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D:\Desktop\CIUDADELA EDICATIVA 2026\"/>
    </mc:Choice>
  </mc:AlternateContent>
  <xr:revisionPtr revIDLastSave="0" documentId="13_ncr:1_{7868185C-0482-463D-9771-906BB15C7359}" xr6:coauthVersionLast="47" xr6:coauthVersionMax="47" xr10:uidLastSave="{00000000-0000-0000-0000-000000000000}"/>
  <bookViews>
    <workbookView xWindow="-108" yWindow="-108" windowWidth="23256" windowHeight="12456" firstSheet="1" activeTab="1" xr2:uid="{466BFE37-BDDE-4C6D-8AF8-3AD85F366052}"/>
  </bookViews>
  <sheets>
    <sheet name="presupuesto completo " sheetId="1" state="hidden" r:id="rId1"/>
    <sheet name="PRESUPUESTO DEF" sheetId="14" r:id="rId2"/>
    <sheet name="PPTO INTERVENTORIA" sheetId="15" r:id="rId3"/>
    <sheet name="APU" sheetId="2" r:id="rId4"/>
    <sheet name="PGIO" sheetId="13" r:id="rId5"/>
    <sheet name="Presupuesto" sheetId="9" state="hidden" r:id="rId6"/>
    <sheet name="AU" sheetId="4" r:id="rId7"/>
    <sheet name="POLIZAS OBRA" sheetId="12" r:id="rId8"/>
    <sheet name="CRONOGRAMA" sheetId="8" r:id="rId9"/>
    <sheet name="CUADRILLA" sheetId="3" r:id="rId10"/>
    <sheet name="APA" sheetId="10" r:id="rId11"/>
    <sheet name="SALARIOS Y PRESTACIONES " sheetId="11" r:id="rId12"/>
    <sheet name="EQUIPO" sheetId="6" r:id="rId13"/>
    <sheet name="MATERIALES" sheetId="7"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s>
  <definedNames>
    <definedName name="\0" localSheetId="2">#REF!</definedName>
    <definedName name="\0">#REF!</definedName>
    <definedName name="\00" localSheetId="2">#REF!</definedName>
    <definedName name="\00">#REF!</definedName>
    <definedName name="\a" localSheetId="4">#REF!</definedName>
    <definedName name="\a">#REF!</definedName>
    <definedName name="\AA">#REF!</definedName>
    <definedName name="\b">#REF!</definedName>
    <definedName name="\bb">#REF!</definedName>
    <definedName name="\c">#REF!</definedName>
    <definedName name="\e">'[1]APU PVC'!#REF!</definedName>
    <definedName name="\EE">#REF!</definedName>
    <definedName name="\eliminar">[2]RESUM96!#REF!</definedName>
    <definedName name="\eliminar1">[2]RESUM96!#REF!</definedName>
    <definedName name="\G">#REF!</definedName>
    <definedName name="\i" localSheetId="4">#REF!</definedName>
    <definedName name="\i" localSheetId="2">#REF!</definedName>
    <definedName name="\i">#REF!</definedName>
    <definedName name="\k">#REF!</definedName>
    <definedName name="\L" localSheetId="4">#REF!</definedName>
    <definedName name="\L">#REF!</definedName>
    <definedName name="\m" localSheetId="4">#REF!</definedName>
    <definedName name="\m">#REF!</definedName>
    <definedName name="\ñ">#REF!</definedName>
    <definedName name="\P">#REF!</definedName>
    <definedName name="\q">#REF!</definedName>
    <definedName name="\r" localSheetId="4">#REF!</definedName>
    <definedName name="\r">'[1]APU PVC'!#REF!</definedName>
    <definedName name="\s" localSheetId="4">#REF!</definedName>
    <definedName name="\s" localSheetId="2">#REF!</definedName>
    <definedName name="\s">#REF!</definedName>
    <definedName name="\t" localSheetId="4">#REF!</definedName>
    <definedName name="\t">#REF!</definedName>
    <definedName name="\V">#REF!</definedName>
    <definedName name="\x" localSheetId="4">#REF!</definedName>
    <definedName name="\x" localSheetId="2">#REF!</definedName>
    <definedName name="\x">#REF!</definedName>
    <definedName name="\y" localSheetId="2">#REF!</definedName>
    <definedName name="\y">#REF!</definedName>
    <definedName name="\z" localSheetId="2">#REF!</definedName>
    <definedName name="\z">#REF!</definedName>
    <definedName name="_" localSheetId="2">#REF!</definedName>
    <definedName name="_">#REF!</definedName>
    <definedName name="_________________________________________________AFC1">[3]INV!$A$25:$D$28</definedName>
    <definedName name="_________________________________________________AFC3">[3]INV!$F$25:$I$28</definedName>
    <definedName name="_________________________________________________AFC5">[3]INV!$K$25:$N$28</definedName>
    <definedName name="_________________________________________________BGC1">[3]INV!$A$5:$D$8</definedName>
    <definedName name="_________________________________________________BGC3">[3]INV!$F$5:$I$8</definedName>
    <definedName name="_________________________________________________BGC5">[3]INV!$K$5:$N$8</definedName>
    <definedName name="_________________________________________________CAC1">[3]INV!$A$19:$D$22</definedName>
    <definedName name="_________________________________________________CAC3">[3]INV!$F$19:$I$22</definedName>
    <definedName name="_________________________________________________CAC5">[3]INV!$K$19:$N$22</definedName>
    <definedName name="_________________________________________________i1" localSheetId="4">#REF!</definedName>
    <definedName name="_________________________________________________i1" localSheetId="2">#REF!</definedName>
    <definedName name="_________________________________________________i1">#REF!</definedName>
    <definedName name="_________________________________________________SBC1">[3]INV!$A$12:$D$15</definedName>
    <definedName name="_________________________________________________SBC3">[3]INV!$F$12:$I$15</definedName>
    <definedName name="_________________________________________________SBC5">[3]INV!$K$12:$N$15</definedName>
    <definedName name="________________________________________________AFC1">[3]INV!$A$25:$D$28</definedName>
    <definedName name="________________________________________________AFC3">[3]INV!$F$25:$I$28</definedName>
    <definedName name="________________________________________________AFC5">[3]INV!$K$25:$N$28</definedName>
    <definedName name="________________________________________________APU465" localSheetId="1">[4]!absc</definedName>
    <definedName name="________________________________________________APU465">[4]!absc</definedName>
    <definedName name="________________________________________________BGC1">[3]INV!$A$5:$D$8</definedName>
    <definedName name="________________________________________________BGC3">[3]INV!$F$5:$I$8</definedName>
    <definedName name="________________________________________________BGC5">[3]INV!$K$5:$N$8</definedName>
    <definedName name="________________________________________________CAC1">[3]INV!$A$19:$D$22</definedName>
    <definedName name="________________________________________________CAC3">[3]INV!$F$19:$I$22</definedName>
    <definedName name="________________________________________________CAC5">[3]INV!$K$19:$N$22</definedName>
    <definedName name="________________________________________________i1" localSheetId="4">#REF!</definedName>
    <definedName name="________________________________________________i1" localSheetId="2">#REF!</definedName>
    <definedName name="________________________________________________i1">#REF!</definedName>
    <definedName name="________________________________________________SBC1">[3]INV!$A$12:$D$15</definedName>
    <definedName name="________________________________________________SBC3">[3]INV!$F$12:$I$15</definedName>
    <definedName name="________________________________________________SBC5">[3]INV!$K$12:$N$15</definedName>
    <definedName name="_______________________________________________AFC1">[3]INV!$A$25:$D$28</definedName>
    <definedName name="_______________________________________________AFC3">[3]INV!$F$25:$I$28</definedName>
    <definedName name="_______________________________________________AFC5">[3]INV!$K$25:$N$28</definedName>
    <definedName name="_______________________________________________APU465" localSheetId="1">[4]!absc</definedName>
    <definedName name="_______________________________________________APU465">[4]!absc</definedName>
    <definedName name="_______________________________________________BGC1">[3]INV!$A$5:$D$8</definedName>
    <definedName name="_______________________________________________BGC3">[3]INV!$F$5:$I$8</definedName>
    <definedName name="_______________________________________________BGC5">[3]INV!$K$5:$N$8</definedName>
    <definedName name="_______________________________________________CAC1">[3]INV!$A$19:$D$22</definedName>
    <definedName name="_______________________________________________CAC3">[3]INV!$F$19:$I$22</definedName>
    <definedName name="_______________________________________________CAC5">[3]INV!$K$19:$N$22</definedName>
    <definedName name="_______________________________________________i1" localSheetId="4">#REF!</definedName>
    <definedName name="_______________________________________________i1" localSheetId="2">#REF!</definedName>
    <definedName name="_______________________________________________i1">#REF!</definedName>
    <definedName name="_______________________________________________SBC1">[3]INV!$A$12:$D$15</definedName>
    <definedName name="_______________________________________________SBC3">[3]INV!$F$12:$I$15</definedName>
    <definedName name="_______________________________________________SBC5">[3]INV!$K$12:$N$15</definedName>
    <definedName name="______________________________________________AFC1">[3]INV!$A$25:$D$28</definedName>
    <definedName name="______________________________________________AFC3">[3]INV!$F$25:$I$28</definedName>
    <definedName name="______________________________________________AFC5">[3]INV!$K$25:$N$28</definedName>
    <definedName name="______________________________________________APU465" localSheetId="1">[4]!absc</definedName>
    <definedName name="______________________________________________APU465">[4]!absc</definedName>
    <definedName name="______________________________________________BGC1">[3]INV!$A$5:$D$8</definedName>
    <definedName name="______________________________________________BGC3">[3]INV!$F$5:$I$8</definedName>
    <definedName name="______________________________________________BGC5">[3]INV!$K$5:$N$8</definedName>
    <definedName name="______________________________________________CAC1">[3]INV!$A$19:$D$22</definedName>
    <definedName name="______________________________________________CAC3">[3]INV!$F$19:$I$22</definedName>
    <definedName name="______________________________________________CAC5">[3]INV!$K$19:$N$22</definedName>
    <definedName name="______________________________________________i1" localSheetId="4">#REF!</definedName>
    <definedName name="______________________________________________i1" localSheetId="2">#REF!</definedName>
    <definedName name="______________________________________________i1">#REF!</definedName>
    <definedName name="______________________________________________SBC1">[3]INV!$A$12:$D$15</definedName>
    <definedName name="______________________________________________SBC3">[3]INV!$F$12:$I$15</definedName>
    <definedName name="______________________________________________SBC5">[3]INV!$K$12:$N$15</definedName>
    <definedName name="_____________________________________________AFC1">[3]INV!$A$25:$D$28</definedName>
    <definedName name="_____________________________________________AFC3">[3]INV!$F$25:$I$28</definedName>
    <definedName name="_____________________________________________AFC5">[3]INV!$K$25:$N$28</definedName>
    <definedName name="_____________________________________________APU465" localSheetId="1">[4]!absc</definedName>
    <definedName name="_____________________________________________APU465">[4]!absc</definedName>
    <definedName name="_____________________________________________BGC1">[3]INV!$A$5:$D$8</definedName>
    <definedName name="_____________________________________________BGC3">[3]INV!$F$5:$I$8</definedName>
    <definedName name="_____________________________________________BGC5">[3]INV!$K$5:$N$8</definedName>
    <definedName name="_____________________________________________CAC1">[3]INV!$A$19:$D$22</definedName>
    <definedName name="_____________________________________________CAC3">[3]INV!$F$19:$I$22</definedName>
    <definedName name="_____________________________________________CAC5">[3]INV!$K$19:$N$22</definedName>
    <definedName name="_____________________________________________i1" localSheetId="4">#REF!</definedName>
    <definedName name="_____________________________________________i1" localSheetId="2">#REF!</definedName>
    <definedName name="_____________________________________________i1">#REF!</definedName>
    <definedName name="_____________________________________________SBC1">[3]INV!$A$12:$D$15</definedName>
    <definedName name="_____________________________________________SBC3">[3]INV!$F$12:$I$15</definedName>
    <definedName name="_____________________________________________SBC5">[3]INV!$K$12:$N$15</definedName>
    <definedName name="____________________________________________AFC1">[3]INV!$A$25:$D$28</definedName>
    <definedName name="____________________________________________AFC3">[3]INV!$F$25:$I$28</definedName>
    <definedName name="____________________________________________AFC5">[3]INV!$K$25:$N$28</definedName>
    <definedName name="____________________________________________APU465" localSheetId="1">[4]!absc</definedName>
    <definedName name="____________________________________________APU465">[4]!absc</definedName>
    <definedName name="____________________________________________BGC1">[3]INV!$A$5:$D$8</definedName>
    <definedName name="____________________________________________BGC3">[3]INV!$F$5:$I$8</definedName>
    <definedName name="____________________________________________BGC5">[3]INV!$K$5:$N$8</definedName>
    <definedName name="____________________________________________CAC1">[3]INV!$A$19:$D$22</definedName>
    <definedName name="____________________________________________CAC3">[3]INV!$F$19:$I$22</definedName>
    <definedName name="____________________________________________CAC5">[3]INV!$K$19:$N$22</definedName>
    <definedName name="____________________________________________i1" localSheetId="4">#REF!</definedName>
    <definedName name="____________________________________________i1" localSheetId="2">#REF!</definedName>
    <definedName name="____________________________________________i1">#REF!</definedName>
    <definedName name="____________________________________________SBC1">[3]INV!$A$12:$D$15</definedName>
    <definedName name="____________________________________________SBC3">[3]INV!$F$12:$I$15</definedName>
    <definedName name="____________________________________________SBC5">[3]INV!$K$12:$N$15</definedName>
    <definedName name="___________________________________________AFC1">[3]INV!$A$25:$D$28</definedName>
    <definedName name="___________________________________________AFC3">[3]INV!$F$25:$I$28</definedName>
    <definedName name="___________________________________________AFC5">[3]INV!$K$25:$N$28</definedName>
    <definedName name="___________________________________________APU465" localSheetId="1">[4]!absc</definedName>
    <definedName name="___________________________________________APU465">[4]!absc</definedName>
    <definedName name="___________________________________________BGC1">[3]INV!$A$5:$D$8</definedName>
    <definedName name="___________________________________________BGC3">[3]INV!$F$5:$I$8</definedName>
    <definedName name="___________________________________________BGC5">[3]INV!$K$5:$N$8</definedName>
    <definedName name="___________________________________________CAC1">[3]INV!$A$19:$D$22</definedName>
    <definedName name="___________________________________________CAC3">[3]INV!$F$19:$I$22</definedName>
    <definedName name="___________________________________________CAC5">[3]INV!$K$19:$N$22</definedName>
    <definedName name="___________________________________________i1" localSheetId="4">#REF!</definedName>
    <definedName name="___________________________________________i1" localSheetId="2">#REF!</definedName>
    <definedName name="___________________________________________i1">#REF!</definedName>
    <definedName name="___________________________________________SBC1">[3]INV!$A$12:$D$15</definedName>
    <definedName name="___________________________________________SBC3">[3]INV!$F$12:$I$15</definedName>
    <definedName name="___________________________________________SBC5">[3]INV!$K$12:$N$15</definedName>
    <definedName name="__________________________________________AFC1">[3]INV!$A$25:$D$28</definedName>
    <definedName name="__________________________________________AFC3">[3]INV!$F$25:$I$28</definedName>
    <definedName name="__________________________________________AFC5">[3]INV!$K$25:$N$28</definedName>
    <definedName name="__________________________________________BGC1">[3]INV!$A$5:$D$8</definedName>
    <definedName name="__________________________________________BGC3">[3]INV!$F$5:$I$8</definedName>
    <definedName name="__________________________________________BGC5">[3]INV!$K$5:$N$8</definedName>
    <definedName name="__________________________________________CAC1">[3]INV!$A$19:$D$22</definedName>
    <definedName name="__________________________________________CAC3">[3]INV!$F$19:$I$22</definedName>
    <definedName name="__________________________________________CAC5">[3]INV!$K$19:$N$22</definedName>
    <definedName name="__________________________________________i1" localSheetId="4">#REF!</definedName>
    <definedName name="__________________________________________i1" localSheetId="2">#REF!</definedName>
    <definedName name="__________________________________________i1">#REF!</definedName>
    <definedName name="__________________________________________SBC1">[3]INV!$A$12:$D$15</definedName>
    <definedName name="__________________________________________SBC3">[3]INV!$F$12:$I$15</definedName>
    <definedName name="__________________________________________SBC5">[3]INV!$K$12:$N$15</definedName>
    <definedName name="_________________________________________AFC1">[3]INV!$A$25:$D$28</definedName>
    <definedName name="_________________________________________AFC3">[3]INV!$F$25:$I$28</definedName>
    <definedName name="_________________________________________AFC5">[3]INV!$K$25:$N$28</definedName>
    <definedName name="_________________________________________APU465" localSheetId="1">[4]!absc</definedName>
    <definedName name="_________________________________________APU465">[4]!absc</definedName>
    <definedName name="_________________________________________BGC1">[3]INV!$A$5:$D$8</definedName>
    <definedName name="_________________________________________BGC3">[3]INV!$F$5:$I$8</definedName>
    <definedName name="_________________________________________BGC5">[3]INV!$K$5:$N$8</definedName>
    <definedName name="_________________________________________CAC1">[3]INV!$A$19:$D$22</definedName>
    <definedName name="_________________________________________CAC3">[3]INV!$F$19:$I$22</definedName>
    <definedName name="_________________________________________CAC5">[3]INV!$K$19:$N$22</definedName>
    <definedName name="_________________________________________i1" localSheetId="4">#REF!</definedName>
    <definedName name="_________________________________________i1" localSheetId="2">#REF!</definedName>
    <definedName name="_________________________________________i1">#REF!</definedName>
    <definedName name="_________________________________________SBC1">[3]INV!$A$12:$D$15</definedName>
    <definedName name="_________________________________________SBC3">[3]INV!$F$12:$I$15</definedName>
    <definedName name="_________________________________________SBC5">[3]INV!$K$12:$N$15</definedName>
    <definedName name="________________________________________AFC1">[3]INV!$A$25:$D$28</definedName>
    <definedName name="________________________________________AFC3">[3]INV!$F$25:$I$28</definedName>
    <definedName name="________________________________________AFC5">[3]INV!$K$25:$N$28</definedName>
    <definedName name="________________________________________BGC1">[3]INV!$A$5:$D$8</definedName>
    <definedName name="________________________________________BGC3">[3]INV!$F$5:$I$8</definedName>
    <definedName name="________________________________________BGC5">[3]INV!$K$5:$N$8</definedName>
    <definedName name="________________________________________CAC1">[3]INV!$A$19:$D$22</definedName>
    <definedName name="________________________________________CAC3">[3]INV!$F$19:$I$22</definedName>
    <definedName name="________________________________________CAC5">[3]INV!$K$19:$N$22</definedName>
    <definedName name="________________________________________i1" localSheetId="4">#REF!</definedName>
    <definedName name="________________________________________i1" localSheetId="2">#REF!</definedName>
    <definedName name="________________________________________i1">#REF!</definedName>
    <definedName name="________________________________________SBC1">[3]INV!$A$12:$D$15</definedName>
    <definedName name="________________________________________SBC3">[3]INV!$F$12:$I$15</definedName>
    <definedName name="________________________________________SBC5">[3]INV!$K$12:$N$15</definedName>
    <definedName name="_______________________________________AFC1">[3]INV!$A$25:$D$28</definedName>
    <definedName name="_______________________________________AFC3">[3]INV!$F$25:$I$28</definedName>
    <definedName name="_______________________________________AFC5">[3]INV!$K$25:$N$28</definedName>
    <definedName name="_______________________________________APU465" localSheetId="1">[4]!absc</definedName>
    <definedName name="_______________________________________APU465">[4]!absc</definedName>
    <definedName name="_______________________________________BGC1">[3]INV!$A$5:$D$8</definedName>
    <definedName name="_______________________________________BGC3">[3]INV!$F$5:$I$8</definedName>
    <definedName name="_______________________________________BGC5">[3]INV!$K$5:$N$8</definedName>
    <definedName name="_______________________________________CAC1">[3]INV!$A$19:$D$22</definedName>
    <definedName name="_______________________________________CAC3">[3]INV!$F$19:$I$22</definedName>
    <definedName name="_______________________________________CAC5">[3]INV!$K$19:$N$22</definedName>
    <definedName name="_______________________________________f" localSheetId="2">#REF!</definedName>
    <definedName name="_______________________________________f">#REF!</definedName>
    <definedName name="_______________________________________i1" localSheetId="4">#REF!</definedName>
    <definedName name="_______________________________________i1" localSheetId="2">#REF!</definedName>
    <definedName name="_______________________________________i1">#REF!</definedName>
    <definedName name="_______________________________________SBC1">[3]INV!$A$12:$D$15</definedName>
    <definedName name="_______________________________________SBC3">[3]INV!$F$12:$I$15</definedName>
    <definedName name="_______________________________________SBC5">[3]INV!$K$12:$N$15</definedName>
    <definedName name="______________________________________AFC1">[3]INV!$A$25:$D$28</definedName>
    <definedName name="______________________________________AFC3">[3]INV!$F$25:$I$28</definedName>
    <definedName name="______________________________________AFC5">[3]INV!$K$25:$N$28</definedName>
    <definedName name="______________________________________BGC1">[3]INV!$A$5:$D$8</definedName>
    <definedName name="______________________________________BGC3">[3]INV!$F$5:$I$8</definedName>
    <definedName name="______________________________________BGC5">[3]INV!$K$5:$N$8</definedName>
    <definedName name="______________________________________CAC1">[3]INV!$A$19:$D$22</definedName>
    <definedName name="______________________________________CAC3">[3]INV!$F$19:$I$22</definedName>
    <definedName name="______________________________________CAC5">[3]INV!$K$19:$N$22</definedName>
    <definedName name="______________________________________f" localSheetId="2">#REF!</definedName>
    <definedName name="______________________________________f">#REF!</definedName>
    <definedName name="______________________________________i1" localSheetId="4">#REF!</definedName>
    <definedName name="______________________________________i1" localSheetId="2">#REF!</definedName>
    <definedName name="______________________________________i1">#REF!</definedName>
    <definedName name="______________________________________SBC1">[3]INV!$A$12:$D$15</definedName>
    <definedName name="______________________________________SBC3">[3]INV!$F$12:$I$15</definedName>
    <definedName name="______________________________________SBC5">[3]INV!$K$12:$N$15</definedName>
    <definedName name="_____________________________________AFC1">[3]INV!$A$25:$D$28</definedName>
    <definedName name="_____________________________________AFC3">[3]INV!$F$25:$I$28</definedName>
    <definedName name="_____________________________________AFC5">[3]INV!$K$25:$N$28</definedName>
    <definedName name="_____________________________________APU465" localSheetId="1">[4]!absc</definedName>
    <definedName name="_____________________________________APU465">[4]!absc</definedName>
    <definedName name="_____________________________________BGC1">[3]INV!$A$5:$D$8</definedName>
    <definedName name="_____________________________________BGC3">[3]INV!$F$5:$I$8</definedName>
    <definedName name="_____________________________________BGC5">[3]INV!$K$5:$N$8</definedName>
    <definedName name="_____________________________________CAC1">[3]INV!$A$19:$D$22</definedName>
    <definedName name="_____________________________________CAC3">[3]INV!$F$19:$I$22</definedName>
    <definedName name="_____________________________________CAC5">[3]INV!$K$19:$N$22</definedName>
    <definedName name="_____________________________________f" localSheetId="2">#REF!</definedName>
    <definedName name="_____________________________________f">#REF!</definedName>
    <definedName name="_____________________________________i1" localSheetId="4">#REF!</definedName>
    <definedName name="_____________________________________i1" localSheetId="2">#REF!</definedName>
    <definedName name="_____________________________________i1">#REF!</definedName>
    <definedName name="_____________________________________PJ50">#REF!</definedName>
    <definedName name="_____________________________________SBC1">[3]INV!$A$12:$D$15</definedName>
    <definedName name="_____________________________________SBC3">[3]INV!$F$12:$I$15</definedName>
    <definedName name="_____________________________________SBC5">[3]INV!$K$12:$N$15</definedName>
    <definedName name="____________________________________AFC1">[3]INV!$A$25:$D$28</definedName>
    <definedName name="____________________________________AFC3">[3]INV!$F$25:$I$28</definedName>
    <definedName name="____________________________________AFC5">[3]INV!$K$25:$N$28</definedName>
    <definedName name="____________________________________BGC1">[3]INV!$A$5:$D$8</definedName>
    <definedName name="____________________________________BGC3">[3]INV!$F$5:$I$8</definedName>
    <definedName name="____________________________________BGC5">[3]INV!$K$5:$N$8</definedName>
    <definedName name="____________________________________CAC1">[3]INV!$A$19:$D$22</definedName>
    <definedName name="____________________________________CAC3">[3]INV!$F$19:$I$22</definedName>
    <definedName name="____________________________________CAC5">[3]INV!$K$19:$N$22</definedName>
    <definedName name="____________________________________f" localSheetId="2">#REF!</definedName>
    <definedName name="____________________________________f">#REF!</definedName>
    <definedName name="____________________________________i1" localSheetId="4">#REF!</definedName>
    <definedName name="____________________________________i1" localSheetId="2">#REF!</definedName>
    <definedName name="____________________________________i1">#REF!</definedName>
    <definedName name="____________________________________PJ50">#REF!</definedName>
    <definedName name="____________________________________SBC1">[3]INV!$A$12:$D$15</definedName>
    <definedName name="____________________________________SBC3">[3]INV!$F$12:$I$15</definedName>
    <definedName name="____________________________________SBC5">[3]INV!$K$12:$N$15</definedName>
    <definedName name="___________________________________AFC1">[3]INV!$A$25:$D$28</definedName>
    <definedName name="___________________________________AFC3">[3]INV!$F$25:$I$28</definedName>
    <definedName name="___________________________________AFC5">[3]INV!$K$25:$N$28</definedName>
    <definedName name="___________________________________APU465" localSheetId="1">[4]!absc</definedName>
    <definedName name="___________________________________APU465">[4]!absc</definedName>
    <definedName name="___________________________________BGC1">[3]INV!$A$5:$D$8</definedName>
    <definedName name="___________________________________BGC3">[3]INV!$F$5:$I$8</definedName>
    <definedName name="___________________________________BGC5">[3]INV!$K$5:$N$8</definedName>
    <definedName name="___________________________________CAC1">[3]INV!$A$19:$D$22</definedName>
    <definedName name="___________________________________CAC3">[3]INV!$F$19:$I$22</definedName>
    <definedName name="___________________________________CAC5">[3]INV!$K$19:$N$22</definedName>
    <definedName name="___________________________________f" localSheetId="2">#REF!</definedName>
    <definedName name="___________________________________f">#REF!</definedName>
    <definedName name="___________________________________i1" localSheetId="4">#REF!</definedName>
    <definedName name="___________________________________i1" localSheetId="2">#REF!</definedName>
    <definedName name="___________________________________i1">#REF!</definedName>
    <definedName name="___________________________________PJ50">#REF!</definedName>
    <definedName name="___________________________________SBC1">[3]INV!$A$12:$D$15</definedName>
    <definedName name="___________________________________SBC3">[3]INV!$F$12:$I$15</definedName>
    <definedName name="___________________________________SBC5">[3]INV!$K$12:$N$15</definedName>
    <definedName name="__________________________________AFC1">[3]INV!$A$25:$D$28</definedName>
    <definedName name="__________________________________AFC3">[3]INV!$F$25:$I$28</definedName>
    <definedName name="__________________________________AFC5">[3]INV!$K$25:$N$28</definedName>
    <definedName name="__________________________________BGC1">[3]INV!$A$5:$D$8</definedName>
    <definedName name="__________________________________BGC3">[3]INV!$F$5:$I$8</definedName>
    <definedName name="__________________________________BGC5">[3]INV!$K$5:$N$8</definedName>
    <definedName name="__________________________________CAC1">[3]INV!$A$19:$D$22</definedName>
    <definedName name="__________________________________CAC3">[3]INV!$F$19:$I$22</definedName>
    <definedName name="__________________________________CAC5">[3]INV!$K$19:$N$22</definedName>
    <definedName name="__________________________________f" localSheetId="2">#REF!</definedName>
    <definedName name="__________________________________f">#REF!</definedName>
    <definedName name="__________________________________i1" localSheetId="4">#REF!</definedName>
    <definedName name="__________________________________i1" localSheetId="2">#REF!</definedName>
    <definedName name="__________________________________i1">#REF!</definedName>
    <definedName name="__________________________________PJ50">#REF!</definedName>
    <definedName name="__________________________________SBC1">[3]INV!$A$12:$D$15</definedName>
    <definedName name="__________________________________SBC3">[3]INV!$F$12:$I$15</definedName>
    <definedName name="__________________________________SBC5">[3]INV!$K$12:$N$15</definedName>
    <definedName name="_________________________________AFC1">[3]INV!$A$25:$D$28</definedName>
    <definedName name="_________________________________AFC3">[3]INV!$F$25:$I$28</definedName>
    <definedName name="_________________________________AFC5">[3]INV!$K$25:$N$28</definedName>
    <definedName name="_________________________________apu1" localSheetId="4">#REF!</definedName>
    <definedName name="_________________________________apu1" localSheetId="2">[5]INSUMOS!#REF!</definedName>
    <definedName name="_________________________________apu1">[5]INSUMOS!#REF!</definedName>
    <definedName name="_________________________________APU465" localSheetId="1">[4]!absc</definedName>
    <definedName name="_________________________________APU465">[4]!absc</definedName>
    <definedName name="_________________________________BGC1">[3]INV!$A$5:$D$8</definedName>
    <definedName name="_________________________________BGC3">[3]INV!$F$5:$I$8</definedName>
    <definedName name="_________________________________BGC5">[3]INV!$K$5:$N$8</definedName>
    <definedName name="_________________________________CAC1">[3]INV!$A$19:$D$22</definedName>
    <definedName name="_________________________________CAC3">[3]INV!$F$19:$I$22</definedName>
    <definedName name="_________________________________CAC5">[3]INV!$K$19:$N$22</definedName>
    <definedName name="_________________________________f" localSheetId="2">#REF!</definedName>
    <definedName name="_________________________________f">#REF!</definedName>
    <definedName name="_________________________________i1" localSheetId="4">#REF!</definedName>
    <definedName name="_________________________________i1" localSheetId="2">#REF!</definedName>
    <definedName name="_________________________________i1">#REF!</definedName>
    <definedName name="_________________________________PJ50">#REF!</definedName>
    <definedName name="_________________________________SBC1">[3]INV!$A$12:$D$15</definedName>
    <definedName name="_________________________________SBC3">[3]INV!$F$12:$I$15</definedName>
    <definedName name="_________________________________SBC5">[3]INV!$K$12:$N$15</definedName>
    <definedName name="________________________________AFC1">[3]INV!$A$25:$D$28</definedName>
    <definedName name="________________________________AFC3">[3]INV!$F$25:$I$28</definedName>
    <definedName name="________________________________AFC5">[3]INV!$K$25:$N$28</definedName>
    <definedName name="________________________________apu1" localSheetId="4">#REF!</definedName>
    <definedName name="________________________________apu1" localSheetId="2">[5]INSUMOS!#REF!</definedName>
    <definedName name="________________________________apu1">[5]INSUMOS!#REF!</definedName>
    <definedName name="________________________________APU221" localSheetId="4">#REF!</definedName>
    <definedName name="________________________________APU221" localSheetId="2">#REF!</definedName>
    <definedName name="________________________________APU221">#REF!</definedName>
    <definedName name="________________________________BGC1">[3]INV!$A$5:$D$8</definedName>
    <definedName name="________________________________BGC3">[3]INV!$F$5:$I$8</definedName>
    <definedName name="________________________________BGC5">[3]INV!$K$5:$N$8</definedName>
    <definedName name="________________________________CAC1">[3]INV!$A$19:$D$22</definedName>
    <definedName name="________________________________CAC3">[3]INV!$F$19:$I$22</definedName>
    <definedName name="________________________________CAC5">[3]INV!$K$19:$N$22</definedName>
    <definedName name="________________________________f" localSheetId="2">#REF!</definedName>
    <definedName name="________________________________f">#REF!</definedName>
    <definedName name="________________________________i1" localSheetId="4">#REF!</definedName>
    <definedName name="________________________________i1" localSheetId="2">#REF!</definedName>
    <definedName name="________________________________i1">#REF!</definedName>
    <definedName name="________________________________PJ50">#REF!</definedName>
    <definedName name="________________________________pj51">#REF!</definedName>
    <definedName name="________________________________SBC1">[3]INV!$A$12:$D$15</definedName>
    <definedName name="________________________________SBC3">[3]INV!$F$12:$I$15</definedName>
    <definedName name="________________________________SBC5">[3]INV!$K$12:$N$15</definedName>
    <definedName name="_______________________________AFC1">[3]INV!$A$25:$D$28</definedName>
    <definedName name="_______________________________AFC3">[3]INV!$F$25:$I$28</definedName>
    <definedName name="_______________________________AFC5">[3]INV!$K$25:$N$28</definedName>
    <definedName name="_______________________________apu1" localSheetId="4">#REF!</definedName>
    <definedName name="_______________________________apu1" localSheetId="2">[5]INSUMOS!#REF!</definedName>
    <definedName name="_______________________________apu1">[5]INSUMOS!#REF!</definedName>
    <definedName name="_______________________________APU221" localSheetId="4">#REF!</definedName>
    <definedName name="_______________________________APU221" localSheetId="2">#REF!</definedName>
    <definedName name="_______________________________APU221">#REF!</definedName>
    <definedName name="_______________________________APU465" localSheetId="1">[4]!absc</definedName>
    <definedName name="_______________________________APU465">[4]!absc</definedName>
    <definedName name="_______________________________BGC1">[3]INV!$A$5:$D$8</definedName>
    <definedName name="_______________________________BGC3">[3]INV!$F$5:$I$8</definedName>
    <definedName name="_______________________________BGC5">[3]INV!$K$5:$N$8</definedName>
    <definedName name="_______________________________CAC1">[3]INV!$A$19:$D$22</definedName>
    <definedName name="_______________________________CAC3">[3]INV!$F$19:$I$22</definedName>
    <definedName name="_______________________________CAC5">[3]INV!$K$19:$N$22</definedName>
    <definedName name="_______________________________f" localSheetId="2">#REF!</definedName>
    <definedName name="_______________________________f">#REF!</definedName>
    <definedName name="_______________________________i1" localSheetId="4">#REF!</definedName>
    <definedName name="_______________________________i1" localSheetId="2">#REF!</definedName>
    <definedName name="_______________________________i1">#REF!</definedName>
    <definedName name="_______________________________PJ50">#REF!</definedName>
    <definedName name="_______________________________pj51">#REF!</definedName>
    <definedName name="_______________________________SBC1">[3]INV!$A$12:$D$15</definedName>
    <definedName name="_______________________________SBC3">[3]INV!$F$12:$I$15</definedName>
    <definedName name="_______________________________SBC5">[3]INV!$K$12:$N$15</definedName>
    <definedName name="______________________________AFC1">[3]INV!$A$25:$D$28</definedName>
    <definedName name="______________________________AFC3">[3]INV!$F$25:$I$28</definedName>
    <definedName name="______________________________AFC5">[3]INV!$K$25:$N$28</definedName>
    <definedName name="______________________________apu1" localSheetId="4">#REF!</definedName>
    <definedName name="______________________________apu1" localSheetId="2">[5]INSUMOS!#REF!</definedName>
    <definedName name="______________________________apu1">[5]INSUMOS!#REF!</definedName>
    <definedName name="______________________________APU221" localSheetId="4">#REF!</definedName>
    <definedName name="______________________________APU221" localSheetId="2">#REF!</definedName>
    <definedName name="______________________________APU221">#REF!</definedName>
    <definedName name="______________________________BGC1">[3]INV!$A$5:$D$8</definedName>
    <definedName name="______________________________BGC3">[3]INV!$F$5:$I$8</definedName>
    <definedName name="______________________________BGC5">[3]INV!$K$5:$N$8</definedName>
    <definedName name="______________________________CAC1">[3]INV!$A$19:$D$22</definedName>
    <definedName name="______________________________CAC3">[3]INV!$F$19:$I$22</definedName>
    <definedName name="______________________________CAC5">[3]INV!$K$19:$N$22</definedName>
    <definedName name="______________________________f" localSheetId="2">#REF!</definedName>
    <definedName name="______________________________f">#REF!</definedName>
    <definedName name="______________________________i1" localSheetId="4">#REF!</definedName>
    <definedName name="______________________________i1" localSheetId="2">#REF!</definedName>
    <definedName name="______________________________i1">#REF!</definedName>
    <definedName name="______________________________PJ50">#REF!</definedName>
    <definedName name="______________________________pj51">#REF!</definedName>
    <definedName name="______________________________rc">#REF!</definedName>
    <definedName name="______________________________SBC1">[3]INV!$A$12:$D$15</definedName>
    <definedName name="______________________________SBC3">[3]INV!$F$12:$I$15</definedName>
    <definedName name="______________________________SBC5">[3]INV!$K$12:$N$15</definedName>
    <definedName name="_____________________________AFC1">[3]INV!$A$25:$D$28</definedName>
    <definedName name="_____________________________AFC3">[3]INV!$F$25:$I$28</definedName>
    <definedName name="_____________________________AFC5">[3]INV!$K$25:$N$28</definedName>
    <definedName name="_____________________________APU221" localSheetId="4">#REF!</definedName>
    <definedName name="_____________________________APU221" localSheetId="2">#REF!</definedName>
    <definedName name="_____________________________APU221">#REF!</definedName>
    <definedName name="_____________________________APU465" localSheetId="1">[4]!absc</definedName>
    <definedName name="_____________________________APU465">[4]!absc</definedName>
    <definedName name="_____________________________BGC1">[3]INV!$A$5:$D$8</definedName>
    <definedName name="_____________________________BGC3">[3]INV!$F$5:$I$8</definedName>
    <definedName name="_____________________________BGC5">[3]INV!$K$5:$N$8</definedName>
    <definedName name="_____________________________CAC1">[3]INV!$A$19:$D$22</definedName>
    <definedName name="_____________________________CAC3">[3]INV!$F$19:$I$22</definedName>
    <definedName name="_____________________________CAC5">[3]INV!$K$19:$N$22</definedName>
    <definedName name="_____________________________f" localSheetId="2">#REF!</definedName>
    <definedName name="_____________________________f">#REF!</definedName>
    <definedName name="_____________________________i1" localSheetId="4">#REF!</definedName>
    <definedName name="_____________________________i1" localSheetId="2">#REF!</definedName>
    <definedName name="_____________________________i1">#REF!</definedName>
    <definedName name="_____________________________PJ50">#REF!</definedName>
    <definedName name="_____________________________pj51">#REF!</definedName>
    <definedName name="_____________________________rc">#REF!</definedName>
    <definedName name="_____________________________SBC1">[3]INV!$A$12:$D$15</definedName>
    <definedName name="_____________________________SBC3">[3]INV!$F$12:$I$15</definedName>
    <definedName name="_____________________________SBC5">[3]INV!$K$12:$N$15</definedName>
    <definedName name="____________________________AFC1">[3]INV!$A$25:$D$28</definedName>
    <definedName name="____________________________AFC3">[3]INV!$F$25:$I$28</definedName>
    <definedName name="____________________________AFC5">[3]INV!$K$25:$N$28</definedName>
    <definedName name="____________________________apu1" localSheetId="4">#REF!</definedName>
    <definedName name="____________________________apu1" localSheetId="2">[5]INSUMOS!#REF!</definedName>
    <definedName name="____________________________apu1">[5]INSUMOS!#REF!</definedName>
    <definedName name="____________________________APU221" localSheetId="4">#REF!</definedName>
    <definedName name="____________________________APU221" localSheetId="2">#REF!</definedName>
    <definedName name="____________________________APU221">#REF!</definedName>
    <definedName name="____________________________BGC1">[3]INV!$A$5:$D$8</definedName>
    <definedName name="____________________________BGC3">[3]INV!$F$5:$I$8</definedName>
    <definedName name="____________________________BGC5">[3]INV!$K$5:$N$8</definedName>
    <definedName name="____________________________CAC1">[3]INV!$A$19:$D$22</definedName>
    <definedName name="____________________________CAC3">[3]INV!$F$19:$I$22</definedName>
    <definedName name="____________________________CAC5">[3]INV!$K$19:$N$22</definedName>
    <definedName name="____________________________f" localSheetId="2">#REF!</definedName>
    <definedName name="____________________________f">#REF!</definedName>
    <definedName name="____________________________i1" localSheetId="4">#REF!</definedName>
    <definedName name="____________________________i1" localSheetId="2">#REF!</definedName>
    <definedName name="____________________________i1">#REF!</definedName>
    <definedName name="____________________________PJ50">#REF!</definedName>
    <definedName name="____________________________pj51">#REF!</definedName>
    <definedName name="____________________________rc">#REF!</definedName>
    <definedName name="____________________________SBC1">[3]INV!$A$12:$D$15</definedName>
    <definedName name="____________________________SBC3">[3]INV!$F$12:$I$15</definedName>
    <definedName name="____________________________SBC5">[3]INV!$K$12:$N$15</definedName>
    <definedName name="___________________________AFC1">[3]INV!$A$25:$D$28</definedName>
    <definedName name="___________________________AFC3">[3]INV!$F$25:$I$28</definedName>
    <definedName name="___________________________AFC5">[3]INV!$K$25:$N$28</definedName>
    <definedName name="___________________________apu1" localSheetId="4">#REF!</definedName>
    <definedName name="___________________________apu1" localSheetId="2">[5]INSUMOS!#REF!</definedName>
    <definedName name="___________________________apu1">[5]INSUMOS!#REF!</definedName>
    <definedName name="___________________________APU221" localSheetId="4">#REF!</definedName>
    <definedName name="___________________________APU221" localSheetId="2">#REF!</definedName>
    <definedName name="___________________________APU221">#REF!</definedName>
    <definedName name="___________________________APU465" localSheetId="1">[4]!absc</definedName>
    <definedName name="___________________________APU465">[4]!absc</definedName>
    <definedName name="___________________________BGC1">[3]INV!$A$5:$D$8</definedName>
    <definedName name="___________________________BGC3">[3]INV!$F$5:$I$8</definedName>
    <definedName name="___________________________BGC5">[3]INV!$K$5:$N$8</definedName>
    <definedName name="___________________________CAC1">[3]INV!$A$19:$D$22</definedName>
    <definedName name="___________________________CAC3">[3]INV!$F$19:$I$22</definedName>
    <definedName name="___________________________CAC5">[3]INV!$K$19:$N$22</definedName>
    <definedName name="___________________________f" localSheetId="2">#REF!</definedName>
    <definedName name="___________________________f">#REF!</definedName>
    <definedName name="___________________________i1" localSheetId="4">#REF!</definedName>
    <definedName name="___________________________i1" localSheetId="2">#REF!</definedName>
    <definedName name="___________________________i1">#REF!</definedName>
    <definedName name="___________________________PJ50">#REF!</definedName>
    <definedName name="___________________________pj51">#REF!</definedName>
    <definedName name="___________________________rc">#REF!</definedName>
    <definedName name="___________________________SBC1">[3]INV!$A$12:$D$15</definedName>
    <definedName name="___________________________SBC3">[3]INV!$F$12:$I$15</definedName>
    <definedName name="___________________________SBC5">[3]INV!$K$12:$N$15</definedName>
    <definedName name="__________________________AFC1">[3]INV!$A$25:$D$28</definedName>
    <definedName name="__________________________AFC3">[3]INV!$F$25:$I$28</definedName>
    <definedName name="__________________________AFC5">[3]INV!$K$25:$N$28</definedName>
    <definedName name="__________________________apu1" localSheetId="4">#REF!</definedName>
    <definedName name="__________________________apu1" localSheetId="2">[5]INSUMOS!#REF!</definedName>
    <definedName name="__________________________apu1">[5]INSUMOS!#REF!</definedName>
    <definedName name="__________________________APU221" localSheetId="4">#REF!</definedName>
    <definedName name="__________________________APU221" localSheetId="2">#REF!</definedName>
    <definedName name="__________________________APU221">#REF!</definedName>
    <definedName name="__________________________BGC1">[3]INV!$A$5:$D$8</definedName>
    <definedName name="__________________________BGC3">[3]INV!$F$5:$I$8</definedName>
    <definedName name="__________________________BGC5">[3]INV!$K$5:$N$8</definedName>
    <definedName name="__________________________CAC1">[3]INV!$A$19:$D$22</definedName>
    <definedName name="__________________________CAC3">[3]INV!$F$19:$I$22</definedName>
    <definedName name="__________________________CAC5">[3]INV!$K$19:$N$22</definedName>
    <definedName name="__________________________f" localSheetId="2">#REF!</definedName>
    <definedName name="__________________________f">#REF!</definedName>
    <definedName name="__________________________i1" localSheetId="4">#REF!</definedName>
    <definedName name="__________________________i1" localSheetId="2">#REF!</definedName>
    <definedName name="__________________________i1">#REF!</definedName>
    <definedName name="__________________________PJ50">#REF!</definedName>
    <definedName name="__________________________pj51">#REF!</definedName>
    <definedName name="__________________________rc">#REF!</definedName>
    <definedName name="__________________________SBC1">[3]INV!$A$12:$D$15</definedName>
    <definedName name="__________________________SBC3">[3]INV!$F$12:$I$15</definedName>
    <definedName name="__________________________SBC5">[3]INV!$K$12:$N$15</definedName>
    <definedName name="_________________________AFC1">[3]INV!$A$25:$D$28</definedName>
    <definedName name="_________________________AFC3">[3]INV!$F$25:$I$28</definedName>
    <definedName name="_________________________AFC5">[3]INV!$K$25:$N$28</definedName>
    <definedName name="_________________________apu1" localSheetId="4">#REF!</definedName>
    <definedName name="_________________________apu1" localSheetId="2">[5]INSUMOS!#REF!</definedName>
    <definedName name="_________________________apu1">[5]INSUMOS!#REF!</definedName>
    <definedName name="_________________________APU221" localSheetId="4">#REF!</definedName>
    <definedName name="_________________________APU221" localSheetId="2">#REF!</definedName>
    <definedName name="_________________________APU221">#REF!</definedName>
    <definedName name="_________________________APU465" localSheetId="1">[4]!absc</definedName>
    <definedName name="_________________________APU465">[4]!absc</definedName>
    <definedName name="_________________________BGC1">[3]INV!$A$5:$D$8</definedName>
    <definedName name="_________________________BGC3">[3]INV!$F$5:$I$8</definedName>
    <definedName name="_________________________BGC5">[3]INV!$K$5:$N$8</definedName>
    <definedName name="_________________________CAC1">[3]INV!$A$19:$D$22</definedName>
    <definedName name="_________________________CAC3">[3]INV!$F$19:$I$22</definedName>
    <definedName name="_________________________CAC5">[3]INV!$K$19:$N$22</definedName>
    <definedName name="_________________________f" localSheetId="2">#REF!</definedName>
    <definedName name="_________________________f">#REF!</definedName>
    <definedName name="_________________________i1" localSheetId="4">#REF!</definedName>
    <definedName name="_________________________i1" localSheetId="2">#REF!</definedName>
    <definedName name="_________________________i1">#REF!</definedName>
    <definedName name="_________________________PJ50">#REF!</definedName>
    <definedName name="_________________________pj51">#REF!</definedName>
    <definedName name="_________________________rc">#REF!</definedName>
    <definedName name="_________________________SBC1">[3]INV!$A$12:$D$15</definedName>
    <definedName name="_________________________SBC3">[3]INV!$F$12:$I$15</definedName>
    <definedName name="_________________________SBC5">[3]INV!$K$12:$N$15</definedName>
    <definedName name="________________________AFC1">[3]INV!$A$25:$D$28</definedName>
    <definedName name="________________________AFC3">[3]INV!$F$25:$I$28</definedName>
    <definedName name="________________________AFC5">[3]INV!$K$25:$N$28</definedName>
    <definedName name="________________________apu1" localSheetId="4">#REF!</definedName>
    <definedName name="________________________apu1" localSheetId="2">[5]INSUMOS!#REF!</definedName>
    <definedName name="________________________apu1">[5]INSUMOS!#REF!</definedName>
    <definedName name="________________________APU221" localSheetId="4">#REF!</definedName>
    <definedName name="________________________APU221" localSheetId="2">#REF!</definedName>
    <definedName name="________________________APU221">#REF!</definedName>
    <definedName name="________________________BGC1">[3]INV!$A$5:$D$8</definedName>
    <definedName name="________________________BGC3">[3]INV!$F$5:$I$8</definedName>
    <definedName name="________________________BGC5">[3]INV!$K$5:$N$8</definedName>
    <definedName name="________________________CAC1">[3]INV!$A$19:$D$22</definedName>
    <definedName name="________________________CAC3">[3]INV!$F$19:$I$22</definedName>
    <definedName name="________________________CAC5">[3]INV!$K$19:$N$22</definedName>
    <definedName name="________________________f" localSheetId="2">#REF!</definedName>
    <definedName name="________________________f">#REF!</definedName>
    <definedName name="________________________i1" localSheetId="4">#REF!</definedName>
    <definedName name="________________________i1" localSheetId="2">#REF!</definedName>
    <definedName name="________________________i1">#REF!</definedName>
    <definedName name="________________________PJ50">#REF!</definedName>
    <definedName name="________________________pj51">#REF!</definedName>
    <definedName name="________________________rc">#REF!</definedName>
    <definedName name="________________________SBC1">[3]INV!$A$12:$D$15</definedName>
    <definedName name="________________________SBC3">[3]INV!$F$12:$I$15</definedName>
    <definedName name="________________________SBC5">[3]INV!$K$12:$N$15</definedName>
    <definedName name="_______________________AFC1">[3]INV!$A$25:$D$28</definedName>
    <definedName name="_______________________AFC3">[3]INV!$F$25:$I$28</definedName>
    <definedName name="_______________________AFC5">[3]INV!$K$25:$N$28</definedName>
    <definedName name="_______________________apu1" localSheetId="4">#REF!</definedName>
    <definedName name="_______________________apu1" localSheetId="2">[5]INSUMOS!#REF!</definedName>
    <definedName name="_______________________apu1">[5]INSUMOS!#REF!</definedName>
    <definedName name="_______________________APU221" localSheetId="4">#REF!</definedName>
    <definedName name="_______________________APU221" localSheetId="2">#REF!</definedName>
    <definedName name="_______________________APU221">#REF!</definedName>
    <definedName name="_______________________APU465" localSheetId="1">[4]!absc</definedName>
    <definedName name="_______________________APU465">[4]!absc</definedName>
    <definedName name="_______________________BGC1">[3]INV!$A$5:$D$8</definedName>
    <definedName name="_______________________BGC3">[3]INV!$F$5:$I$8</definedName>
    <definedName name="_______________________BGC5">[3]INV!$K$5:$N$8</definedName>
    <definedName name="_______________________CAC1">[3]INV!$A$19:$D$22</definedName>
    <definedName name="_______________________CAC3">[3]INV!$F$19:$I$22</definedName>
    <definedName name="_______________________CAC5">[3]INV!$K$19:$N$22</definedName>
    <definedName name="_______________________f" localSheetId="2">#REF!</definedName>
    <definedName name="_______________________f">#REF!</definedName>
    <definedName name="_______________________i1" localSheetId="4">#REF!</definedName>
    <definedName name="_______________________i1" localSheetId="2">#REF!</definedName>
    <definedName name="_______________________i1">#REF!</definedName>
    <definedName name="_______________________PJ50">#REF!</definedName>
    <definedName name="_______________________pj51">#REF!</definedName>
    <definedName name="_______________________rc">#REF!</definedName>
    <definedName name="_______________________SBC1">[3]INV!$A$12:$D$15</definedName>
    <definedName name="_______________________SBC3">[3]INV!$F$12:$I$15</definedName>
    <definedName name="_______________________SBC5">[3]INV!$K$12:$N$15</definedName>
    <definedName name="______________________AFC1">[3]INV!$A$25:$D$28</definedName>
    <definedName name="______________________AFC3">[3]INV!$F$25:$I$28</definedName>
    <definedName name="______________________AFC5">[3]INV!$K$25:$N$28</definedName>
    <definedName name="______________________APU221" localSheetId="4">#REF!</definedName>
    <definedName name="______________________APU221" localSheetId="2">#REF!</definedName>
    <definedName name="______________________APU221">#REF!</definedName>
    <definedName name="______________________BGC1">[3]INV!$A$5:$D$8</definedName>
    <definedName name="______________________BGC3">[3]INV!$F$5:$I$8</definedName>
    <definedName name="______________________BGC5">[3]INV!$K$5:$N$8</definedName>
    <definedName name="______________________CAC1">[3]INV!$A$19:$D$22</definedName>
    <definedName name="______________________CAC3">[3]INV!$F$19:$I$22</definedName>
    <definedName name="______________________CAC5">[3]INV!$K$19:$N$22</definedName>
    <definedName name="______________________f" localSheetId="2">#REF!</definedName>
    <definedName name="______________________f">#REF!</definedName>
    <definedName name="______________________i1" localSheetId="4">#REF!</definedName>
    <definedName name="______________________i1" localSheetId="2">#REF!</definedName>
    <definedName name="______________________i1">#REF!</definedName>
    <definedName name="______________________INF1">#REF!</definedName>
    <definedName name="______________________PJ50">#REF!</definedName>
    <definedName name="______________________pj51">#REF!</definedName>
    <definedName name="______________________rc">#REF!</definedName>
    <definedName name="______________________SBC1">[3]INV!$A$12:$D$15</definedName>
    <definedName name="______________________SBC3">[3]INV!$F$12:$I$15</definedName>
    <definedName name="______________________SBC5">[3]INV!$K$12:$N$15</definedName>
    <definedName name="_____________________AFC1">[3]INV!$A$25:$D$28</definedName>
    <definedName name="_____________________AFC3">[3]INV!$F$25:$I$28</definedName>
    <definedName name="_____________________AFC5">[3]INV!$K$25:$N$28</definedName>
    <definedName name="_____________________apu1" localSheetId="4">#REF!</definedName>
    <definedName name="_____________________apu1" localSheetId="2">[5]INSUMOS!#REF!</definedName>
    <definedName name="_____________________apu1">[5]INSUMOS!#REF!</definedName>
    <definedName name="_____________________APU221" localSheetId="4">#REF!</definedName>
    <definedName name="_____________________APU221" localSheetId="2">#REF!</definedName>
    <definedName name="_____________________APU221">#REF!</definedName>
    <definedName name="_____________________APU465" localSheetId="1">[4]!absc</definedName>
    <definedName name="_____________________APU465">[4]!absc</definedName>
    <definedName name="_____________________BGC1">[3]INV!$A$5:$D$8</definedName>
    <definedName name="_____________________BGC3">[3]INV!$F$5:$I$8</definedName>
    <definedName name="_____________________BGC5">[3]INV!$K$5:$N$8</definedName>
    <definedName name="_____________________CAC1">[3]INV!$A$19:$D$22</definedName>
    <definedName name="_____________________CAC3">[3]INV!$F$19:$I$22</definedName>
    <definedName name="_____________________CAC5">[3]INV!$K$19:$N$22</definedName>
    <definedName name="_____________________f" localSheetId="2">#REF!</definedName>
    <definedName name="_____________________f">#REF!</definedName>
    <definedName name="_____________________i1" localSheetId="4">#REF!</definedName>
    <definedName name="_____________________i1" localSheetId="2">#REF!</definedName>
    <definedName name="_____________________i1">#REF!</definedName>
    <definedName name="_____________________INF1">#REF!</definedName>
    <definedName name="_____________________PJ50">#REF!</definedName>
    <definedName name="_____________________pj51">#REF!</definedName>
    <definedName name="_____________________rc">#REF!</definedName>
    <definedName name="_____________________SBC1">[3]INV!$A$12:$D$15</definedName>
    <definedName name="_____________________SBC3">[3]INV!$F$12:$I$15</definedName>
    <definedName name="_____________________SBC5">[3]INV!$K$12:$N$15</definedName>
    <definedName name="____________________AFC1">[3]INV!$A$25:$D$28</definedName>
    <definedName name="____________________AFC3">[3]INV!$F$25:$I$28</definedName>
    <definedName name="____________________AFC5">[3]INV!$K$25:$N$28</definedName>
    <definedName name="____________________apu1" localSheetId="4">#REF!</definedName>
    <definedName name="____________________apu1" localSheetId="2">[5]INSUMOS!#REF!</definedName>
    <definedName name="____________________apu1">[5]INSUMOS!#REF!</definedName>
    <definedName name="____________________APU221" localSheetId="4">#REF!</definedName>
    <definedName name="____________________APU221" localSheetId="2">#REF!</definedName>
    <definedName name="____________________APU221">#REF!</definedName>
    <definedName name="____________________BGC1">[3]INV!$A$5:$D$8</definedName>
    <definedName name="____________________BGC3">[3]INV!$F$5:$I$8</definedName>
    <definedName name="____________________BGC5">[3]INV!$K$5:$N$8</definedName>
    <definedName name="____________________CAC1">[3]INV!$A$19:$D$22</definedName>
    <definedName name="____________________CAC3">[3]INV!$F$19:$I$22</definedName>
    <definedName name="____________________CAC5">[3]INV!$K$19:$N$22</definedName>
    <definedName name="____________________f" localSheetId="2">#REF!</definedName>
    <definedName name="____________________f">#REF!</definedName>
    <definedName name="____________________i1" localSheetId="4">#REF!</definedName>
    <definedName name="____________________i1" localSheetId="2">#REF!</definedName>
    <definedName name="____________________i1">#REF!</definedName>
    <definedName name="____________________INF1">#REF!</definedName>
    <definedName name="____________________PJ50">#REF!</definedName>
    <definedName name="____________________pj51">#REF!</definedName>
    <definedName name="____________________rc">#REF!</definedName>
    <definedName name="____________________SBC1">[3]INV!$A$12:$D$15</definedName>
    <definedName name="____________________SBC3">[3]INV!$F$12:$I$15</definedName>
    <definedName name="____________________SBC5">[3]INV!$K$12:$N$15</definedName>
    <definedName name="___________________AFC1">[3]INV!$A$25:$D$28</definedName>
    <definedName name="___________________AFC3">[3]INV!$F$25:$I$28</definedName>
    <definedName name="___________________AFC5">[3]INV!$K$25:$N$28</definedName>
    <definedName name="___________________apu1" localSheetId="4">#REF!</definedName>
    <definedName name="___________________apu1" localSheetId="2">[5]INSUMOS!#REF!</definedName>
    <definedName name="___________________apu1">[5]INSUMOS!#REF!</definedName>
    <definedName name="___________________APU221" localSheetId="4">#REF!</definedName>
    <definedName name="___________________APU221" localSheetId="2">#REF!</definedName>
    <definedName name="___________________APU221">#REF!</definedName>
    <definedName name="___________________APU465" localSheetId="1">[4]!absc</definedName>
    <definedName name="___________________APU465">[4]!absc</definedName>
    <definedName name="___________________BGC1">[3]INV!$A$5:$D$8</definedName>
    <definedName name="___________________BGC3">[3]INV!$F$5:$I$8</definedName>
    <definedName name="___________________BGC5">[3]INV!$K$5:$N$8</definedName>
    <definedName name="___________________CAC1">[3]INV!$A$19:$D$22</definedName>
    <definedName name="___________________CAC3">[3]INV!$F$19:$I$22</definedName>
    <definedName name="___________________CAC5">[3]INV!$K$19:$N$22</definedName>
    <definedName name="___________________f" localSheetId="2">#REF!</definedName>
    <definedName name="___________________f">#REF!</definedName>
    <definedName name="___________________i1" localSheetId="4">#REF!</definedName>
    <definedName name="___________________i1" localSheetId="2">#REF!</definedName>
    <definedName name="___________________i1">#REF!</definedName>
    <definedName name="___________________INF1">#REF!</definedName>
    <definedName name="___________________PJ50">#REF!</definedName>
    <definedName name="___________________pj51">#REF!</definedName>
    <definedName name="___________________rc">#REF!</definedName>
    <definedName name="___________________SBC1">[3]INV!$A$12:$D$15</definedName>
    <definedName name="___________________SBC3">[3]INV!$F$12:$I$15</definedName>
    <definedName name="___________________SBC5">[3]INV!$K$12:$N$15</definedName>
    <definedName name="__________________A1" localSheetId="4">IF(PGIO!Values_Entered,[0]!Header_Row+PGIO!Number_of_Payments,[0]!Header_Row)</definedName>
    <definedName name="__________________A1" localSheetId="2">'PPTO INTERVENTORIA'!SI('PPTO INTERVENTORIA'!Values_Entered,[0]!Header_Row+'PPTO INTERVENTORIA'!Number_of_Payments,[0]!Header_Row)</definedName>
    <definedName name="__________________A1" localSheetId="1">[0]!SI([0]!Values_Entered,[0]!Header_Row+'PRESUPUESTO DEF'!Number_of_Payments,[0]!Header_Row)</definedName>
    <definedName name="__________________A1">SI([0]!Values_Entered,[0]!Header_Row+[0]!Number_of_Payments,[0]!Header_Row)</definedName>
    <definedName name="__________________A17000" localSheetId="4">#REF!</definedName>
    <definedName name="__________________A17000" localSheetId="2">#REF!</definedName>
    <definedName name="__________________A17000">#REF!</definedName>
    <definedName name="__________________A20000" localSheetId="2">#REF!</definedName>
    <definedName name="__________________A20000">#REF!</definedName>
    <definedName name="__________________A30000">#REF!</definedName>
    <definedName name="__________________AFC1">[3]INV!$A$25:$D$28</definedName>
    <definedName name="__________________AFC3">[3]INV!$F$25:$I$28</definedName>
    <definedName name="__________________AFC5">[3]INV!$K$25:$N$28</definedName>
    <definedName name="__________________apu1" localSheetId="4">#REF!</definedName>
    <definedName name="__________________apu1" localSheetId="2">[5]INSUMOS!#REF!</definedName>
    <definedName name="__________________apu1">[5]INSUMOS!#REF!</definedName>
    <definedName name="__________________APU221" localSheetId="4">#REF!</definedName>
    <definedName name="__________________APU221" localSheetId="2">#REF!</definedName>
    <definedName name="__________________APU221">#REF!</definedName>
    <definedName name="__________________BGC1">[3]INV!$A$5:$D$8</definedName>
    <definedName name="__________________BGC3">[3]INV!$F$5:$I$8</definedName>
    <definedName name="__________________BGC5">[3]INV!$K$5:$N$8</definedName>
    <definedName name="__________________CAC1">[3]INV!$A$19:$D$22</definedName>
    <definedName name="__________________CAC3">[3]INV!$F$19:$I$22</definedName>
    <definedName name="__________________CAC5">[3]INV!$K$19:$N$22</definedName>
    <definedName name="__________________f" localSheetId="2">#REF!</definedName>
    <definedName name="__________________f">#REF!</definedName>
    <definedName name="__________________G1">#N/A</definedName>
    <definedName name="__________________i1" localSheetId="2">#REF!</definedName>
    <definedName name="__________________i1">#REF!</definedName>
    <definedName name="__________________INF1" localSheetId="2">#REF!</definedName>
    <definedName name="__________________INF1">#REF!</definedName>
    <definedName name="__________________MA2">#REF!</definedName>
    <definedName name="__________________PJ50">#REF!</definedName>
    <definedName name="__________________pj51">#REF!</definedName>
    <definedName name="__________________rc">#REF!</definedName>
    <definedName name="__________________SBC1">[3]INV!$A$12:$D$15</definedName>
    <definedName name="__________________SBC3">[3]INV!$F$12:$I$15</definedName>
    <definedName name="__________________SBC5">[3]INV!$K$12:$N$15</definedName>
    <definedName name="__________________v1" localSheetId="4">IF(__________________v8,[0]!Header_Row+__________________v4,[0]!Header_Row)</definedName>
    <definedName name="__________________v1" localSheetId="2">'PPTO INTERVENTORIA'!SI(__________________v8,[0]!Header_Row+__________________v4,[0]!Header_Row)</definedName>
    <definedName name="__________________v1">SI(__________________v8,[0]!Header_Row+__________________v4,[0]!Header_Row)</definedName>
    <definedName name="__________________v2" localSheetId="4">IF(__________________v8,[0]!Header_Row+__________________v4,[0]!Header_Row)</definedName>
    <definedName name="__________________v2" localSheetId="2">'PPTO INTERVENTORIA'!SI(__________________v8,[0]!Header_Row+__________________v4,[0]!Header_Row)</definedName>
    <definedName name="__________________v2">SI(__________________v8,[0]!Header_Row+__________________v4,[0]!Header_Row)</definedName>
    <definedName name="__________________v4">#N/A</definedName>
    <definedName name="__________________v5">#N/A</definedName>
    <definedName name="__________________v6">#N/A</definedName>
    <definedName name="__________________v7" localSheetId="4">Scheduled_Payment+Extra_Payment</definedName>
    <definedName name="__________________v7" localSheetId="2">Scheduled_Payment+Extra_Payment</definedName>
    <definedName name="__________________v7" localSheetId="1">Scheduled_Payment+Extra_Payment</definedName>
    <definedName name="__________________v7">Scheduled_Payment+Extra_Payment</definedName>
    <definedName name="__________________v8">#N/A</definedName>
    <definedName name="__________________w1" localSheetId="4">IF(__________________w7,[0]!Header_Row+__________________w3,[0]!Header_Row)</definedName>
    <definedName name="__________________w1" localSheetId="2">'PPTO INTERVENTORIA'!SI(__________________w7,[0]!Header_Row+__________________w3,[0]!Header_Row)</definedName>
    <definedName name="__________________w1">SI(__________________w7,[0]!Header_Row+__________________w3,[0]!Header_Row)</definedName>
    <definedName name="__________________w2" localSheetId="4">IF(__________________w7,[0]!Header_Row+__________________w3,[0]!Header_Row)</definedName>
    <definedName name="__________________w2" localSheetId="2">'PPTO INTERVENTORIA'!SI(__________________w7,[0]!Header_Row+__________________w3,[0]!Header_Row)</definedName>
    <definedName name="__________________w2">SI(__________________w7,[0]!Header_Row+__________________w3,[0]!Header_Row)</definedName>
    <definedName name="__________________w3">#N/A</definedName>
    <definedName name="__________________w4">#N/A</definedName>
    <definedName name="__________________w5">#N/A</definedName>
    <definedName name="__________________w6" localSheetId="4">Scheduled_Payment+Extra_Payment</definedName>
    <definedName name="__________________w6" localSheetId="2">Scheduled_Payment+Extra_Payment</definedName>
    <definedName name="__________________w6" localSheetId="1">Scheduled_Payment+Extra_Payment</definedName>
    <definedName name="__________________w6">Scheduled_Payment+Extra_Payment</definedName>
    <definedName name="__________________w7">#N/A</definedName>
    <definedName name="__________________X1" localSheetId="4">IF(__________________X7,[0]!Header_Row+__________________X3,[0]!Header_Row)</definedName>
    <definedName name="__________________X1" localSheetId="2">'PPTO INTERVENTORIA'!SI(__________________X7,[0]!Header_Row+__________________X3,[0]!Header_Row)</definedName>
    <definedName name="__________________X1">SI(__________________X7,[0]!Header_Row+__________________X3,[0]!Header_Row)</definedName>
    <definedName name="__________________X2" localSheetId="4">IF(__________________X7,[0]!Header_Row+__________________X3,[0]!Header_Row)</definedName>
    <definedName name="__________________X2" localSheetId="2">'PPTO INTERVENTORIA'!SI(__________________X7,[0]!Header_Row+__________________X3,[0]!Header_Row)</definedName>
    <definedName name="__________________X2">SI(__________________X7,[0]!Header_Row+__________________X3,[0]!Header_Row)</definedName>
    <definedName name="__________________X3">#N/A</definedName>
    <definedName name="__________________X4">#N/A</definedName>
    <definedName name="__________________X5">#N/A</definedName>
    <definedName name="__________________X6" localSheetId="4">Scheduled_Payment+Extra_Payment</definedName>
    <definedName name="__________________X6" localSheetId="2">Scheduled_Payment+Extra_Payment</definedName>
    <definedName name="__________________X6" localSheetId="1">Scheduled_Payment+Extra_Payment</definedName>
    <definedName name="__________________X6">Scheduled_Payment+Extra_Payment</definedName>
    <definedName name="__________________X7">#N/A</definedName>
    <definedName name="__________________y2" localSheetId="4">IF(__________________y7,[0]!Header_Row+__________________y3,[0]!Header_Row)</definedName>
    <definedName name="__________________y2" localSheetId="2">'PPTO INTERVENTORIA'!SI(__________________y7,[0]!Header_Row+__________________y3,[0]!Header_Row)</definedName>
    <definedName name="__________________y2">SI(__________________y7,[0]!Header_Row+__________________y3,[0]!Header_Row)</definedName>
    <definedName name="__________________y3">#N/A</definedName>
    <definedName name="__________________y4">#N/A</definedName>
    <definedName name="__________________y5">#N/A</definedName>
    <definedName name="__________________y6" localSheetId="4">Scheduled_Payment+Extra_Payment</definedName>
    <definedName name="__________________y6" localSheetId="2">Scheduled_Payment+Extra_Payment</definedName>
    <definedName name="__________________y6" localSheetId="1">Scheduled_Payment+Extra_Payment</definedName>
    <definedName name="__________________y6">Scheduled_Payment+Extra_Payment</definedName>
    <definedName name="__________________y7">#N/A</definedName>
    <definedName name="__________________z1" localSheetId="4">IF(__________________z7,[0]!Header_Row+__________________z3,[0]!Header_Row)</definedName>
    <definedName name="__________________z1" localSheetId="2">'PPTO INTERVENTORIA'!SI(__________________z7,[0]!Header_Row+__________________z3,[0]!Header_Row)</definedName>
    <definedName name="__________________z1">SI(__________________z7,[0]!Header_Row+__________________z3,[0]!Header_Row)</definedName>
    <definedName name="__________________z2" localSheetId="4">IF(__________________z7,[0]!Header_Row+__________________z3,[0]!Header_Row)</definedName>
    <definedName name="__________________z2" localSheetId="2">'PPTO INTERVENTORIA'!SI(__________________z7,[0]!Header_Row+__________________z3,[0]!Header_Row)</definedName>
    <definedName name="__________________z2">SI(__________________z7,[0]!Header_Row+__________________z3,[0]!Header_Row)</definedName>
    <definedName name="__________________z3">#N/A</definedName>
    <definedName name="__________________z4">#N/A</definedName>
    <definedName name="__________________z5">#N/A</definedName>
    <definedName name="__________________z6" localSheetId="4">Scheduled_Payment+Extra_Payment</definedName>
    <definedName name="__________________z6" localSheetId="2">Scheduled_Payment+Extra_Payment</definedName>
    <definedName name="__________________z6" localSheetId="1">Scheduled_Payment+Extra_Payment</definedName>
    <definedName name="__________________z6">Scheduled_Payment+Extra_Payment</definedName>
    <definedName name="__________________z7">#N/A</definedName>
    <definedName name="_________________AFC1">[3]INV!$A$25:$D$28</definedName>
    <definedName name="_________________AFC3">[3]INV!$F$25:$I$28</definedName>
    <definedName name="_________________AFC5">[3]INV!$K$25:$N$28</definedName>
    <definedName name="_________________apu1" localSheetId="4">#REF!</definedName>
    <definedName name="_________________apu1" localSheetId="2">[5]INSUMOS!#REF!</definedName>
    <definedName name="_________________apu1">[5]INSUMOS!#REF!</definedName>
    <definedName name="_________________APU221" localSheetId="4">#REF!</definedName>
    <definedName name="_________________APU221" localSheetId="2">#REF!</definedName>
    <definedName name="_________________APU221">#REF!</definedName>
    <definedName name="_________________APU465" localSheetId="1">[4]!absc</definedName>
    <definedName name="_________________APU465">[4]!absc</definedName>
    <definedName name="_________________BGC1">[3]INV!$A$5:$D$8</definedName>
    <definedName name="_________________BGC3">[3]INV!$F$5:$I$8</definedName>
    <definedName name="_________________BGC5">[3]INV!$K$5:$N$8</definedName>
    <definedName name="_________________CAC1">[3]INV!$A$19:$D$22</definedName>
    <definedName name="_________________CAC3">[3]INV!$F$19:$I$22</definedName>
    <definedName name="_________________CAC5">[3]INV!$K$19:$N$22</definedName>
    <definedName name="_________________f" localSheetId="2">#REF!</definedName>
    <definedName name="_________________f">#REF!</definedName>
    <definedName name="_________________i1" localSheetId="4">#REF!</definedName>
    <definedName name="_________________i1" localSheetId="2">#REF!</definedName>
    <definedName name="_________________i1">#REF!</definedName>
    <definedName name="_________________INF1">#REF!</definedName>
    <definedName name="_________________IPC2002">#REF!</definedName>
    <definedName name="_________________MA2">#REF!</definedName>
    <definedName name="_________________PJ50">#REF!</definedName>
    <definedName name="_________________pj51">#REF!</definedName>
    <definedName name="_________________rc">#REF!</definedName>
    <definedName name="_________________SBC1">[3]INV!$A$12:$D$15</definedName>
    <definedName name="_________________SBC3">[3]INV!$F$12:$I$15</definedName>
    <definedName name="_________________SBC5">[3]INV!$K$12:$N$15</definedName>
    <definedName name="________________A1" localSheetId="4">IF(PGIO!Values_Entered,[0]!Header_Row+PGIO!Number_of_Payments,[0]!Header_Row)</definedName>
    <definedName name="________________A1" localSheetId="2">'PPTO INTERVENTORIA'!SI('PPTO INTERVENTORIA'!Values_Entered,[0]!Header_Row+'PPTO INTERVENTORIA'!Number_of_Payments,[0]!Header_Row)</definedName>
    <definedName name="________________A1" localSheetId="1">[0]!SI([0]!Values_Entered,[0]!Header_Row+'PRESUPUESTO DEF'!Number_of_Payments,[0]!Header_Row)</definedName>
    <definedName name="________________A1">SI([0]!Values_Entered,[0]!Header_Row+[0]!Number_of_Payments,[0]!Header_Row)</definedName>
    <definedName name="________________A17000" localSheetId="4">#REF!</definedName>
    <definedName name="________________A17000" localSheetId="2">#REF!</definedName>
    <definedName name="________________A17000">#REF!</definedName>
    <definedName name="________________A20000" localSheetId="2">#REF!</definedName>
    <definedName name="________________A20000">#REF!</definedName>
    <definedName name="________________A30000">#REF!</definedName>
    <definedName name="________________AFC1">[3]INV!$A$25:$D$28</definedName>
    <definedName name="________________AFC3">[3]INV!$F$25:$I$28</definedName>
    <definedName name="________________AFC5">[3]INV!$K$25:$N$28</definedName>
    <definedName name="________________apu1" localSheetId="4">#REF!</definedName>
    <definedName name="________________apu1" localSheetId="2">[5]INSUMOS!#REF!</definedName>
    <definedName name="________________apu1">[5]INSUMOS!#REF!</definedName>
    <definedName name="________________APU221" localSheetId="4">#REF!</definedName>
    <definedName name="________________APU221" localSheetId="2">#REF!</definedName>
    <definedName name="________________APU221">#REF!</definedName>
    <definedName name="________________BGC1">[3]INV!$A$5:$D$8</definedName>
    <definedName name="________________BGC3">[3]INV!$F$5:$I$8</definedName>
    <definedName name="________________BGC5">[3]INV!$K$5:$N$8</definedName>
    <definedName name="________________CAC1">[3]INV!$A$19:$D$22</definedName>
    <definedName name="________________CAC3">[3]INV!$F$19:$I$22</definedName>
    <definedName name="________________CAC5">[3]INV!$K$19:$N$22</definedName>
    <definedName name="________________f" localSheetId="2">#REF!</definedName>
    <definedName name="________________f">#REF!</definedName>
    <definedName name="________________G1">#N/A</definedName>
    <definedName name="________________i1" localSheetId="2">#REF!</definedName>
    <definedName name="________________i1">#REF!</definedName>
    <definedName name="________________INF1" localSheetId="2">#REF!</definedName>
    <definedName name="________________INF1">#REF!</definedName>
    <definedName name="________________MA2">#REF!</definedName>
    <definedName name="________________PJ50">#REF!</definedName>
    <definedName name="________________pj51">#REF!</definedName>
    <definedName name="________________rc">#REF!</definedName>
    <definedName name="________________SBC1">[3]INV!$A$12:$D$15</definedName>
    <definedName name="________________SBC3">[3]INV!$F$12:$I$15</definedName>
    <definedName name="________________SBC5">[3]INV!$K$12:$N$15</definedName>
    <definedName name="________________v1" localSheetId="4">IF(________________v8,[0]!Header_Row+________________v4,[0]!Header_Row)</definedName>
    <definedName name="________________v1" localSheetId="2">'PPTO INTERVENTORIA'!SI(________________v8,[0]!Header_Row+________________v4,[0]!Header_Row)</definedName>
    <definedName name="________________v1">SI(________________v8,[0]!Header_Row+________________v4,[0]!Header_Row)</definedName>
    <definedName name="________________v2" localSheetId="4">IF(________________v8,[0]!Header_Row+________________v4,[0]!Header_Row)</definedName>
    <definedName name="________________v2" localSheetId="2">'PPTO INTERVENTORIA'!SI(________________v8,[0]!Header_Row+________________v4,[0]!Header_Row)</definedName>
    <definedName name="________________v2">SI(________________v8,[0]!Header_Row+________________v4,[0]!Header_Row)</definedName>
    <definedName name="________________v4">#N/A</definedName>
    <definedName name="________________v5">#N/A</definedName>
    <definedName name="________________v6">#N/A</definedName>
    <definedName name="________________v7" localSheetId="4">Scheduled_Payment+Extra_Payment</definedName>
    <definedName name="________________v7" localSheetId="2">Scheduled_Payment+Extra_Payment</definedName>
    <definedName name="________________v7" localSheetId="1">Scheduled_Payment+Extra_Payment</definedName>
    <definedName name="________________v7">Scheduled_Payment+Extra_Payment</definedName>
    <definedName name="________________v8">#N/A</definedName>
    <definedName name="________________w1" localSheetId="4">IF(________________w7,[0]!Header_Row+________________w3,[0]!Header_Row)</definedName>
    <definedName name="________________w1" localSheetId="2">'PPTO INTERVENTORIA'!SI(________________w7,[0]!Header_Row+________________w3,[0]!Header_Row)</definedName>
    <definedName name="________________w1">SI(________________w7,[0]!Header_Row+________________w3,[0]!Header_Row)</definedName>
    <definedName name="________________w2" localSheetId="4">IF(________________w7,[0]!Header_Row+________________w3,[0]!Header_Row)</definedName>
    <definedName name="________________w2" localSheetId="2">'PPTO INTERVENTORIA'!SI(________________w7,[0]!Header_Row+________________w3,[0]!Header_Row)</definedName>
    <definedName name="________________w2">SI(________________w7,[0]!Header_Row+________________w3,[0]!Header_Row)</definedName>
    <definedName name="________________w3">#N/A</definedName>
    <definedName name="________________w4">#N/A</definedName>
    <definedName name="________________w5">#N/A</definedName>
    <definedName name="________________w6" localSheetId="4">Scheduled_Payment+Extra_Payment</definedName>
    <definedName name="________________w6" localSheetId="2">Scheduled_Payment+Extra_Payment</definedName>
    <definedName name="________________w6" localSheetId="1">Scheduled_Payment+Extra_Payment</definedName>
    <definedName name="________________w6">Scheduled_Payment+Extra_Payment</definedName>
    <definedName name="________________w7">#N/A</definedName>
    <definedName name="________________X1" localSheetId="4">IF(________________X7,[0]!Header_Row+________________X3,[0]!Header_Row)</definedName>
    <definedName name="________________X1" localSheetId="2">'PPTO INTERVENTORIA'!SI(________________X7,[0]!Header_Row+________________X3,[0]!Header_Row)</definedName>
    <definedName name="________________X1">SI(________________X7,[0]!Header_Row+________________X3,[0]!Header_Row)</definedName>
    <definedName name="________________X2" localSheetId="4">IF(________________X7,[0]!Header_Row+________________X3,[0]!Header_Row)</definedName>
    <definedName name="________________X2" localSheetId="2">'PPTO INTERVENTORIA'!SI(________________X7,[0]!Header_Row+________________X3,[0]!Header_Row)</definedName>
    <definedName name="________________X2">SI(________________X7,[0]!Header_Row+________________X3,[0]!Header_Row)</definedName>
    <definedName name="________________X3">#N/A</definedName>
    <definedName name="________________X4">#N/A</definedName>
    <definedName name="________________X5">#N/A</definedName>
    <definedName name="________________X6" localSheetId="4">Scheduled_Payment+Extra_Payment</definedName>
    <definedName name="________________X6" localSheetId="2">Scheduled_Payment+Extra_Payment</definedName>
    <definedName name="________________X6" localSheetId="1">Scheduled_Payment+Extra_Payment</definedName>
    <definedName name="________________X6">Scheduled_Payment+Extra_Payment</definedName>
    <definedName name="________________X7">#N/A</definedName>
    <definedName name="________________y1" localSheetId="4">IF(__________________y7,[0]!Header_Row+__________________y3,[0]!Header_Row)</definedName>
    <definedName name="________________y1" localSheetId="2">'PPTO INTERVENTORIA'!SI(__________________y7,[0]!Header_Row+__________________y3,[0]!Header_Row)</definedName>
    <definedName name="________________y1">SI(__________________y7,[0]!Header_Row+__________________y3,[0]!Header_Row)</definedName>
    <definedName name="________________y2" localSheetId="4">IF(________________y7,[0]!Header_Row+________________y3,[0]!Header_Row)</definedName>
    <definedName name="________________y2" localSheetId="2">'PPTO INTERVENTORIA'!SI(________________y7,[0]!Header_Row+________________y3,[0]!Header_Row)</definedName>
    <definedName name="________________y2">SI(________________y7,[0]!Header_Row+________________y3,[0]!Header_Row)</definedName>
    <definedName name="________________y3">#N/A</definedName>
    <definedName name="________________y4">#N/A</definedName>
    <definedName name="________________y5">#N/A</definedName>
    <definedName name="________________y6" localSheetId="4">Scheduled_Payment+Extra_Payment</definedName>
    <definedName name="________________y6" localSheetId="2">Scheduled_Payment+Extra_Payment</definedName>
    <definedName name="________________y6" localSheetId="1">Scheduled_Payment+Extra_Payment</definedName>
    <definedName name="________________y6">Scheduled_Payment+Extra_Payment</definedName>
    <definedName name="________________y7">#N/A</definedName>
    <definedName name="________________z1" localSheetId="4">IF(________________z7,[0]!Header_Row+________________z3,[0]!Header_Row)</definedName>
    <definedName name="________________z1" localSheetId="2">'PPTO INTERVENTORIA'!SI(________________z7,[0]!Header_Row+________________z3,[0]!Header_Row)</definedName>
    <definedName name="________________z1">SI(________________z7,[0]!Header_Row+________________z3,[0]!Header_Row)</definedName>
    <definedName name="________________z2" localSheetId="4">IF(________________z7,[0]!Header_Row+________________z3,[0]!Header_Row)</definedName>
    <definedName name="________________z2" localSheetId="2">'PPTO INTERVENTORIA'!SI(________________z7,[0]!Header_Row+________________z3,[0]!Header_Row)</definedName>
    <definedName name="________________z2">SI(________________z7,[0]!Header_Row+________________z3,[0]!Header_Row)</definedName>
    <definedName name="________________z3">#N/A</definedName>
    <definedName name="________________z4">#N/A</definedName>
    <definedName name="________________z5">#N/A</definedName>
    <definedName name="________________z6" localSheetId="4">Scheduled_Payment+Extra_Payment</definedName>
    <definedName name="________________z6" localSheetId="2">Scheduled_Payment+Extra_Payment</definedName>
    <definedName name="________________z6" localSheetId="1">Scheduled_Payment+Extra_Payment</definedName>
    <definedName name="________________z6">Scheduled_Payment+Extra_Payment</definedName>
    <definedName name="________________z7">#N/A</definedName>
    <definedName name="_______________AFC1">[3]INV!$A$25:$D$28</definedName>
    <definedName name="_______________AFC3">[3]INV!$F$25:$I$28</definedName>
    <definedName name="_______________AFC5">[3]INV!$K$25:$N$28</definedName>
    <definedName name="_______________apu1" localSheetId="4">#REF!</definedName>
    <definedName name="_______________apu1" localSheetId="2">[5]INSUMOS!#REF!</definedName>
    <definedName name="_______________apu1">[5]INSUMOS!#REF!</definedName>
    <definedName name="_______________APU221" localSheetId="4">#REF!</definedName>
    <definedName name="_______________APU221" localSheetId="2">#REF!</definedName>
    <definedName name="_______________APU221">#REF!</definedName>
    <definedName name="_______________APU465" localSheetId="1">[4]!absc</definedName>
    <definedName name="_______________APU465">[4]!absc</definedName>
    <definedName name="_______________BGC1">[3]INV!$A$5:$D$8</definedName>
    <definedName name="_______________BGC3">[3]INV!$F$5:$I$8</definedName>
    <definedName name="_______________BGC5">[3]INV!$K$5:$N$8</definedName>
    <definedName name="_______________CAC1">[3]INV!$A$19:$D$22</definedName>
    <definedName name="_______________CAC3">[3]INV!$F$19:$I$22</definedName>
    <definedName name="_______________CAC5">[3]INV!$K$19:$N$22</definedName>
    <definedName name="_______________EST1" localSheetId="4">#REF!</definedName>
    <definedName name="_______________EST1" localSheetId="2">#REF!</definedName>
    <definedName name="_______________EST1">#REF!</definedName>
    <definedName name="_______________EST10" localSheetId="4">#REF!</definedName>
    <definedName name="_______________EST10">#REF!</definedName>
    <definedName name="_______________EST11" localSheetId="4">#REF!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i1">#REF!</definedName>
    <definedName name="_______________INF1">#REF!</definedName>
    <definedName name="_______________IPC2002">#REF!</definedName>
    <definedName name="_______________MA2">#REF!</definedName>
    <definedName name="_______________oa55">#REF!</definedName>
    <definedName name="_______________PJ50">#REF!</definedName>
    <definedName name="_______________pj51">#REF!</definedName>
    <definedName name="_______________rc">#REF!</definedName>
    <definedName name="_______________SBC1">[3]INV!$A$12:$D$15</definedName>
    <definedName name="_______________SBC3">[3]INV!$F$12:$I$15</definedName>
    <definedName name="_______________SBC5">[3]INV!$K$12:$N$15</definedName>
    <definedName name="______________A1" localSheetId="4">IF(PGIO!Values_Entered,[0]!Header_Row+PGIO!Number_of_Payments,[0]!Header_Row)</definedName>
    <definedName name="______________A1" localSheetId="2">'PPTO INTERVENTORIA'!SI('PPTO INTERVENTORIA'!Values_Entered,[0]!Header_Row+'PPTO INTERVENTORIA'!Number_of_Payments,[0]!Header_Row)</definedName>
    <definedName name="______________A1" localSheetId="1">[0]!SI([0]!Values_Entered,[0]!Header_Row+'PRESUPUESTO DEF'!Number_of_Payments,[0]!Header_Row)</definedName>
    <definedName name="______________A1">SI([0]!Values_Entered,[0]!Header_Row+[0]!Number_of_Payments,[0]!Header_Row)</definedName>
    <definedName name="______________A17000" localSheetId="4">#REF!</definedName>
    <definedName name="______________A17000" localSheetId="2">#REF!</definedName>
    <definedName name="______________A17000">#REF!</definedName>
    <definedName name="______________A20000" localSheetId="2">#REF!</definedName>
    <definedName name="______________A20000">#REF!</definedName>
    <definedName name="______________A30000">#REF!</definedName>
    <definedName name="______________AFC1">[3]INV!$A$25:$D$28</definedName>
    <definedName name="______________AFC3">[3]INV!$F$25:$I$28</definedName>
    <definedName name="______________AFC5">[3]INV!$K$25:$N$28</definedName>
    <definedName name="______________apu1" localSheetId="4">#REF!</definedName>
    <definedName name="______________apu1" localSheetId="2">[5]INSUMOS!#REF!</definedName>
    <definedName name="______________apu1">[5]INSUMOS!#REF!</definedName>
    <definedName name="______________APU221" localSheetId="4">#REF!</definedName>
    <definedName name="______________APU221" localSheetId="2">#REF!</definedName>
    <definedName name="______________APU221">#REF!</definedName>
    <definedName name="______________BGC1">[3]INV!$A$5:$D$8</definedName>
    <definedName name="______________BGC3">[3]INV!$F$5:$I$8</definedName>
    <definedName name="______________BGC5">[3]INV!$K$5:$N$8</definedName>
    <definedName name="______________CAC1">[3]INV!$A$19:$D$22</definedName>
    <definedName name="______________CAC3">[3]INV!$F$19:$I$22</definedName>
    <definedName name="______________CAC5">[3]INV!$K$19:$N$22</definedName>
    <definedName name="______________f" localSheetId="2">#REF!</definedName>
    <definedName name="______________f">#REF!</definedName>
    <definedName name="______________G1">#N/A</definedName>
    <definedName name="______________i1" localSheetId="2">#REF!</definedName>
    <definedName name="______________i1">#REF!</definedName>
    <definedName name="______________INF1" localSheetId="2">#REF!</definedName>
    <definedName name="______________INF1">#REF!</definedName>
    <definedName name="______________MA2">#REF!</definedName>
    <definedName name="______________oa55">#REF!</definedName>
    <definedName name="______________PJ50">#REF!</definedName>
    <definedName name="______________pj51">#REF!</definedName>
    <definedName name="______________rc">#REF!</definedName>
    <definedName name="______________SBC1">[3]INV!$A$12:$D$15</definedName>
    <definedName name="______________SBC3">[3]INV!$F$12:$I$15</definedName>
    <definedName name="______________SBC5">[3]INV!$K$12:$N$15</definedName>
    <definedName name="______________v1" localSheetId="4">IF(______________v8,[0]!Header_Row+______________v4,[0]!Header_Row)</definedName>
    <definedName name="______________v1" localSheetId="2">'PPTO INTERVENTORIA'!SI(______________v8,[0]!Header_Row+______________v4,[0]!Header_Row)</definedName>
    <definedName name="______________v1">SI(______________v8,[0]!Header_Row+______________v4,[0]!Header_Row)</definedName>
    <definedName name="______________v2" localSheetId="4">IF(______________v8,[0]!Header_Row+______________v4,[0]!Header_Row)</definedName>
    <definedName name="______________v2" localSheetId="2">'PPTO INTERVENTORIA'!SI(______________v8,[0]!Header_Row+______________v4,[0]!Header_Row)</definedName>
    <definedName name="______________v2">SI(______________v8,[0]!Header_Row+______________v4,[0]!Header_Row)</definedName>
    <definedName name="______________v4">#N/A</definedName>
    <definedName name="______________v5">#N/A</definedName>
    <definedName name="______________v6">#N/A</definedName>
    <definedName name="______________v7" localSheetId="4">Scheduled_Payment+Extra_Payment</definedName>
    <definedName name="______________v7" localSheetId="2">Scheduled_Payment+Extra_Payment</definedName>
    <definedName name="______________v7" localSheetId="1">Scheduled_Payment+Extra_Payment</definedName>
    <definedName name="______________v7">Scheduled_Payment+Extra_Payment</definedName>
    <definedName name="______________v8">#N/A</definedName>
    <definedName name="______________w1" localSheetId="4">IF(______________w7,[0]!Header_Row+______________w3,[0]!Header_Row)</definedName>
    <definedName name="______________w1" localSheetId="2">'PPTO INTERVENTORIA'!SI(______________w7,[0]!Header_Row+______________w3,[0]!Header_Row)</definedName>
    <definedName name="______________w1">SI(______________w7,[0]!Header_Row+______________w3,[0]!Header_Row)</definedName>
    <definedName name="______________w2" localSheetId="4">IF(______________w7,[0]!Header_Row+______________w3,[0]!Header_Row)</definedName>
    <definedName name="______________w2" localSheetId="2">'PPTO INTERVENTORIA'!SI(______________w7,[0]!Header_Row+______________w3,[0]!Header_Row)</definedName>
    <definedName name="______________w2">SI(______________w7,[0]!Header_Row+______________w3,[0]!Header_Row)</definedName>
    <definedName name="______________w3">#N/A</definedName>
    <definedName name="______________w4">#N/A</definedName>
    <definedName name="______________w5">#N/A</definedName>
    <definedName name="______________w6" localSheetId="4">Scheduled_Payment+Extra_Payment</definedName>
    <definedName name="______________w6" localSheetId="2">Scheduled_Payment+Extra_Payment</definedName>
    <definedName name="______________w6" localSheetId="1">Scheduled_Payment+Extra_Payment</definedName>
    <definedName name="______________w6">Scheduled_Payment+Extra_Payment</definedName>
    <definedName name="______________w7">#N/A</definedName>
    <definedName name="______________X1" localSheetId="4">IF(______________X7,[0]!Header_Row+______________X3,[0]!Header_Row)</definedName>
    <definedName name="______________X1" localSheetId="2">'PPTO INTERVENTORIA'!SI(______________X7,[0]!Header_Row+______________X3,[0]!Header_Row)</definedName>
    <definedName name="______________X1">SI(______________X7,[0]!Header_Row+______________X3,[0]!Header_Row)</definedName>
    <definedName name="______________X2" localSheetId="4">IF(______________X7,[0]!Header_Row+______________X3,[0]!Header_Row)</definedName>
    <definedName name="______________X2" localSheetId="2">'PPTO INTERVENTORIA'!SI(______________X7,[0]!Header_Row+______________X3,[0]!Header_Row)</definedName>
    <definedName name="______________X2">SI(______________X7,[0]!Header_Row+______________X3,[0]!Header_Row)</definedName>
    <definedName name="______________X3">#N/A</definedName>
    <definedName name="______________X4">#N/A</definedName>
    <definedName name="______________X5">#N/A</definedName>
    <definedName name="______________X6" localSheetId="4">Scheduled_Payment+Extra_Payment</definedName>
    <definedName name="______________X6" localSheetId="2">Scheduled_Payment+Extra_Payment</definedName>
    <definedName name="______________X6" localSheetId="1">Scheduled_Payment+Extra_Payment</definedName>
    <definedName name="______________X6">Scheduled_Payment+Extra_Payment</definedName>
    <definedName name="______________X7">#N/A</definedName>
    <definedName name="______________y1" localSheetId="4">IF(________________y7,[0]!Header_Row+________________y3,[0]!Header_Row)</definedName>
    <definedName name="______________y1" localSheetId="2">'PPTO INTERVENTORIA'!SI(________________y7,[0]!Header_Row+________________y3,[0]!Header_Row)</definedName>
    <definedName name="______________y1">SI(________________y7,[0]!Header_Row+________________y3,[0]!Header_Row)</definedName>
    <definedName name="______________y2" localSheetId="4">IF(______________y7,[0]!Header_Row+______________y3,[0]!Header_Row)</definedName>
    <definedName name="______________y2" localSheetId="2">'PPTO INTERVENTORIA'!SI(______________y7,[0]!Header_Row+______________y3,[0]!Header_Row)</definedName>
    <definedName name="______________y2">SI(______________y7,[0]!Header_Row+______________y3,[0]!Header_Row)</definedName>
    <definedName name="______________y3">#N/A</definedName>
    <definedName name="______________y4">#N/A</definedName>
    <definedName name="______________y5">#N/A</definedName>
    <definedName name="______________y6" localSheetId="4">Scheduled_Payment+Extra_Payment</definedName>
    <definedName name="______________y6" localSheetId="2">Scheduled_Payment+Extra_Payment</definedName>
    <definedName name="______________y6" localSheetId="1">Scheduled_Payment+Extra_Payment</definedName>
    <definedName name="______________y6">Scheduled_Payment+Extra_Payment</definedName>
    <definedName name="______________y7">#N/A</definedName>
    <definedName name="______________z1" localSheetId="4">IF(______________z7,[0]!Header_Row+______________z3,[0]!Header_Row)</definedName>
    <definedName name="______________z1" localSheetId="2">'PPTO INTERVENTORIA'!SI(______________z7,[0]!Header_Row+______________z3,[0]!Header_Row)</definedName>
    <definedName name="______________z1">SI(______________z7,[0]!Header_Row+______________z3,[0]!Header_Row)</definedName>
    <definedName name="______________z2" localSheetId="4">IF(______________z7,[0]!Header_Row+______________z3,[0]!Header_Row)</definedName>
    <definedName name="______________z2" localSheetId="2">'PPTO INTERVENTORIA'!SI(______________z7,[0]!Header_Row+______________z3,[0]!Header_Row)</definedName>
    <definedName name="______________z2">SI(______________z7,[0]!Header_Row+______________z3,[0]!Header_Row)</definedName>
    <definedName name="______________z3">#N/A</definedName>
    <definedName name="______________z4">#N/A</definedName>
    <definedName name="______________z5">#N/A</definedName>
    <definedName name="______________z6" localSheetId="4">Scheduled_Payment+Extra_Payment</definedName>
    <definedName name="______________z6" localSheetId="2">Scheduled_Payment+Extra_Payment</definedName>
    <definedName name="______________z6" localSheetId="1">Scheduled_Payment+Extra_Payment</definedName>
    <definedName name="______________z6">Scheduled_Payment+Extra_Payment</definedName>
    <definedName name="______________z7">#N/A</definedName>
    <definedName name="_____________AFC1">[3]INV!$A$25:$D$28</definedName>
    <definedName name="_____________AFC3">[3]INV!$F$25:$I$28</definedName>
    <definedName name="_____________AFC5">[3]INV!$K$25:$N$28</definedName>
    <definedName name="_____________apu1" localSheetId="4">#REF!</definedName>
    <definedName name="_____________apu1" localSheetId="2">[5]INSUMOS!#REF!</definedName>
    <definedName name="_____________apu1">[5]INSUMOS!#REF!</definedName>
    <definedName name="_____________APU221" localSheetId="4">#REF!</definedName>
    <definedName name="_____________APU221" localSheetId="2">#REF!</definedName>
    <definedName name="_____________APU221">#REF!</definedName>
    <definedName name="_____________APU465" localSheetId="1">[4]!absc</definedName>
    <definedName name="_____________APU465">[4]!absc</definedName>
    <definedName name="_____________BGC1">[3]INV!$A$5:$D$8</definedName>
    <definedName name="_____________BGC3">[3]INV!$F$5:$I$8</definedName>
    <definedName name="_____________BGC5">[3]INV!$K$5:$N$8</definedName>
    <definedName name="_____________CAC1">[3]INV!$A$19:$D$22</definedName>
    <definedName name="_____________CAC3">[3]INV!$F$19:$I$22</definedName>
    <definedName name="_____________CAC5">[3]INV!$K$19:$N$22</definedName>
    <definedName name="_____________EST1" localSheetId="4">#REF!</definedName>
    <definedName name="_____________EST1" localSheetId="2">#REF!</definedName>
    <definedName name="_____________EST1">#REF!</definedName>
    <definedName name="_____________EST10" localSheetId="4">#REF!</definedName>
    <definedName name="_____________EST10">#REF!</definedName>
    <definedName name="_____________EST11" localSheetId="4">#REF!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J50">#REF!</definedName>
    <definedName name="_____________pj51">#REF!</definedName>
    <definedName name="_____________rc">#REF!</definedName>
    <definedName name="_____________SBC1">[3]INV!$A$12:$D$15</definedName>
    <definedName name="_____________SBC3">[3]INV!$F$12:$I$15</definedName>
    <definedName name="_____________SBC5">[3]INV!$K$12:$N$15</definedName>
    <definedName name="____________A1" localSheetId="4">IF(PGIO!Values_Entered,[0]!Header_Row+PGIO!Number_of_Payments,[0]!Header_Row)</definedName>
    <definedName name="____________A1" localSheetId="2">'PPTO INTERVENTORIA'!SI('PPTO INTERVENTORIA'!Values_Entered,[0]!Header_Row+'PPTO INTERVENTORIA'!Number_of_Payments,[0]!Header_Row)</definedName>
    <definedName name="____________A1" localSheetId="1">[0]!SI([0]!Values_Entered,[0]!Header_Row+'PRESUPUESTO DEF'!Number_of_Payments,[0]!Header_Row)</definedName>
    <definedName name="____________A1">SI([0]!Values_Entered,[0]!Header_Row+[0]!Number_of_Payments,[0]!Header_Row)</definedName>
    <definedName name="____________A17000" localSheetId="4">#REF!</definedName>
    <definedName name="____________A17000" localSheetId="2">#REF!</definedName>
    <definedName name="____________A17000">#REF!</definedName>
    <definedName name="____________A20000" localSheetId="2">#REF!</definedName>
    <definedName name="____________A20000">#REF!</definedName>
    <definedName name="____________A30000">#REF!</definedName>
    <definedName name="____________AFC1">[3]INV!$A$25:$D$28</definedName>
    <definedName name="____________AFC3">[3]INV!$F$25:$I$28</definedName>
    <definedName name="____________AFC5">[3]INV!$K$25:$N$28</definedName>
    <definedName name="____________apu1" localSheetId="4">#REF!</definedName>
    <definedName name="____________apu1" localSheetId="2">[5]INSUMOS!#REF!</definedName>
    <definedName name="____________apu1">[5]INSUMOS!#REF!</definedName>
    <definedName name="____________APU221" localSheetId="4">#REF!</definedName>
    <definedName name="____________APU221" localSheetId="2">#REF!</definedName>
    <definedName name="____________APU221">#REF!</definedName>
    <definedName name="____________BGC1">[3]INV!$A$5:$D$8</definedName>
    <definedName name="____________BGC3">[3]INV!$F$5:$I$8</definedName>
    <definedName name="____________BGC5">[3]INV!$K$5:$N$8</definedName>
    <definedName name="____________CAC1">[3]INV!$A$19:$D$22</definedName>
    <definedName name="____________CAC3">[3]INV!$F$19:$I$22</definedName>
    <definedName name="____________CAC5">[3]INV!$K$19:$N$22</definedName>
    <definedName name="____________EXC6" localSheetId="4">#REF!</definedName>
    <definedName name="____________EXC6" localSheetId="2">#REF!</definedName>
    <definedName name="____________EXC6">#REF!</definedName>
    <definedName name="____________EXC7" localSheetId="4">#REF!</definedName>
    <definedName name="____________EXC7">#REF!</definedName>
    <definedName name="____________f">#REF!</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[3]INV!$A$12:$D$15</definedName>
    <definedName name="____________SBC3">[3]INV!$F$12:$I$15</definedName>
    <definedName name="____________SBC5">[3]INV!$K$12:$N$15</definedName>
    <definedName name="____________v1" localSheetId="4">IF(____________v8,[0]!Header_Row+____________v4,[0]!Header_Row)</definedName>
    <definedName name="____________v1" localSheetId="2">'PPTO INTERVENTORIA'!SI(____________v8,[0]!Header_Row+____________v4,[0]!Header_Row)</definedName>
    <definedName name="____________v1">SI(____________v8,[0]!Header_Row+____________v4,[0]!Header_Row)</definedName>
    <definedName name="____________v2" localSheetId="4">IF(____________v8,[0]!Header_Row+____________v4,[0]!Header_Row)</definedName>
    <definedName name="____________v2" localSheetId="2">'PPTO INTERVENTORIA'!SI(____________v8,[0]!Header_Row+____________v4,[0]!Header_Row)</definedName>
    <definedName name="____________v2">SI(____________v8,[0]!Header_Row+____________v4,[0]!Header_Row)</definedName>
    <definedName name="____________v4">#N/A</definedName>
    <definedName name="____________v5">#N/A</definedName>
    <definedName name="____________v6">#N/A</definedName>
    <definedName name="____________v7" localSheetId="4">Scheduled_Payment+Extra_Payment</definedName>
    <definedName name="____________v7" localSheetId="2">Scheduled_Payment+Extra_Payment</definedName>
    <definedName name="____________v7" localSheetId="1">Scheduled_Payment+Extra_Payment</definedName>
    <definedName name="____________v7">Scheduled_Payment+Extra_Payment</definedName>
    <definedName name="____________v8">#N/A</definedName>
    <definedName name="____________w1" localSheetId="4">IF(____________w7,[0]!Header_Row+____________w3,[0]!Header_Row)</definedName>
    <definedName name="____________w1" localSheetId="2">'PPTO INTERVENTORIA'!SI(____________w7,[0]!Header_Row+____________w3,[0]!Header_Row)</definedName>
    <definedName name="____________w1">SI(____________w7,[0]!Header_Row+____________w3,[0]!Header_Row)</definedName>
    <definedName name="____________w2" localSheetId="4">IF(____________w7,[0]!Header_Row+____________w3,[0]!Header_Row)</definedName>
    <definedName name="____________w2" localSheetId="2">'PPTO INTERVENTORIA'!SI(____________w7,[0]!Header_Row+____________w3,[0]!Header_Row)</definedName>
    <definedName name="____________w2">SI(____________w7,[0]!Header_Row+____________w3,[0]!Header_Row)</definedName>
    <definedName name="____________w3">#N/A</definedName>
    <definedName name="____________w4">#N/A</definedName>
    <definedName name="____________w5">#N/A</definedName>
    <definedName name="____________w6" localSheetId="4">Scheduled_Payment+Extra_Payment</definedName>
    <definedName name="____________w6" localSheetId="2">Scheduled_Payment+Extra_Payment</definedName>
    <definedName name="____________w6" localSheetId="1">Scheduled_Payment+Extra_Payment</definedName>
    <definedName name="____________w6">Scheduled_Payment+Extra_Payment</definedName>
    <definedName name="____________w7">#N/A</definedName>
    <definedName name="____________X1" localSheetId="4">IF(____________X7,[0]!Header_Row+____________X3,[0]!Header_Row)</definedName>
    <definedName name="____________X1" localSheetId="2">'PPTO INTERVENTORIA'!SI(____________X7,[0]!Header_Row+____________X3,[0]!Header_Row)</definedName>
    <definedName name="____________X1">SI(____________X7,[0]!Header_Row+____________X3,[0]!Header_Row)</definedName>
    <definedName name="____________X2" localSheetId="4">IF(____________X7,[0]!Header_Row+____________X3,[0]!Header_Row)</definedName>
    <definedName name="____________X2" localSheetId="2">'PPTO INTERVENTORIA'!SI(____________X7,[0]!Header_Row+____________X3,[0]!Header_Row)</definedName>
    <definedName name="____________X2">SI(____________X7,[0]!Header_Row+____________X3,[0]!Header_Row)</definedName>
    <definedName name="____________X3">#N/A</definedName>
    <definedName name="____________X4">#N/A</definedName>
    <definedName name="____________X5">#N/A</definedName>
    <definedName name="____________X6" localSheetId="4">Scheduled_Payment+Extra_Payment</definedName>
    <definedName name="____________X6" localSheetId="2">Scheduled_Payment+Extra_Payment</definedName>
    <definedName name="____________X6" localSheetId="1">Scheduled_Payment+Extra_Payment</definedName>
    <definedName name="____________X6">Scheduled_Payment+Extra_Payment</definedName>
    <definedName name="____________X7">#N/A</definedName>
    <definedName name="____________y1" localSheetId="4">IF(______________y7,[0]!Header_Row+______________y3,[0]!Header_Row)</definedName>
    <definedName name="____________y1" localSheetId="2">'PPTO INTERVENTORIA'!SI(______________y7,[0]!Header_Row+______________y3,[0]!Header_Row)</definedName>
    <definedName name="____________y1">SI(______________y7,[0]!Header_Row+______________y3,[0]!Header_Row)</definedName>
    <definedName name="____________y2" localSheetId="4">IF(____________y7,[0]!Header_Row+____________y3,[0]!Header_Row)</definedName>
    <definedName name="____________y2" localSheetId="2">'PPTO INTERVENTORIA'!SI(____________y7,[0]!Header_Row+____________y3,[0]!Header_Row)</definedName>
    <definedName name="____________y2">SI(____________y7,[0]!Header_Row+____________y3,[0]!Header_Row)</definedName>
    <definedName name="____________y3">#N/A</definedName>
    <definedName name="____________y4">#N/A</definedName>
    <definedName name="____________y5">#N/A</definedName>
    <definedName name="____________y6" localSheetId="4">Scheduled_Payment+Extra_Payment</definedName>
    <definedName name="____________y6" localSheetId="2">Scheduled_Payment+Extra_Payment</definedName>
    <definedName name="____________y6" localSheetId="1">Scheduled_Payment+Extra_Payment</definedName>
    <definedName name="____________y6">Scheduled_Payment+Extra_Payment</definedName>
    <definedName name="____________y7">#N/A</definedName>
    <definedName name="____________z1" localSheetId="4">IF(____________z7,[0]!Header_Row+____________z3,[0]!Header_Row)</definedName>
    <definedName name="____________z1" localSheetId="2">'PPTO INTERVENTORIA'!SI(____________z7,[0]!Header_Row+____________z3,[0]!Header_Row)</definedName>
    <definedName name="____________z1">SI(____________z7,[0]!Header_Row+____________z3,[0]!Header_Row)</definedName>
    <definedName name="____________z2" localSheetId="4">IF(____________z7,[0]!Header_Row+____________z3,[0]!Header_Row)</definedName>
    <definedName name="____________z2" localSheetId="2">'PPTO INTERVENTORIA'!SI(____________z7,[0]!Header_Row+____________z3,[0]!Header_Row)</definedName>
    <definedName name="____________z2">SI(____________z7,[0]!Header_Row+____________z3,[0]!Header_Row)</definedName>
    <definedName name="____________z3">#N/A</definedName>
    <definedName name="____________z4">#N/A</definedName>
    <definedName name="____________z5">#N/A</definedName>
    <definedName name="____________z6" localSheetId="4">Scheduled_Payment+Extra_Payment</definedName>
    <definedName name="____________z6" localSheetId="2">Scheduled_Payment+Extra_Payment</definedName>
    <definedName name="____________z6" localSheetId="1">Scheduled_Payment+Extra_Payment</definedName>
    <definedName name="____________z6">Scheduled_Payment+Extra_Payment</definedName>
    <definedName name="____________z7">#N/A</definedName>
    <definedName name="___________AFC1">[3]INV!$A$25:$D$28</definedName>
    <definedName name="___________AFC3">[3]INV!$F$25:$I$28</definedName>
    <definedName name="___________AFC5">[3]INV!$K$25:$N$28</definedName>
    <definedName name="___________apu1" localSheetId="4">#REF!</definedName>
    <definedName name="___________apu1" localSheetId="2">[5]INSUMOS!#REF!</definedName>
    <definedName name="___________apu1">[5]INSUMOS!#REF!</definedName>
    <definedName name="___________APU221" localSheetId="4">#REF!</definedName>
    <definedName name="___________APU221" localSheetId="2">#REF!</definedName>
    <definedName name="___________APU221">#REF!</definedName>
    <definedName name="___________APU465" localSheetId="1">[4]!absc</definedName>
    <definedName name="___________APU465">[4]!absc</definedName>
    <definedName name="___________BGC1">[3]INV!$A$5:$D$8</definedName>
    <definedName name="___________BGC3">[3]INV!$F$5:$I$8</definedName>
    <definedName name="___________BGC5">[3]INV!$K$5:$N$8</definedName>
    <definedName name="___________CAC1">[3]INV!$A$19:$D$22</definedName>
    <definedName name="___________CAC3">[3]INV!$F$19:$I$22</definedName>
    <definedName name="___________CAC5">[3]INV!$K$19:$N$22</definedName>
    <definedName name="___________f" localSheetId="2">#REF!</definedName>
    <definedName name="___________f">#REF!</definedName>
    <definedName name="___________i1" localSheetId="4">#REF!</definedName>
    <definedName name="___________i1" localSheetId="2">#REF!</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pj51">#REF!</definedName>
    <definedName name="___________rc">#REF!</definedName>
    <definedName name="___________SBC1">[3]INV!$A$12:$D$15</definedName>
    <definedName name="___________SBC3">[3]INV!$F$12:$I$15</definedName>
    <definedName name="___________SBC5">[3]INV!$K$12:$N$15</definedName>
    <definedName name="___________tab1" localSheetId="4">#REF!</definedName>
    <definedName name="___________tab1" localSheetId="2">#REF!</definedName>
    <definedName name="___________tab1">#REF!</definedName>
    <definedName name="___________tab2" localSheetId="4">#REF!</definedName>
    <definedName name="___________tab2">#REF!</definedName>
    <definedName name="___________tab3" localSheetId="4">#REF!</definedName>
    <definedName name="___________tab3">#REF!</definedName>
    <definedName name="___________TAB4">#REF!</definedName>
    <definedName name="__________A1" localSheetId="4">IF(PGIO!Values_Entered,[0]!Header_Row+PGIO!Number_of_Payments,[0]!Header_Row)</definedName>
    <definedName name="__________A1" localSheetId="2">'PPTO INTERVENTORIA'!SI('PPTO INTERVENTORIA'!Values_Entered,[0]!Header_Row+'PPTO INTERVENTORIA'!Number_of_Payments,[0]!Header_Row)</definedName>
    <definedName name="__________A1" localSheetId="1">[0]!SI([0]!Values_Entered,[0]!Header_Row+'PRESUPUESTO DEF'!Number_of_Payments,[0]!Header_Row)</definedName>
    <definedName name="__________A1">SI([0]!Values_Entered,[0]!Header_Row+[0]!Number_of_Payments,[0]!Header_Row)</definedName>
    <definedName name="__________A17000" localSheetId="4">#REF!</definedName>
    <definedName name="__________A17000" localSheetId="2">#REF!</definedName>
    <definedName name="__________A17000">#REF!</definedName>
    <definedName name="__________A20000" localSheetId="2">#REF!</definedName>
    <definedName name="__________A20000">#REF!</definedName>
    <definedName name="__________A30000">#REF!</definedName>
    <definedName name="__________AFC1">[3]INV!$A$25:$D$28</definedName>
    <definedName name="__________AFC3">[3]INV!$F$25:$I$28</definedName>
    <definedName name="__________AFC5">[3]INV!$K$25:$N$28</definedName>
    <definedName name="__________apu1" localSheetId="4">#REF!</definedName>
    <definedName name="__________apu1" localSheetId="2">[5]INSUMOS!#REF!</definedName>
    <definedName name="__________apu1">[5]INSUMOS!#REF!</definedName>
    <definedName name="__________APU221" localSheetId="4">#REF!</definedName>
    <definedName name="__________APU221" localSheetId="2">#REF!</definedName>
    <definedName name="__________APU221">#REF!</definedName>
    <definedName name="__________APU465" localSheetId="1">[4]!absc</definedName>
    <definedName name="__________APU465">[4]!absc</definedName>
    <definedName name="__________BGC1">[3]INV!$A$5:$D$8</definedName>
    <definedName name="__________BGC3">[3]INV!$F$5:$I$8</definedName>
    <definedName name="__________BGC5">[3]INV!$K$5:$N$8</definedName>
    <definedName name="__________CAC1">[3]INV!$A$19:$D$22</definedName>
    <definedName name="__________CAC3">[3]INV!$F$19:$I$22</definedName>
    <definedName name="__________CAC5">[3]INV!$K$19:$N$22</definedName>
    <definedName name="__________f" localSheetId="2">#REF!</definedName>
    <definedName name="__________f">#REF!</definedName>
    <definedName name="__________G1">#N/A</definedName>
    <definedName name="__________i1" localSheetId="2">#REF!</definedName>
    <definedName name="__________i1">#REF!</definedName>
    <definedName name="__________INF1" localSheetId="2">#REF!</definedName>
    <definedName name="__________INF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rc">#REF!</definedName>
    <definedName name="__________SBC1">[3]INV!$A$12:$D$15</definedName>
    <definedName name="__________SBC3">[3]INV!$F$12:$I$15</definedName>
    <definedName name="__________SBC5">[3]INV!$K$12:$N$15</definedName>
    <definedName name="__________tab1" localSheetId="4">#REF!</definedName>
    <definedName name="__________tab1" localSheetId="2">#REF!</definedName>
    <definedName name="__________tab1">#REF!</definedName>
    <definedName name="__________tab2" localSheetId="4">#REF!</definedName>
    <definedName name="__________tab2">#REF!</definedName>
    <definedName name="__________tab3" localSheetId="4">#REF!</definedName>
    <definedName name="__________tab3">#REF!</definedName>
    <definedName name="__________TAB4">#REF!</definedName>
    <definedName name="__________v1" localSheetId="4">IF(__________v8,[0]!Header_Row+__________v4,[0]!Header_Row)</definedName>
    <definedName name="__________v1" localSheetId="2">'PPTO INTERVENTORIA'!SI(__________v8,[0]!Header_Row+__________v4,[0]!Header_Row)</definedName>
    <definedName name="__________v1">SI(__________v8,[0]!Header_Row+__________v4,[0]!Header_Row)</definedName>
    <definedName name="__________v2" localSheetId="4">IF(__________v8,[0]!Header_Row+__________v4,[0]!Header_Row)</definedName>
    <definedName name="__________v2" localSheetId="2">'PPTO INTERVENTORIA'!SI(__________v8,[0]!Header_Row+__________v4,[0]!Header_Row)</definedName>
    <definedName name="__________v2">SI(__________v8,[0]!Header_Row+__________v4,[0]!Header_Row)</definedName>
    <definedName name="__________v4">#N/A</definedName>
    <definedName name="__________v5">#N/A</definedName>
    <definedName name="__________v6">#N/A</definedName>
    <definedName name="__________v7" localSheetId="4">Scheduled_Payment+Extra_Payment</definedName>
    <definedName name="__________v7" localSheetId="2">Scheduled_Payment+Extra_Payment</definedName>
    <definedName name="__________v7" localSheetId="1">Scheduled_Payment+Extra_Payment</definedName>
    <definedName name="__________v7">Scheduled_Payment+Extra_Payment</definedName>
    <definedName name="__________v8">#N/A</definedName>
    <definedName name="__________w1" localSheetId="4">IF(__________w7,[0]!Header_Row+__________w3,[0]!Header_Row)</definedName>
    <definedName name="__________w1" localSheetId="2">'PPTO INTERVENTORIA'!SI(__________w7,[0]!Header_Row+__________w3,[0]!Header_Row)</definedName>
    <definedName name="__________w1">SI(__________w7,[0]!Header_Row+__________w3,[0]!Header_Row)</definedName>
    <definedName name="__________w2" localSheetId="4">IF(__________w7,[0]!Header_Row+__________w3,[0]!Header_Row)</definedName>
    <definedName name="__________w2" localSheetId="2">'PPTO INTERVENTORIA'!SI(__________w7,[0]!Header_Row+__________w3,[0]!Header_Row)</definedName>
    <definedName name="__________w2">SI(__________w7,[0]!Header_Row+__________w3,[0]!Header_Row)</definedName>
    <definedName name="__________w3">#N/A</definedName>
    <definedName name="__________w4">#N/A</definedName>
    <definedName name="__________w5">#N/A</definedName>
    <definedName name="__________w6" localSheetId="4">Scheduled_Payment+Extra_Payment</definedName>
    <definedName name="__________w6" localSheetId="2">Scheduled_Payment+Extra_Payment</definedName>
    <definedName name="__________w6" localSheetId="1">Scheduled_Payment+Extra_Payment</definedName>
    <definedName name="__________w6">Scheduled_Payment+Extra_Payment</definedName>
    <definedName name="__________w7">#N/A</definedName>
    <definedName name="__________X1" localSheetId="4">IF(__________X7,[0]!Header_Row+__________X3,[0]!Header_Row)</definedName>
    <definedName name="__________X1" localSheetId="2">'PPTO INTERVENTORIA'!SI(__________X7,[0]!Header_Row+__________X3,[0]!Header_Row)</definedName>
    <definedName name="__________X1">SI(__________X7,[0]!Header_Row+__________X3,[0]!Header_Row)</definedName>
    <definedName name="__________X2" localSheetId="4">IF(__________X7,[0]!Header_Row+__________X3,[0]!Header_Row)</definedName>
    <definedName name="__________X2" localSheetId="2">'PPTO INTERVENTORIA'!SI(__________X7,[0]!Header_Row+__________X3,[0]!Header_Row)</definedName>
    <definedName name="__________X2">SI(__________X7,[0]!Header_Row+__________X3,[0]!Header_Row)</definedName>
    <definedName name="__________X3">#N/A</definedName>
    <definedName name="__________X4">#N/A</definedName>
    <definedName name="__________X5">#N/A</definedName>
    <definedName name="__________X6" localSheetId="4">Scheduled_Payment+Extra_Payment</definedName>
    <definedName name="__________X6" localSheetId="2">Scheduled_Payment+Extra_Payment</definedName>
    <definedName name="__________X6" localSheetId="1">Scheduled_Payment+Extra_Payment</definedName>
    <definedName name="__________X6">Scheduled_Payment+Extra_Payment</definedName>
    <definedName name="__________X7">#N/A</definedName>
    <definedName name="__________xlnm.Print_Area" localSheetId="2">#REF!</definedName>
    <definedName name="__________xlnm.Print_Area">#REF!</definedName>
    <definedName name="__________xlnm.Print_Area_1" localSheetId="2">#REF!</definedName>
    <definedName name="__________xlnm.Print_Area_1">#REF!</definedName>
    <definedName name="__________xlnm.Print_Area_3" localSheetId="2">#REF!</definedName>
    <definedName name="__________xlnm.Print_Area_3">#REF!</definedName>
    <definedName name="__________y1" localSheetId="4">IF(____________y7,[0]!Header_Row+____________y3,[0]!Header_Row)</definedName>
    <definedName name="__________y1" localSheetId="2">'PPTO INTERVENTORIA'!SI(____________y7,[0]!Header_Row+____________y3,[0]!Header_Row)</definedName>
    <definedName name="__________y1">SI(____________y7,[0]!Header_Row+____________y3,[0]!Header_Row)</definedName>
    <definedName name="__________y2" localSheetId="4">IF(__________y7,[0]!Header_Row+__________y3,[0]!Header_Row)</definedName>
    <definedName name="__________y2" localSheetId="2">'PPTO INTERVENTORIA'!SI(__________y7,[0]!Header_Row+__________y3,[0]!Header_Row)</definedName>
    <definedName name="__________y2">SI(__________y7,[0]!Header_Row+__________y3,[0]!Header_Row)</definedName>
    <definedName name="__________y3">#N/A</definedName>
    <definedName name="__________y4">#N/A</definedName>
    <definedName name="__________y5">#N/A</definedName>
    <definedName name="__________y6" localSheetId="4">Scheduled_Payment+Extra_Payment</definedName>
    <definedName name="__________y6" localSheetId="2">Scheduled_Payment+Extra_Payment</definedName>
    <definedName name="__________y6" localSheetId="1">Scheduled_Payment+Extra_Payment</definedName>
    <definedName name="__________y6">Scheduled_Payment+Extra_Payment</definedName>
    <definedName name="__________y7">#N/A</definedName>
    <definedName name="__________z1" localSheetId="4">IF(__________z7,[0]!Header_Row+__________z3,[0]!Header_Row)</definedName>
    <definedName name="__________z1" localSheetId="2">'PPTO INTERVENTORIA'!SI(__________z7,[0]!Header_Row+__________z3,[0]!Header_Row)</definedName>
    <definedName name="__________z1">SI(__________z7,[0]!Header_Row+__________z3,[0]!Header_Row)</definedName>
    <definedName name="__________z2" localSheetId="4">IF(__________z7,[0]!Header_Row+__________z3,[0]!Header_Row)</definedName>
    <definedName name="__________z2" localSheetId="2">'PPTO INTERVENTORIA'!SI(__________z7,[0]!Header_Row+__________z3,[0]!Header_Row)</definedName>
    <definedName name="__________z2">SI(__________z7,[0]!Header_Row+__________z3,[0]!Header_Row)</definedName>
    <definedName name="__________z3">#N/A</definedName>
    <definedName name="__________z4">#N/A</definedName>
    <definedName name="__________z5">#N/A</definedName>
    <definedName name="__________z6" localSheetId="4">Scheduled_Payment+Extra_Payment</definedName>
    <definedName name="__________z6" localSheetId="2">Scheduled_Payment+Extra_Payment</definedName>
    <definedName name="__________z6" localSheetId="1">Scheduled_Payment+Extra_Payment</definedName>
    <definedName name="__________z6">Scheduled_Payment+Extra_Payment</definedName>
    <definedName name="__________z7">#N/A</definedName>
    <definedName name="_________AFC1">[3]INV!$A$25:$D$28</definedName>
    <definedName name="_________AFC3">[3]INV!$F$25:$I$28</definedName>
    <definedName name="_________AFC5">[3]INV!$K$25:$N$28</definedName>
    <definedName name="_________apu1" localSheetId="4">#REF!</definedName>
    <definedName name="_________apu1" localSheetId="2">[5]INSUMOS!#REF!</definedName>
    <definedName name="_________apu1">[5]INSUMOS!#REF!</definedName>
    <definedName name="_________APU221" localSheetId="4">#REF!</definedName>
    <definedName name="_________APU221" localSheetId="2">#REF!</definedName>
    <definedName name="_________APU221">#REF!</definedName>
    <definedName name="_________APU465" localSheetId="1">[4]!absc</definedName>
    <definedName name="_________APU465">[4]!absc</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EST10" localSheetId="4">#REF!</definedName>
    <definedName name="_________EST10" localSheetId="2">#REF!</definedName>
    <definedName name="_________EST10">#REF!</definedName>
    <definedName name="_________EST11" localSheetId="4">#REF!</definedName>
    <definedName name="_________EST11">#REF!</definedName>
    <definedName name="_________EST12" localSheetId="4">#REF!</definedName>
    <definedName name="_________EST12">#REF!</definedName>
    <definedName name="_________EST13">#REF!</definedName>
    <definedName name="_________EST14">#REF!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8">#REF!</definedName>
    <definedName name="_________EXC9">#REF!</definedName>
    <definedName name="_________f">#REF!</definedName>
    <definedName name="_________i1">#REF!</definedName>
    <definedName name="_________INF1">#REF!</definedName>
    <definedName name="_________IPC2002">#REF!</definedName>
    <definedName name="_________key2" hidden="1">#REF!</definedName>
    <definedName name="_________MA2">#REF!</definedName>
    <definedName name="_________oa55">#REF!</definedName>
    <definedName name="_________PJ50">#REF!</definedName>
    <definedName name="_________pj51">#REF!</definedName>
    <definedName name="_________PMT5671">[6]MEMORIAS!#REF!</definedName>
    <definedName name="_________PMT5805">[6]MEMORIAS!#REF!</definedName>
    <definedName name="_________PMT5806">[6]MEMORIAS!#REF!</definedName>
    <definedName name="_________PMT5815">[6]MEMORIAS!#REF!</definedName>
    <definedName name="_________PMT5820">[6]MEMORIAS!#REF!</definedName>
    <definedName name="_________rc" localSheetId="4">#REF!</definedName>
    <definedName name="_________rc" localSheetId="2">#REF!</definedName>
    <definedName name="_________rc">#REF!</definedName>
    <definedName name="_________SBC1">[3]INV!$A$12:$D$15</definedName>
    <definedName name="_________SBC3">[3]INV!$F$12:$I$15</definedName>
    <definedName name="_________SBC5">[3]INV!$K$12:$N$15</definedName>
    <definedName name="_________xlnm.Print_Area" localSheetId="2">#REF!</definedName>
    <definedName name="_________xlnm.Print_Area">#REF!</definedName>
    <definedName name="_________xlnm.Print_Area_1" localSheetId="2">#REF!</definedName>
    <definedName name="_________xlnm.Print_Area_1">#REF!</definedName>
    <definedName name="_________xlnm.Print_Area_3" localSheetId="2">#REF!</definedName>
    <definedName name="_________xlnm.Print_Area_3">#REF!</definedName>
    <definedName name="________A1" localSheetId="4">IF(PGIO!Values_Entered,[0]!Header_Row+PGIO!Number_of_Payments,[0]!Header_Row)</definedName>
    <definedName name="________A1" localSheetId="2">'PPTO INTERVENTORIA'!SI('PPTO INTERVENTORIA'!Values_Entered,[0]!Header_Row+'PPTO INTERVENTORIA'!Number_of_Payments,[0]!Header_Row)</definedName>
    <definedName name="________A1" localSheetId="1">[0]!SI([0]!Values_Entered,[0]!Header_Row+'PRESUPUESTO DEF'!Number_of_Payments,[0]!Header_Row)</definedName>
    <definedName name="________A1">SI([0]!Values_Entered,[0]!Header_Row+[0]!Number_of_Payments,[0]!Header_Row)</definedName>
    <definedName name="________A17000" localSheetId="4">#REF!</definedName>
    <definedName name="________A17000" localSheetId="2">#REF!</definedName>
    <definedName name="________A17000">#REF!</definedName>
    <definedName name="________A20000" localSheetId="2">#REF!</definedName>
    <definedName name="________A20000">#REF!</definedName>
    <definedName name="________A30000">#REF!</definedName>
    <definedName name="________AFC1">[3]INV!$A$25:$D$28</definedName>
    <definedName name="________AFC3">[3]INV!$F$25:$I$28</definedName>
    <definedName name="________AFC5">[3]INV!$K$25:$N$28</definedName>
    <definedName name="________aiu2">[7]AIU!$J$105</definedName>
    <definedName name="________apu1" localSheetId="4">#REF!</definedName>
    <definedName name="________apu1" localSheetId="2">[5]INSUMOS!#REF!</definedName>
    <definedName name="________apu1">[5]INSUMOS!#REF!</definedName>
    <definedName name="________APU221" localSheetId="4">#REF!</definedName>
    <definedName name="________APU221" localSheetId="2">#REF!</definedName>
    <definedName name="________APU221">#REF!</definedName>
    <definedName name="________APU465" localSheetId="1">[4]!absc</definedName>
    <definedName name="________APU465">[4]!absc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EST1" localSheetId="4">#REF!</definedName>
    <definedName name="________EST1" localSheetId="2">#REF!</definedName>
    <definedName name="________EST1">#REF!</definedName>
    <definedName name="________EST10" localSheetId="2">#REF!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#REF!</definedName>
    <definedName name="________G1">#N/A</definedName>
    <definedName name="________i1">#REF!</definedName>
    <definedName name="________INF1">#REF!</definedName>
    <definedName name="________key2" localSheetId="2" hidden="1">#REF!</definedName>
    <definedName name="________key2" hidden="1">#REF!</definedName>
    <definedName name="________key3" hidden="1">#REF!</definedName>
    <definedName name="________MA2">#REF!</definedName>
    <definedName name="________oa55">#REF!</definedName>
    <definedName name="________PJ50">#REF!</definedName>
    <definedName name="________pj51">#REF!</definedName>
    <definedName name="________r" localSheetId="4"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4"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_rc" localSheetId="4">#REF!</definedName>
    <definedName name="________rc" localSheetId="2">#REF!</definedName>
    <definedName name="________rc">#REF!</definedName>
    <definedName name="________SBC1">[3]INV!$A$12:$D$15</definedName>
    <definedName name="________SBC3">[3]INV!$F$12:$I$15</definedName>
    <definedName name="________SBC5">[3]INV!$K$12:$N$15</definedName>
    <definedName name="________v1" localSheetId="4">IF(________v8,[0]!Header_Row+________v4,[0]!Header_Row)</definedName>
    <definedName name="________v1" localSheetId="2">'PPTO INTERVENTORIA'!SI(________v8,[0]!Header_Row+________v4,[0]!Header_Row)</definedName>
    <definedName name="________v1">SI(________v8,[0]!Header_Row+________v4,[0]!Header_Row)</definedName>
    <definedName name="________v2" localSheetId="4">IF(________v8,[0]!Header_Row+________v4,[0]!Header_Row)</definedName>
    <definedName name="________v2" localSheetId="2">'PPTO INTERVENTORIA'!SI(________v8,[0]!Header_Row+________v4,[0]!Header_Row)</definedName>
    <definedName name="________v2">SI(________v8,[0]!Header_Row+________v4,[0]!Header_Row)</definedName>
    <definedName name="________v4">#N/A</definedName>
    <definedName name="________v5">#N/A</definedName>
    <definedName name="________v6">#N/A</definedName>
    <definedName name="________v7" localSheetId="4">Scheduled_Payment+Extra_Payment</definedName>
    <definedName name="________v7" localSheetId="2">Scheduled_Payment+Extra_Payment</definedName>
    <definedName name="________v7" localSheetId="1">Scheduled_Payment+Extra_Payment</definedName>
    <definedName name="________v7">Scheduled_Payment+Extra_Payment</definedName>
    <definedName name="________v8">#N/A</definedName>
    <definedName name="________w1" localSheetId="4">IF(________w7,[0]!Header_Row+________w3,[0]!Header_Row)</definedName>
    <definedName name="________w1" localSheetId="2">'PPTO INTERVENTORIA'!SI(________w7,[0]!Header_Row+________w3,[0]!Header_Row)</definedName>
    <definedName name="________w1">SI(________w7,[0]!Header_Row+________w3,[0]!Header_Row)</definedName>
    <definedName name="________w2" localSheetId="4">IF(________w7,[0]!Header_Row+________w3,[0]!Header_Row)</definedName>
    <definedName name="________w2" localSheetId="2">'PPTO INTERVENTORIA'!SI(________w7,[0]!Header_Row+________w3,[0]!Header_Row)</definedName>
    <definedName name="________w2">SI(________w7,[0]!Header_Row+________w3,[0]!Header_Row)</definedName>
    <definedName name="________w3">#N/A</definedName>
    <definedName name="________w4">#N/A</definedName>
    <definedName name="________w5">#N/A</definedName>
    <definedName name="________w6" localSheetId="4">Scheduled_Payment+Extra_Payment</definedName>
    <definedName name="________w6" localSheetId="2">Scheduled_Payment+Extra_Payment</definedName>
    <definedName name="________w6" localSheetId="1">Scheduled_Payment+Extra_Payment</definedName>
    <definedName name="________w6">Scheduled_Payment+Extra_Payment</definedName>
    <definedName name="________w7">#N/A</definedName>
    <definedName name="________X1" localSheetId="4">IF(________X7,[0]!Header_Row+________X3,[0]!Header_Row)</definedName>
    <definedName name="________X1" localSheetId="2">'PPTO INTERVENTORIA'!SI(________X7,[0]!Header_Row+________X3,[0]!Header_Row)</definedName>
    <definedName name="________X1">SI(________X7,[0]!Header_Row+________X3,[0]!Header_Row)</definedName>
    <definedName name="________X2" localSheetId="4">IF(________X7,[0]!Header_Row+________X3,[0]!Header_Row)</definedName>
    <definedName name="________X2" localSheetId="2">'PPTO INTERVENTORIA'!SI(________X7,[0]!Header_Row+________X3,[0]!Header_Row)</definedName>
    <definedName name="________X2">SI(________X7,[0]!Header_Row+________X3,[0]!Header_Row)</definedName>
    <definedName name="________X3">#N/A</definedName>
    <definedName name="________X4">#N/A</definedName>
    <definedName name="________X5">#N/A</definedName>
    <definedName name="________X6" localSheetId="4">Scheduled_Payment+Extra_Payment</definedName>
    <definedName name="________X6" localSheetId="2">Scheduled_Payment+Extra_Payment</definedName>
    <definedName name="________X6" localSheetId="1">Scheduled_Payment+Extra_Payment</definedName>
    <definedName name="________X6">Scheduled_Payment+Extra_Payment</definedName>
    <definedName name="________X7">#N/A</definedName>
    <definedName name="________xlnm.Print_Area" localSheetId="2">#REF!</definedName>
    <definedName name="________xlnm.Print_Area">#REF!</definedName>
    <definedName name="________xlnm.Print_Area_1" localSheetId="2">#REF!</definedName>
    <definedName name="________xlnm.Print_Area_1">#REF!</definedName>
    <definedName name="________xlnm.Print_Area_3" localSheetId="2">#REF!</definedName>
    <definedName name="________xlnm.Print_Area_3">#REF!</definedName>
    <definedName name="________y1" localSheetId="4">IF(__________y7,[0]!Header_Row+__________y3,[0]!Header_Row)</definedName>
    <definedName name="________y1" localSheetId="2">'PPTO INTERVENTORIA'!SI(__________y7,[0]!Header_Row+__________y3,[0]!Header_Row)</definedName>
    <definedName name="________y1">SI(__________y7,[0]!Header_Row+__________y3,[0]!Header_Row)</definedName>
    <definedName name="________y2" localSheetId="4">IF(________y7,[0]!Header_Row+________y3,[0]!Header_Row)</definedName>
    <definedName name="________y2" localSheetId="2">'PPTO INTERVENTORIA'!SI(________y7,[0]!Header_Row+________y3,[0]!Header_Row)</definedName>
    <definedName name="________y2">SI(________y7,[0]!Header_Row+________y3,[0]!Header_Row)</definedName>
    <definedName name="________y3">#N/A</definedName>
    <definedName name="________y4">#N/A</definedName>
    <definedName name="________y5">#N/A</definedName>
    <definedName name="________y6" localSheetId="4">Scheduled_Payment+Extra_Payment</definedName>
    <definedName name="________y6" localSheetId="2">Scheduled_Payment+Extra_Payment</definedName>
    <definedName name="________y6" localSheetId="1">Scheduled_Payment+Extra_Payment</definedName>
    <definedName name="________y6">Scheduled_Payment+Extra_Payment</definedName>
    <definedName name="________y7">#N/A</definedName>
    <definedName name="________z1" localSheetId="4">IF(________z7,[0]!Header_Row+________z3,[0]!Header_Row)</definedName>
    <definedName name="________z1" localSheetId="2">'PPTO INTERVENTORIA'!SI(________z7,[0]!Header_Row+________z3,[0]!Header_Row)</definedName>
    <definedName name="________z1">SI(________z7,[0]!Header_Row+________z3,[0]!Header_Row)</definedName>
    <definedName name="________z2" localSheetId="4">IF(________z7,[0]!Header_Row+________z3,[0]!Header_Row)</definedName>
    <definedName name="________z2" localSheetId="2">'PPTO INTERVENTORIA'!SI(________z7,[0]!Header_Row+________z3,[0]!Header_Row)</definedName>
    <definedName name="________z2">SI(________z7,[0]!Header_Row+________z3,[0]!Header_Row)</definedName>
    <definedName name="________z3">#N/A</definedName>
    <definedName name="________z4">#N/A</definedName>
    <definedName name="________z5">#N/A</definedName>
    <definedName name="________z6" localSheetId="4">Scheduled_Payment+Extra_Payment</definedName>
    <definedName name="________z6" localSheetId="2">Scheduled_Payment+Extra_Payment</definedName>
    <definedName name="________z6" localSheetId="1">Scheduled_Payment+Extra_Payment</definedName>
    <definedName name="________z6">Scheduled_Payment+Extra_Payment</definedName>
    <definedName name="________z7">#N/A</definedName>
    <definedName name="_______a1" localSheetId="4"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4"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4"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pu1" localSheetId="4">#REF!</definedName>
    <definedName name="_______apu1" localSheetId="2">[5]INSUMOS!#REF!</definedName>
    <definedName name="_______apu1">[5]INSUMOS!#REF!</definedName>
    <definedName name="_______APU221" localSheetId="4">#REF!</definedName>
    <definedName name="_______APU221" localSheetId="2">#REF!</definedName>
    <definedName name="_______APU221">#REF!</definedName>
    <definedName name="_______APU465" localSheetId="1">[4]!absc</definedName>
    <definedName name="_______APU465">[4]!absc</definedName>
    <definedName name="_______b2" localSheetId="4"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4"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4"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4"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EST1" localSheetId="4">#REF!</definedName>
    <definedName name="_______EST1" localSheetId="2">#REF!</definedName>
    <definedName name="_______EST1">#REF!</definedName>
    <definedName name="_______EST10" localSheetId="2">#REF!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g2" localSheetId="4"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4"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4"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4"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4"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4"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4"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4"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4"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4"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4"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4"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4"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4"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1">#REF!</definedName>
    <definedName name="_______i4" localSheetId="4"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4"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4"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4"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4"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4"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IPC2002">#REF!</definedName>
    <definedName name="_______k3" localSheetId="4"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4"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4"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4"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4"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4"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4"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4"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4"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4"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4"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4"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4"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localSheetId="4"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4"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4"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4"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4"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4"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4"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4"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4"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4"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4"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PJ50" localSheetId="4">#REF!</definedName>
    <definedName name="_______PJ50" localSheetId="2">#REF!</definedName>
    <definedName name="_______PJ50">#REF!</definedName>
    <definedName name="_______pj51" localSheetId="2">#REF!</definedName>
    <definedName name="_______pj51">#REF!</definedName>
    <definedName name="_______r" localSheetId="4"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4"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c" localSheetId="4">#REF!</definedName>
    <definedName name="_______rc" localSheetId="2">#REF!</definedName>
    <definedName name="_______rc">#REF!</definedName>
    <definedName name="_______rtu6" localSheetId="4"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4"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4"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4"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4"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4"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4"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t3" localSheetId="4"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4"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4"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4"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4"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4"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4"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4"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4"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4"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4"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4"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4"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4"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4"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4"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4"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4"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4"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4"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4"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4"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4"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4"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4"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xlnm.Print_Area">#REF!</definedName>
    <definedName name="_______xlnm.Print_Area_1">#REF!</definedName>
    <definedName name="_______xlnm.Print_Area_3">#REF!</definedName>
    <definedName name="_______y1" localSheetId="4">IF(________y7,[0]!Header_Row+________y3,[0]!Header_Row)</definedName>
    <definedName name="_______y1" localSheetId="2">'PPTO INTERVENTORIA'!SI(________y7,[0]!Header_Row+________y3,[0]!Header_Row)</definedName>
    <definedName name="_______y1">SI(________y7,[0]!Header_Row+________y3,[0]!Header_Row)</definedName>
    <definedName name="_______y2" localSheetId="4"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4"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4"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4"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4"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4"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4"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4"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4"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4"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4"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4"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4"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4"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4"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30000" localSheetId="4">#REF!</definedName>
    <definedName name="______A30000" localSheetId="2">#REF!</definedName>
    <definedName name="______A30000">#REF!</definedName>
    <definedName name="______a4" localSheetId="4"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4"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AFC1">[3]INV!$A$25:$D$28</definedName>
    <definedName name="______AFC3">[3]INV!$F$25:$I$28</definedName>
    <definedName name="______AFC5">[3]INV!$K$25:$N$28</definedName>
    <definedName name="______apu1" localSheetId="4">#REF!</definedName>
    <definedName name="______apu1" localSheetId="2">[5]INSUMOS!#REF!</definedName>
    <definedName name="______apu1">[5]INSUMOS!#REF!</definedName>
    <definedName name="______APU221" localSheetId="4">#REF!</definedName>
    <definedName name="______APU221" localSheetId="2">#REF!</definedName>
    <definedName name="______APU221">#REF!</definedName>
    <definedName name="______APU465" localSheetId="1">[4]!absc</definedName>
    <definedName name="______APU465">[4]!absc</definedName>
    <definedName name="______b2" localSheetId="4"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4"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4"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4"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EST1" localSheetId="4">#REF!</definedName>
    <definedName name="______EST1" localSheetId="2">#REF!</definedName>
    <definedName name="______EST1">#REF!</definedName>
    <definedName name="______EST10" localSheetId="2">#REF!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G1">#N/A</definedName>
    <definedName name="______g2" localSheetId="4"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4"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4"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4"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4"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4"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4"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4"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4"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4"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4"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4"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4"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4"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1">#REF!</definedName>
    <definedName name="______i4" localSheetId="4"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4"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4"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4"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4"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4"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INF1" localSheetId="2">#REF!</definedName>
    <definedName name="______INF1">#REF!</definedName>
    <definedName name="______IPC2002" localSheetId="2">#REF!</definedName>
    <definedName name="______IPC2002">#REF!</definedName>
    <definedName name="______k3" localSheetId="4"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4"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4"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4"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4"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4"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4"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4"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4"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4"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4"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4"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4"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localSheetId="4"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4"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4"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4"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4"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4"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4"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4"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4"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4"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4"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PJ50" localSheetId="4">#REF!</definedName>
    <definedName name="______PJ50" localSheetId="2">#REF!</definedName>
    <definedName name="______PJ50">#REF!</definedName>
    <definedName name="______pj51" localSheetId="2">#REF!</definedName>
    <definedName name="______pj51">#REF!</definedName>
    <definedName name="______Po2" localSheetId="2">[8]REAJUSTESACTA1PROVI!#REF!</definedName>
    <definedName name="______Po2">[8]REAJUSTESACTA1PROVI!#REF!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4"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4"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c" localSheetId="4">#REF!</definedName>
    <definedName name="______rc" localSheetId="2">#REF!</definedName>
    <definedName name="______rc">#REF!</definedName>
    <definedName name="______rtu6" localSheetId="4"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4"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4"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4"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4"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4"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4"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t3" localSheetId="4"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4"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4"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4"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4"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4"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4"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4"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4"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4"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TUZ22" localSheetId="2">#REF!</definedName>
    <definedName name="______TUZ22">#REF!</definedName>
    <definedName name="______TUZ36" localSheetId="2">#REF!</definedName>
    <definedName name="______TUZ36">#REF!</definedName>
    <definedName name="______TZ323" localSheetId="2">#REF!</definedName>
    <definedName name="______TZ323">#REF!</definedName>
    <definedName name="______TZ324">#REF!</definedName>
    <definedName name="______u4" localSheetId="4"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4"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4"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1" localSheetId="4">IF(PGIO!______v8,[0]!Header_Row+PGIO!______v4,[0]!Header_Row)</definedName>
    <definedName name="______v1" localSheetId="2">'PPTO INTERVENTORIA'!SI('PPTO INTERVENTORIA'!______v8,[0]!Header_Row+'PPTO INTERVENTORIA'!______v4,[0]!Header_Row)</definedName>
    <definedName name="______v1">SI([0]!______v8,[0]!Header_Row+[0]!______v4,[0]!Header_Row)</definedName>
    <definedName name="______v2" localSheetId="4"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4"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2">{"TAB1",#N/A,TRUE,"GENERAL";"TAB2",#N/A,TRUE,"GENERAL";"TAB3",#N/A,TRUE,"GENERAL";"TAB4",#N/A,TRUE,"GENERAL";"TAB5",#N/A,TRUE,"GENERAL"}</definedName>
    <definedName name="______v4">{"TAB1",#N/A,TRUE,"GENERAL";"TAB2",#N/A,TRUE,"GENERAL";"TAB3",#N/A,TRUE,"GENERAL";"TAB4",#N/A,TRUE,"GENERAL";"TAB5",#N/A,TRUE,"GENERAL"}</definedName>
    <definedName name="______v5" localSheetId="4"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4"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4" hidden="1">{"TAB1",#N/A,TRUE,"GENERAL";"TAB2",#N/A,TRUE,"GENERAL";"TAB3",#N/A,TRUE,"GENERAL";"TAB4",#N/A,TRUE,"GENERAL";"TAB5",#N/A,TRUE,"GENERAL"}</definedName>
    <definedName name="______v8" localSheetId="2">{"TAB1",#N/A,TRUE,"GENERAL";"TAB2",#N/A,TRUE,"GENERAL";"TAB3",#N/A,TRUE,"GENERAL";"TAB4",#N/A,TRUE,"GENERAL";"TAB5",#N/A,TRUE,"GENERAL"}</definedName>
    <definedName name="______v8">{"TAB1",#N/A,TRUE,"GENERAL";"TAB2",#N/A,TRUE,"GENERAL";"TAB3",#N/A,TRUE,"GENERAL";"TAB4",#N/A,TRUE,"GENERAL";"TAB5",#N/A,TRUE,"GENERAL"}</definedName>
    <definedName name="______v9" localSheetId="4"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4"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w1" localSheetId="4">IF(______w7,[0]!Header_Row+______w3,[0]!Header_Row)</definedName>
    <definedName name="______w1" localSheetId="2">'PPTO INTERVENTORIA'!SI(______w7,[0]!Header_Row+______w3,[0]!Header_Row)</definedName>
    <definedName name="______w1">SI(______w7,[0]!Header_Row+______w3,[0]!Header_Row)</definedName>
    <definedName name="______w2" localSheetId="4">IF(______w7,[0]!Header_Row+______w3,[0]!Header_Row)</definedName>
    <definedName name="______w2" localSheetId="2">'PPTO INTERVENTORIA'!SI(______w7,[0]!Header_Row+______w3,[0]!Header_Row)</definedName>
    <definedName name="______w2">SI(______w7,[0]!Header_Row+______w3,[0]!Header_Row)</definedName>
    <definedName name="______w3">#N/A</definedName>
    <definedName name="______w4">#N/A</definedName>
    <definedName name="______w5">#N/A</definedName>
    <definedName name="______w6" localSheetId="4">Scheduled_Payment+Extra_Payment</definedName>
    <definedName name="______w6" localSheetId="2">Scheduled_Payment+Extra_Payment</definedName>
    <definedName name="______w6" localSheetId="1">Scheduled_Payment+Extra_Payment</definedName>
    <definedName name="______w6">Scheduled_Payment+Extra_Payment</definedName>
    <definedName name="______w7">#N/A</definedName>
    <definedName name="______x1" localSheetId="4"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4"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4"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4"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4"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4"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4"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xlnm.Print_Area">#REF!</definedName>
    <definedName name="______xlnm.Print_Area_1">#REF!</definedName>
    <definedName name="______xlnm.Print_Area_3">#REF!</definedName>
    <definedName name="______y2" localSheetId="4"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4" hidden="1">{"via1",#N/A,TRUE,"general";"via2",#N/A,TRUE,"general";"via3",#N/A,TRUE,"general"}</definedName>
    <definedName name="______y3" localSheetId="2">{"via1",#N/A,TRUE,"general";"via2",#N/A,TRUE,"general";"via3",#N/A,TRUE,"general"}</definedName>
    <definedName name="______y3">{"via1",#N/A,TRUE,"general";"via2",#N/A,TRUE,"general";"via3",#N/A,TRUE,"general"}</definedName>
    <definedName name="______y4" localSheetId="4"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4"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4"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4" hidden="1">{"via1",#N/A,TRUE,"general";"via2",#N/A,TRUE,"general";"via3",#N/A,TRUE,"general"}</definedName>
    <definedName name="______y7" localSheetId="2">{"via1",#N/A,TRUE,"general";"via2",#N/A,TRUE,"general";"via3",#N/A,TRUE,"general"}</definedName>
    <definedName name="______y7">{"via1",#N/A,TRUE,"general";"via2",#N/A,TRUE,"general";"via3",#N/A,TRUE,"general"}</definedName>
    <definedName name="______y8" localSheetId="4"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4"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4"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4"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4"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4"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4"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4"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17000" localSheetId="4">#REF!</definedName>
    <definedName name="_____A17000" localSheetId="2">#REF!</definedName>
    <definedName name="_____A17000">#REF!</definedName>
    <definedName name="_____A20000" localSheetId="2">#REF!</definedName>
    <definedName name="_____A20000">#REF!</definedName>
    <definedName name="_____a3" localSheetId="4"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30000" localSheetId="4">#REF!</definedName>
    <definedName name="_____A30000" localSheetId="2">#REF!</definedName>
    <definedName name="_____A30000">#REF!</definedName>
    <definedName name="_____a4" localSheetId="4"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4"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adi1">[9]Datos!$B$2</definedName>
    <definedName name="_____adi2">[9]Datos!$B$3</definedName>
    <definedName name="_____AFC1">[3]INV!$A$25:$D$28</definedName>
    <definedName name="_____AFC3">[3]INV!$F$25:$I$28</definedName>
    <definedName name="_____AFC5">[3]INV!$K$25:$N$28</definedName>
    <definedName name="_____aiu2" localSheetId="4">#REF!</definedName>
    <definedName name="_____AIU2" localSheetId="2">#REF!</definedName>
    <definedName name="_____AIU2">#REF!</definedName>
    <definedName name="_____ane7" localSheetId="2">#REF!</definedName>
    <definedName name="_____ane7">#REF!</definedName>
    <definedName name="_____ane8">#REF!</definedName>
    <definedName name="_____apu1" localSheetId="4">#REF!</definedName>
    <definedName name="_____apu1">[5]INSUMOS!#REF!</definedName>
    <definedName name="_____APU221" localSheetId="4">#REF!</definedName>
    <definedName name="_____APU221" localSheetId="2">#REF!</definedName>
    <definedName name="_____APU221">#REF!</definedName>
    <definedName name="_____APU465" localSheetId="1">[4]!absc</definedName>
    <definedName name="_____APU465">[4]!absc</definedName>
    <definedName name="_____Atp2" localSheetId="2">#REF!</definedName>
    <definedName name="_____Atp2">#REF!</definedName>
    <definedName name="_____b2" localSheetId="4"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4"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4"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4"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CAN28" localSheetId="4">#REF!</definedName>
    <definedName name="_____CAN28" localSheetId="2">#REF!</definedName>
    <definedName name="_____CAN28">#REF!</definedName>
    <definedName name="_____CUA44" localSheetId="2">#REF!</definedName>
    <definedName name="_____CUA44">#REF!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G1">#N/A</definedName>
    <definedName name="_____g2" localSheetId="4"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4"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4"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4"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4"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4"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4"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4"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4"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4"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4"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4"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4"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4"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1">#REF!</definedName>
    <definedName name="_____i4" localSheetId="4"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4"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4"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4"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4"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4"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INF1">#REF!</definedName>
    <definedName name="_____IPC2002">#REF!</definedName>
    <definedName name="_____ITM4" localSheetId="4">#REF!</definedName>
    <definedName name="_____ITM4">#REF!</definedName>
    <definedName name="_____k3" localSheetId="4"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4"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4"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4"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4"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4"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4"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LAC18" localSheetId="2">#REF!</definedName>
    <definedName name="_____LAC18">#REF!</definedName>
    <definedName name="_____m3" localSheetId="4"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4"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4"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4"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4"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4"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MA2" localSheetId="2">#REF!</definedName>
    <definedName name="_____MA2">#REF!</definedName>
    <definedName name="_____n3" localSheetId="4"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4"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4"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4"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4"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4"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4"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4"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ORO10" localSheetId="4">#REF!</definedName>
    <definedName name="_____ORO10">#REF!</definedName>
    <definedName name="_____ORO11" localSheetId="4">#REF!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4"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4"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4"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Pa1">'[10]Paral. 1'!$E:$E</definedName>
    <definedName name="_____Pa2">'[10]Paral. 2'!$E:$E</definedName>
    <definedName name="_____Pa3">'[10]Paral. 3'!$E:$E</definedName>
    <definedName name="_____Pa4">[10]Paral.4!$E:$E</definedName>
    <definedName name="_____PJ50" localSheetId="4">#REF!</definedName>
    <definedName name="_____PJ50" localSheetId="2">#REF!</definedName>
    <definedName name="_____PJ50">#REF!</definedName>
    <definedName name="_____pj51" localSheetId="2">#REF!</definedName>
    <definedName name="_____pj51">#REF!</definedName>
    <definedName name="_____PMT5671" localSheetId="4">#REF!</definedName>
    <definedName name="_____PMT5671">[6]MEMORIAS!#REF!</definedName>
    <definedName name="_____PMT5805" localSheetId="4">#REF!</definedName>
    <definedName name="_____PMT5805" localSheetId="2">[6]MEMORIAS!#REF!</definedName>
    <definedName name="_____PMT5805">[6]MEMORIAS!#REF!</definedName>
    <definedName name="_____PMT5806" localSheetId="4">#REF!</definedName>
    <definedName name="_____PMT5806" localSheetId="2">[6]MEMORIAS!#REF!</definedName>
    <definedName name="_____PMT5806">[6]MEMORIAS!#REF!</definedName>
    <definedName name="_____PMT5815" localSheetId="4">#REF!</definedName>
    <definedName name="_____PMT5815" localSheetId="2">[6]MEMORIAS!#REF!</definedName>
    <definedName name="_____PMT5815">[6]MEMORIAS!#REF!</definedName>
    <definedName name="_____PMT5820" localSheetId="4">#REF!</definedName>
    <definedName name="_____PMT5820" localSheetId="2">[6]MEMORIAS!#REF!</definedName>
    <definedName name="_____PMT5820">[6]MEMORIAS!#REF!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4">#REF!</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4"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c" localSheetId="4">#REF!</definedName>
    <definedName name="_____rc" localSheetId="2">#REF!</definedName>
    <definedName name="_____rc">#REF!</definedName>
    <definedName name="_____rtu6" localSheetId="4"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4"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4"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4"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4"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4"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4"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localSheetId="4"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4"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4"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4"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4"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4"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4"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4"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4"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4"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tab1" localSheetId="4">#REF!</definedName>
    <definedName name="_____tab1" localSheetId="2">#REF!</definedName>
    <definedName name="_____tab1">#REF!</definedName>
    <definedName name="_____tab2" localSheetId="4">#REF!</definedName>
    <definedName name="_____tab2">#REF!</definedName>
    <definedName name="_____tab3" localSheetId="4">#REF!</definedName>
    <definedName name="_____tab3">#REF!</definedName>
    <definedName name="_____TAB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u4" localSheetId="4"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4"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4"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1" localSheetId="4">IF(PGIO!_____v8,[0]!Header_Row+PGIO!_____v4,[0]!Header_Row)</definedName>
    <definedName name="_____v1" localSheetId="2">'PPTO INTERVENTORIA'!SI('PPTO INTERVENTORIA'!_____v8,[0]!Header_Row+'PPTO INTERVENTORIA'!_____v4,[0]!Header_Row)</definedName>
    <definedName name="_____v1">SI([0]!_____v8,[0]!Header_Row+[0]!_____v4,[0]!Header_Row)</definedName>
    <definedName name="_____v2" localSheetId="4"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4"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2">{"TAB1",#N/A,TRUE,"GENERAL";"TAB2",#N/A,TRUE,"GENERAL";"TAB3",#N/A,TRUE,"GENERAL";"TAB4",#N/A,TRUE,"GENERAL";"TAB5",#N/A,TRUE,"GENERAL"}</definedName>
    <definedName name="_____v4">{"TAB1",#N/A,TRUE,"GENERAL";"TAB2",#N/A,TRUE,"GENERAL";"TAB3",#N/A,TRUE,"GENERAL";"TAB4",#N/A,TRUE,"GENERAL";"TAB5",#N/A,TRUE,"GENERAL"}</definedName>
    <definedName name="_____v5" localSheetId="4"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4"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4" hidden="1">{"TAB1",#N/A,TRUE,"GENERAL";"TAB2",#N/A,TRUE,"GENERAL";"TAB3",#N/A,TRUE,"GENERAL";"TAB4",#N/A,TRUE,"GENERAL";"TAB5",#N/A,TRUE,"GENERAL"}</definedName>
    <definedName name="_____v8" localSheetId="2">{"TAB1",#N/A,TRUE,"GENERAL";"TAB2",#N/A,TRUE,"GENERAL";"TAB3",#N/A,TRUE,"GENERAL";"TAB4",#N/A,TRUE,"GENERAL";"TAB5",#N/A,TRUE,"GENERAL"}</definedName>
    <definedName name="_____v8">{"TAB1",#N/A,TRUE,"GENERAL";"TAB2",#N/A,TRUE,"GENERAL";"TAB3",#N/A,TRUE,"GENERAL";"TAB4",#N/A,TRUE,"GENERAL";"TAB5",#N/A,TRUE,"GENERAL"}</definedName>
    <definedName name="_____v9" localSheetId="4"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4"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VIT1">#REF!</definedName>
    <definedName name="_____Vol1">[11]Item!$A:$D</definedName>
    <definedName name="_____VPR1" localSheetId="2">#REF!</definedName>
    <definedName name="_____VPR1">#REF!</definedName>
    <definedName name="_____VPR2" localSheetId="2">#REF!</definedName>
    <definedName name="_____VPR2">#REF!</definedName>
    <definedName name="_____VRP1" localSheetId="2">#REF!</definedName>
    <definedName name="_____VRP1">#REF!</definedName>
    <definedName name="_____VSM1">#REF!</definedName>
    <definedName name="_____w1" localSheetId="4">IF(_____w7,[0]!Header_Row+_____w3,[0]!Header_Row)</definedName>
    <definedName name="_____w1" localSheetId="2">'PPTO INTERVENTORIA'!SI(_____w7,[0]!Header_Row+_____w3,[0]!Header_Row)</definedName>
    <definedName name="_____w1">SI(_____w7,[0]!Header_Row+_____w3,[0]!Header_Row)</definedName>
    <definedName name="_____w2" localSheetId="4">IF(_____w7,[0]!Header_Row+_____w3,[0]!Header_Row)</definedName>
    <definedName name="_____w2" localSheetId="2">'PPTO INTERVENTORIA'!SI(_____w7,[0]!Header_Row+_____w3,[0]!Header_Row)</definedName>
    <definedName name="_____w2">SI(_____w7,[0]!Header_Row+_____w3,[0]!Header_Row)</definedName>
    <definedName name="_____w3">#N/A</definedName>
    <definedName name="_____w4">#N/A</definedName>
    <definedName name="_____w5">#N/A</definedName>
    <definedName name="_____w6" localSheetId="4">Scheduled_Payment+Extra_Payment</definedName>
    <definedName name="_____w6" localSheetId="2">Scheduled_Payment+Extra_Payment</definedName>
    <definedName name="_____w6" localSheetId="1">Scheduled_Payment+Extra_Payment</definedName>
    <definedName name="_____w6">Scheduled_Payment+Extra_Payment</definedName>
    <definedName name="_____w7">#N/A</definedName>
    <definedName name="_____x1" localSheetId="4"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4"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4"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4"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4"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4"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4"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xlnm.Print_Area">#REF!</definedName>
    <definedName name="_____xlnm.Print_Area_1">#REF!</definedName>
    <definedName name="_____xlnm.Print_Area_3">#REF!</definedName>
    <definedName name="_____y1" localSheetId="4">IF(PGIO!______y7,[0]!Header_Row+PGIO!______y3,[0]!Header_Row)</definedName>
    <definedName name="_____y1" localSheetId="2">'PPTO INTERVENTORIA'!SI('PPTO INTERVENTORIA'!______y7,[0]!Header_Row+'PPTO INTERVENTORIA'!______y3,[0]!Header_Row)</definedName>
    <definedName name="_____y1">SI([0]!______y7,[0]!Header_Row+[0]!______y3,[0]!Header_Row)</definedName>
    <definedName name="_____y2" localSheetId="4"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4"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4"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4"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4"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4"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4"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4"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4"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4"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4"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4"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4"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4"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17000" localSheetId="4">#REF!</definedName>
    <definedName name="____A17000" localSheetId="2">#REF!</definedName>
    <definedName name="____A17000">#REF!</definedName>
    <definedName name="____A20000" localSheetId="2">#REF!</definedName>
    <definedName name="____A20000">#REF!</definedName>
    <definedName name="____a3" localSheetId="4"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30000" localSheetId="4">#REF!</definedName>
    <definedName name="____A30000" localSheetId="2">#REF!</definedName>
    <definedName name="____A30000">#REF!</definedName>
    <definedName name="____a4" localSheetId="4"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4"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ADH12" localSheetId="2">#REF!</definedName>
    <definedName name="____ADH12">#REF!</definedName>
    <definedName name="____adi1">[9]Datos!$B$2</definedName>
    <definedName name="____adi2">[9]Datos!$B$3</definedName>
    <definedName name="____ADM12" localSheetId="4">#REF!</definedName>
    <definedName name="____ADM12" localSheetId="2">#REF!</definedName>
    <definedName name="____ADM12">#REF!</definedName>
    <definedName name="____ADM3" localSheetId="2">#REF!</definedName>
    <definedName name="____ADM3">#REF!</definedName>
    <definedName name="____ADM4">#REF!</definedName>
    <definedName name="____AFC1">[3]INV!$A$25:$D$28</definedName>
    <definedName name="____AFC3">[3]INV!$F$25:$I$28</definedName>
    <definedName name="____AFC5">[3]INV!$K$25:$N$28</definedName>
    <definedName name="____AIU1" localSheetId="4">#REF!</definedName>
    <definedName name="____AIU1" localSheetId="2">#REF!</definedName>
    <definedName name="____AIU1">#REF!</definedName>
    <definedName name="____aiu2">[7]AIU!$J$105</definedName>
    <definedName name="____ane7" localSheetId="2">#REF!</definedName>
    <definedName name="____ane7">#REF!</definedName>
    <definedName name="____ane8" localSheetId="2">#REF!</definedName>
    <definedName name="____ane8">#REF!</definedName>
    <definedName name="____apu1" localSheetId="4">#REF!</definedName>
    <definedName name="____apu1" localSheetId="2">[5]INSUMOS!#REF!</definedName>
    <definedName name="____apu1">[5]INSUMOS!#REF!</definedName>
    <definedName name="____APU221" localSheetId="4">#REF!</definedName>
    <definedName name="____APU221" localSheetId="2">#REF!</definedName>
    <definedName name="____APU221">#REF!</definedName>
    <definedName name="____APU465" localSheetId="1">[4]!absc</definedName>
    <definedName name="____APU465">[4]!absc</definedName>
    <definedName name="____Atp2" localSheetId="2">#REF!</definedName>
    <definedName name="____Atp2">#REF!</definedName>
    <definedName name="____b2" localSheetId="4"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4"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4"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AZ10" localSheetId="2">#REF!</definedName>
    <definedName name="____BAZ10">#REF!</definedName>
    <definedName name="____bb9" localSheetId="4"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BLO20" localSheetId="4">#REF!</definedName>
    <definedName name="____BLO20" localSheetId="2">#REF!</definedName>
    <definedName name="____BLO20">#REF!</definedName>
    <definedName name="____C2254JH" localSheetId="2">#REF!</definedName>
    <definedName name="____C2254JH">#REF!</definedName>
    <definedName name="____C452JH">#REF!</definedName>
    <definedName name="____C903L">#REF!</definedName>
    <definedName name="____CAC1">[3]INV!$A$19:$D$22</definedName>
    <definedName name="____CAC3">[3]INV!$F$19:$I$22</definedName>
    <definedName name="____CAC5">[3]INV!$K$19:$N$22</definedName>
    <definedName name="____Cod1" localSheetId="4">#REF!</definedName>
    <definedName name="____Cod1" localSheetId="2">#REF!</definedName>
    <definedName name="____Cod1">#REF!</definedName>
    <definedName name="____COM1" localSheetId="2">#REF!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FYB03">#REF!</definedName>
    <definedName name="____FYB08">#REF!</definedName>
    <definedName name="____G1">#N/A</definedName>
    <definedName name="____g2" localSheetId="4"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4"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4"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4"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4"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4"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4"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4"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4"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4"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4"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4"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4"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4"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1">#REF!</definedName>
    <definedName name="____i4" localSheetId="4"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4"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4"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4"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4"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4"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ITM4">#REF!</definedName>
    <definedName name="____k3" localSheetId="4"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4"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4"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4"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4"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4"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4"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LA124" localSheetId="2">#REF!</definedName>
    <definedName name="____LA124">#REF!</definedName>
    <definedName name="____LEY80" localSheetId="2">#REF!</definedName>
    <definedName name="____LEY80">#REF!</definedName>
    <definedName name="____m3" localSheetId="4"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4"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4"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4"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4"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4"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MA2" localSheetId="2">#REF!</definedName>
    <definedName name="____MA2">#REF!</definedName>
    <definedName name="____n3" localSheetId="4"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4"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4"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4"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4"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4"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4"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4"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ORO10" localSheetId="4">#REF!</definedName>
    <definedName name="____ORO10">#REF!</definedName>
    <definedName name="____ORO11" localSheetId="4">#REF!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4"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4"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4"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Pa1">'[10]Paral. 1'!$E:$E</definedName>
    <definedName name="____Pa2">'[10]Paral. 2'!$E:$E</definedName>
    <definedName name="____Pa3">'[10]Paral. 3'!$E:$E</definedName>
    <definedName name="____Pa4">[10]Paral.4!$E:$E</definedName>
    <definedName name="____PJ50" localSheetId="4">#REF!</definedName>
    <definedName name="____PJ50" localSheetId="2">#REF!</definedName>
    <definedName name="____PJ50">#REF!</definedName>
    <definedName name="____pj51" localSheetId="2">#REF!</definedName>
    <definedName name="____pj51">#REF!</definedName>
    <definedName name="____PMT5671" localSheetId="4">#REF!</definedName>
    <definedName name="____PMT5671">[6]MEMORIAS!#REF!</definedName>
    <definedName name="____PMT5805" localSheetId="4">#REF!</definedName>
    <definedName name="____PMT5805" localSheetId="2">[6]MEMORIAS!#REF!</definedName>
    <definedName name="____PMT5805">[6]MEMORIAS!#REF!</definedName>
    <definedName name="____PMT5806" localSheetId="4">#REF!</definedName>
    <definedName name="____PMT5806" localSheetId="2">[6]MEMORIAS!#REF!</definedName>
    <definedName name="____PMT5806">[6]MEMORIAS!#REF!</definedName>
    <definedName name="____PMT5815" localSheetId="4">#REF!</definedName>
    <definedName name="____PMT5815" localSheetId="2">[6]MEMORIAS!#REF!</definedName>
    <definedName name="____PMT5815">[6]MEMORIAS!#REF!</definedName>
    <definedName name="____PMT5820" localSheetId="4">#REF!</definedName>
    <definedName name="____PMT5820" localSheetId="2">[6]MEMORIAS!#REF!</definedName>
    <definedName name="____PMT5820">[6]MEMORIAS!#REF!</definedName>
    <definedName name="____Po2" localSheetId="2">[8]REAJUSTESACTA1PROVI!#REF!</definedName>
    <definedName name="____Po2">[8]REAJUSTESACTA1PROVI!#REF!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4">#REF!</definedName>
    <definedName name="____r" localSheetId="7" hidden="1">{"TAB1",#N/A,TRUE,"GENERAL";"TAB2",#N/A,TRUE,"GENERAL";"TAB3",#N/A,TRUE,"GENERAL";"TAB4",#N/A,TRUE,"GENERAL";"TAB5",#N/A,TRUE,"GENERAL"}</definedName>
    <definedName name="____r" localSheetId="2" hidden="1">{"TAB1",#N/A,TRUE,"GENERAL";"TAB2",#N/A,TRUE,"GENERAL";"TAB3",#N/A,TRUE,"GENERAL";"TAB4",#N/A,TRUE,"GENERAL";"TAB5",#N/A,TRUE,"GENERAL"}</definedName>
    <definedName name="____R" hidden="1">{#N/A,#N/A,FALSE,"GRAFICO";#N/A,#N/A,FALSE,"CAJA (2)";#N/A,#N/A,FALSE,"TERCEROS-PROMEDIO";#N/A,#N/A,FALSE,"CAJA";#N/A,#N/A,FALSE,"INGRESOS1995-2003";#N/A,#N/A,FALSE,"GASTOS1995-2003"}</definedName>
    <definedName name="____R32JH" localSheetId="4">#REF!</definedName>
    <definedName name="____R32JH" localSheetId="2">#REF!</definedName>
    <definedName name="____R32JH">#REF!</definedName>
    <definedName name="____R43JH" localSheetId="2">#REF!</definedName>
    <definedName name="____R43JH">#REF!</definedName>
    <definedName name="____r4r" localSheetId="4"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64BB" localSheetId="2">#REF!</definedName>
    <definedName name="____R64BB">#REF!</definedName>
    <definedName name="____R64JH" localSheetId="2">#REF!</definedName>
    <definedName name="____R64JH">#REF!</definedName>
    <definedName name="____rc" localSheetId="2">#REF!</definedName>
    <definedName name="____rc">#REF!</definedName>
    <definedName name="____REP43">[12]BASE!$D$136</definedName>
    <definedName name="____rtu6" localSheetId="4"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4"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4"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4"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4"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4"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4"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SAL1" localSheetId="4">#REF!</definedName>
    <definedName name="____SAL1" localSheetId="2">#REF!</definedName>
    <definedName name="____SAL1">#REF!</definedName>
    <definedName name="____SBC1">[3]INV!$A$12:$D$15</definedName>
    <definedName name="____SBC3">[3]INV!$F$12:$I$15</definedName>
    <definedName name="____SBC5">[3]INV!$K$12:$N$15</definedName>
    <definedName name="____ST166">[13]BASE!$D$248</definedName>
    <definedName name="____t3" localSheetId="4"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4"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4"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4"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4"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4"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4"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4"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4"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4"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tab1" localSheetId="4">#REF!</definedName>
    <definedName name="____tab1" localSheetId="2">#REF!</definedName>
    <definedName name="____tab1">#REF!</definedName>
    <definedName name="____tab2" localSheetId="4">#REF!</definedName>
    <definedName name="____tab2">#REF!</definedName>
    <definedName name="____tab3" localSheetId="4">#REF!</definedName>
    <definedName name="____tab3">#REF!</definedName>
    <definedName name="____TAB4">#REF!</definedName>
    <definedName name="____TES44">#REF!</definedName>
    <definedName name="____TES66">#REF!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[14]BASE!#REF!</definedName>
    <definedName name="____TPE12" localSheetId="4">#REF!</definedName>
    <definedName name="____TPE12" localSheetId="2">#REF!</definedName>
    <definedName name="____TPE12">#REF!</definedName>
    <definedName name="____TPE1331" localSheetId="4">#REF!</definedName>
    <definedName name="____TPE1331" localSheetId="2">[14]BASE!#REF!</definedName>
    <definedName name="____TPE1331">[14]BASE!#REF!</definedName>
    <definedName name="____TPE1702" localSheetId="2">[14]BASE!#REF!</definedName>
    <definedName name="____TPE1702">[14]BASE!#REF!</definedName>
    <definedName name="____TPE1703" localSheetId="2">[14]BASE!#REF!</definedName>
    <definedName name="____TPE1703">[14]BASE!#REF!</definedName>
    <definedName name="____TPE1704" localSheetId="2">[14]BASE!#REF!</definedName>
    <definedName name="____TPE1704">[14]BASE!#REF!</definedName>
    <definedName name="____TPE1706">[14]BASE!#REF!</definedName>
    <definedName name="____TPE1708">[14]BASE!#REF!</definedName>
    <definedName name="____TPE1710">[14]BASE!#REF!</definedName>
    <definedName name="____TPE1735">[14]BASE!#REF!</definedName>
    <definedName name="____TPE1763">[14]BASE!#REF!</definedName>
    <definedName name="____TPE1790">[14]BASE!#REF!</definedName>
    <definedName name="____TPE8016" localSheetId="4">#REF!</definedName>
    <definedName name="____TPE8016" localSheetId="2">#REF!</definedName>
    <definedName name="____TPE8016">#REF!</definedName>
    <definedName name="____TPE8020" localSheetId="2">#REF!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[14]BASE!#REF!</definedName>
    <definedName name="____TUZ36">[14]BASE!#REF!</definedName>
    <definedName name="____TZ212" localSheetId="4">#REF!</definedName>
    <definedName name="____TZ212" localSheetId="2">#REF!</definedName>
    <definedName name="____TZ212">#REF!</definedName>
    <definedName name="____TZ213" localSheetId="2">#REF!</definedName>
    <definedName name="____TZ213">#REF!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[14]BASE!#REF!</definedName>
    <definedName name="____TZ324">[14]BASE!#REF!</definedName>
    <definedName name="____TZ3254" localSheetId="4">#REF!</definedName>
    <definedName name="____TZ3254" localSheetId="2">#REF!</definedName>
    <definedName name="____TZ3254">#REF!</definedName>
    <definedName name="____TZ3256" localSheetId="2">#REF!</definedName>
    <definedName name="____TZ3256">#REF!</definedName>
    <definedName name="____TZ414">#REF!</definedName>
    <definedName name="____TZ416">#REF!</definedName>
    <definedName name="____TZ418">#REF!</definedName>
    <definedName name="____u4" localSheetId="4"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4"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4"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1" localSheetId="4">IF(PGIO!____v8,[0]!Header_Row+PGIO!____v4,[0]!Header_Row)</definedName>
    <definedName name="____v1" localSheetId="2">'PPTO INTERVENTORIA'!SI('PPTO INTERVENTORIA'!____v8,[0]!Header_Row+'PPTO INTERVENTORIA'!____v4,[0]!Header_Row)</definedName>
    <definedName name="____v1">SI([0]!____v8,[0]!Header_Row+[0]!____v4,[0]!Header_Row)</definedName>
    <definedName name="____v2" localSheetId="4"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4"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2">{"TAB1",#N/A,TRUE,"GENERAL";"TAB2",#N/A,TRUE,"GENERAL";"TAB3",#N/A,TRUE,"GENERAL";"TAB4",#N/A,TRUE,"GENERAL";"TAB5",#N/A,TRUE,"GENERAL"}</definedName>
    <definedName name="____v4">{"TAB1",#N/A,TRUE,"GENERAL";"TAB2",#N/A,TRUE,"GENERAL";"TAB3",#N/A,TRUE,"GENERAL";"TAB4",#N/A,TRUE,"GENERAL";"TAB5",#N/A,TRUE,"GENERAL"}</definedName>
    <definedName name="____v5" localSheetId="4"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4"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4" hidden="1">{"TAB1",#N/A,TRUE,"GENERAL";"TAB2",#N/A,TRUE,"GENERAL";"TAB3",#N/A,TRUE,"GENERAL";"TAB4",#N/A,TRUE,"GENERAL";"TAB5",#N/A,TRUE,"GENERAL"}</definedName>
    <definedName name="____v8" localSheetId="2">{"TAB1",#N/A,TRUE,"GENERAL";"TAB2",#N/A,TRUE,"GENERAL";"TAB3",#N/A,TRUE,"GENERAL";"TAB4",#N/A,TRUE,"GENERAL";"TAB5",#N/A,TRUE,"GENERAL"}</definedName>
    <definedName name="____v8">{"TAB1",#N/A,TRUE,"GENERAL";"TAB2",#N/A,TRUE,"GENERAL";"TAB3",#N/A,TRUE,"GENERAL";"TAB4",#N/A,TRUE,"GENERAL";"TAB5",#N/A,TRUE,"GENERAL"}</definedName>
    <definedName name="____v9" localSheetId="4"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4"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VIT1">#REF!</definedName>
    <definedName name="____Vol1">[11]Item!$A:$D</definedName>
    <definedName name="____VPR1" localSheetId="2">#REF!</definedName>
    <definedName name="____VPR1">#REF!</definedName>
    <definedName name="____VPR2" localSheetId="2">#REF!</definedName>
    <definedName name="____VPR2">#REF!</definedName>
    <definedName name="____VRP1" localSheetId="2">#REF!</definedName>
    <definedName name="____VRP1">#REF!</definedName>
    <definedName name="____VSM1">#REF!</definedName>
    <definedName name="____w1" localSheetId="4">IF(____w7,[0]!Header_Row+____w3,[0]!Header_Row)</definedName>
    <definedName name="____w1" localSheetId="2">'PPTO INTERVENTORIA'!SI(____w7,[0]!Header_Row+____w3,[0]!Header_Row)</definedName>
    <definedName name="____w1">SI(____w7,[0]!Header_Row+____w3,[0]!Header_Row)</definedName>
    <definedName name="____w2" localSheetId="4">IF(____w7,[0]!Header_Row+____w3,[0]!Header_Row)</definedName>
    <definedName name="____w2" localSheetId="2">'PPTO INTERVENTORIA'!SI(____w7,[0]!Header_Row+____w3,[0]!Header_Row)</definedName>
    <definedName name="____w2">SI(____w7,[0]!Header_Row+____w3,[0]!Header_Row)</definedName>
    <definedName name="____w3">#N/A</definedName>
    <definedName name="____w4">#N/A</definedName>
    <definedName name="____w5">#N/A</definedName>
    <definedName name="____w6" localSheetId="4">Scheduled_Payment+Extra_Payment</definedName>
    <definedName name="____w6" localSheetId="2">Scheduled_Payment+Extra_Payment</definedName>
    <definedName name="____w6" localSheetId="1">Scheduled_Payment+Extra_Payment</definedName>
    <definedName name="____w6">Scheduled_Payment+Extra_Payment</definedName>
    <definedName name="____w7">#N/A</definedName>
    <definedName name="____x1" localSheetId="4"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4"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4"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4"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4"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4"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4"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xlnm.Print_Area">#REF!</definedName>
    <definedName name="____xlnm.Print_Area_1">#REF!</definedName>
    <definedName name="____xlnm.Print_Area_3">#REF!</definedName>
    <definedName name="____xz2">#REF!</definedName>
    <definedName name="____y1" localSheetId="4">IF(PGIO!____y7,[0]!Header_Row+PGIO!____y3,[0]!Header_Row)</definedName>
    <definedName name="____y1" localSheetId="2">'PPTO INTERVENTORIA'!SI('PPTO INTERVENTORIA'!____y7,[0]!Header_Row+'PPTO INTERVENTORIA'!____y3,[0]!Header_Row)</definedName>
    <definedName name="____y1">SI([0]!____y7,[0]!Header_Row+[0]!____y3,[0]!Header_Row)</definedName>
    <definedName name="____y2" localSheetId="4"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4" hidden="1">{"via1",#N/A,TRUE,"general";"via2",#N/A,TRUE,"general";"via3",#N/A,TRUE,"general"}</definedName>
    <definedName name="____y3" localSheetId="2">{"via1",#N/A,TRUE,"general";"via2",#N/A,TRUE,"general";"via3",#N/A,TRUE,"general"}</definedName>
    <definedName name="____y3">{"via1",#N/A,TRUE,"general";"via2",#N/A,TRUE,"general";"via3",#N/A,TRUE,"general"}</definedName>
    <definedName name="____y4" localSheetId="4"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4"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4"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4" hidden="1">{"via1",#N/A,TRUE,"general";"via2",#N/A,TRUE,"general";"via3",#N/A,TRUE,"general"}</definedName>
    <definedName name="____y7" localSheetId="2">{"via1",#N/A,TRUE,"general";"via2",#N/A,TRUE,"general";"via3",#N/A,TRUE,"general"}</definedName>
    <definedName name="____y7">{"via1",#N/A,TRUE,"general";"via2",#N/A,TRUE,"general";"via3",#N/A,TRUE,"general"}</definedName>
    <definedName name="____y8" localSheetId="4"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4"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4"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4"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4"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4"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4"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1Sin_nombre">#REF!</definedName>
    <definedName name="___a1" localSheetId="4" hidden="1">{"TAB1",#N/A,TRUE,"GENERAL";"TAB2",#N/A,TRUE,"GENERAL";"TAB3",#N/A,TRUE,"GENERAL";"TAB4",#N/A,TRUE,"GENERAL";"TAB5",#N/A,TRUE,"GENERAL"}</definedName>
    <definedName name="___a1" localSheetId="2" hidden="1">{"TAB1",#N/A,TRUE,"GENERAL";"TAB2",#N/A,TRUE,"GENERAL";"TAB3",#N/A,TRUE,"GENERAL";"TAB4",#N/A,TRUE,"GENERAL";"TAB5",#N/A,TRUE,"GENERAL"}</definedName>
    <definedName name="___a1" hidden="1">{"TAB1",#N/A,TRUE,"GENERAL";"TAB2",#N/A,TRUE,"GENERAL";"TAB3",#N/A,TRUE,"GENERAL";"TAB4",#N/A,TRUE,"GENERAL";"TAB5",#N/A,TRUE,"GENERAL"}</definedName>
    <definedName name="___A17000" localSheetId="4">#REF!</definedName>
    <definedName name="___A17000" localSheetId="2">#REF!</definedName>
    <definedName name="___A17000">#REF!</definedName>
    <definedName name="___A20000" localSheetId="2">#REF!</definedName>
    <definedName name="___A20000">#REF!</definedName>
    <definedName name="___a3" localSheetId="4"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30000" localSheetId="4">#REF!</definedName>
    <definedName name="___A30000" localSheetId="2">#REF!</definedName>
    <definedName name="___A30000">#REF!</definedName>
    <definedName name="___a4" localSheetId="4"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4"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4"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ADH12">#REF!</definedName>
    <definedName name="___adi1">[9]Datos!$B$2</definedName>
    <definedName name="___adi2">[9]Datos!$B$3</definedName>
    <definedName name="___ADM12" localSheetId="4">#REF!</definedName>
    <definedName name="___ADM12" localSheetId="2">#REF!</definedName>
    <definedName name="___ADM12">#REF!</definedName>
    <definedName name="___ADM2" localSheetId="2">#REF!</definedName>
    <definedName name="___ADM2">#REF!</definedName>
    <definedName name="___ADM3">#REF!</definedName>
    <definedName name="___ADM4">#REF!</definedName>
    <definedName name="___ADP1">#REF!</definedName>
    <definedName name="___AFC1">[3]INV!$A$25:$D$28</definedName>
    <definedName name="___AFC3">[3]INV!$F$25:$I$28</definedName>
    <definedName name="___AFC5">[3]INV!$K$25:$N$28</definedName>
    <definedName name="___AIU1" localSheetId="4">#REF!</definedName>
    <definedName name="___AIU1" localSheetId="2">#REF!</definedName>
    <definedName name="___AIU1">#REF!</definedName>
    <definedName name="___aiu2" localSheetId="4">#REF!</definedName>
    <definedName name="___AIU2">[15]BASE!$C$5</definedName>
    <definedName name="___ane7" localSheetId="2">#REF!</definedName>
    <definedName name="___ane7">#REF!</definedName>
    <definedName name="___ane8" localSheetId="2">#REF!</definedName>
    <definedName name="___ane8">#REF!</definedName>
    <definedName name="___apu1" localSheetId="4">#REF!</definedName>
    <definedName name="___apu1" localSheetId="2">[5]INSUMOS!#REF!</definedName>
    <definedName name="___apu1">[5]INSUMOS!#REF!</definedName>
    <definedName name="___APU221" localSheetId="4">#REF!</definedName>
    <definedName name="___APU221" localSheetId="2">#REF!</definedName>
    <definedName name="___APU221">#REF!</definedName>
    <definedName name="___APU465" localSheetId="1">[4]!absc</definedName>
    <definedName name="___APU465">[4]!absc</definedName>
    <definedName name="___Atp2" localSheetId="2">#REF!</definedName>
    <definedName name="___Atp2">#REF!</definedName>
    <definedName name="___b2" localSheetId="4"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4"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4"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4"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4"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4"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4"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AZ10">#REF!</definedName>
    <definedName name="___bb9" localSheetId="4"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BLO20" localSheetId="4">#REF!</definedName>
    <definedName name="___BLO20" localSheetId="2">#REF!</definedName>
    <definedName name="___BLO20">#REF!</definedName>
    <definedName name="___CAC1">[3]INV!$A$19:$D$22</definedName>
    <definedName name="___CAC3">[3]INV!$F$19:$I$22</definedName>
    <definedName name="___CAC5">[3]INV!$K$19:$N$22</definedName>
    <definedName name="___CAN28" localSheetId="4">#REF!</definedName>
    <definedName name="___CAN28" localSheetId="2">#REF!</definedName>
    <definedName name="___CAN28">#REF!</definedName>
    <definedName name="___Cod1" localSheetId="2">#REF!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YB02">#REF!</definedName>
    <definedName name="___FYB03">#REF!</definedName>
    <definedName name="___FYB04">#REF!</definedName>
    <definedName name="___FYB08">#REF!</definedName>
    <definedName name="___FYB10">#REF!</definedName>
    <definedName name="___G1">#N/A</definedName>
    <definedName name="___g2" localSheetId="4"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4"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4"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4"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4"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4"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4"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4"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4"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4"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4"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4"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4"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4"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4"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1">#REF!</definedName>
    <definedName name="___i4" localSheetId="4"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4"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4"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4"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4"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4"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4"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 localSheetId="2">#REF!</definedName>
    <definedName name="___INF1">#REF!</definedName>
    <definedName name="___IPC2002" localSheetId="2">#REF!</definedName>
    <definedName name="___IPC2002">#REF!</definedName>
    <definedName name="___ITM4">#REF!</definedName>
    <definedName name="___k3" localSheetId="4"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4"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4"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4"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4"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4"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4"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ey2" localSheetId="2" hidden="1">#REF!</definedName>
    <definedName name="___key2" hidden="1">#REF!</definedName>
    <definedName name="___key3" localSheetId="2" hidden="1">#REF!</definedName>
    <definedName name="___key3" hidden="1">#REF!</definedName>
    <definedName name="___key31" localSheetId="2" hidden="1">#REF!</definedName>
    <definedName name="___key31" hidden="1">#REF!</definedName>
    <definedName name="___kjk6" localSheetId="4"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LA124">'[16]BASE ptap'!#REF!</definedName>
    <definedName name="___LAC18" localSheetId="4">#REF!</definedName>
    <definedName name="___LAC18" localSheetId="2">#REF!</definedName>
    <definedName name="___LAC18">#REF!</definedName>
    <definedName name="___LEY80" localSheetId="2">#REF!</definedName>
    <definedName name="___LEY80">#REF!</definedName>
    <definedName name="___m3" localSheetId="4"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4"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4"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4"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4"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4"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4"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MA2" localSheetId="2">#REF!</definedName>
    <definedName name="___MA2">#REF!</definedName>
    <definedName name="___MA3" localSheetId="2">#REF!</definedName>
    <definedName name="___MA3">#REF!</definedName>
    <definedName name="___MAMAM" localSheetId="2">#REF!</definedName>
    <definedName name="___MAMAM">#REF!</definedName>
    <definedName name="___n3" localSheetId="4"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4"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4"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4"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4"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4"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4"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4"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4"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4"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ORO10" localSheetId="4">#REF!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4"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4"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4"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Pa1">'[17]Paral. 1'!$E$1:$E$65536</definedName>
    <definedName name="___Pa2">'[17]Paral. 2'!$E$1:$E$65536</definedName>
    <definedName name="___Pa3">'[17]Paral. 3'!$E$1:$E$65536</definedName>
    <definedName name="___Pa4">[17]Paral.4!$E$1:$E$65536</definedName>
    <definedName name="___PJ50" localSheetId="4">#REF!</definedName>
    <definedName name="___PJ50" localSheetId="2">#REF!</definedName>
    <definedName name="___PJ50">#REF!</definedName>
    <definedName name="___pj51" localSheetId="2">#REF!</definedName>
    <definedName name="___pj51">#REF!</definedName>
    <definedName name="___PMT5671" localSheetId="2">[6]MEMORIAS!#REF!</definedName>
    <definedName name="___PMT5671">[6]MEMORIAS!#REF!</definedName>
    <definedName name="___PMT5805" localSheetId="2">[6]MEMORIAS!#REF!</definedName>
    <definedName name="___PMT5805">[6]MEMORIAS!#REF!</definedName>
    <definedName name="___PMT5806" localSheetId="2">[6]MEMORIAS!#REF!</definedName>
    <definedName name="___PMT5806">[6]MEMORIAS!#REF!</definedName>
    <definedName name="___PMT5815" localSheetId="2">[6]MEMORIAS!#REF!</definedName>
    <definedName name="___PMT5815">[6]MEMORIAS!#REF!</definedName>
    <definedName name="___PMT5820">[6]MEMORIAS!#REF!</definedName>
    <definedName name="___Po2">[8]REAJUSTESACTA1PROVI!#REF!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4">#REF!</definedName>
    <definedName name="___r" localSheetId="7">'[1]APU PVC'!#REF!</definedName>
    <definedName name="___r" localSheetId="2">'[1]APU PVC'!#REF!</definedName>
    <definedName name="___R" hidden="1">{#N/A,#N/A,FALSE,"GRAFICO";#N/A,#N/A,FALSE,"CAJA (2)";#N/A,#N/A,FALSE,"TERCEROS-PROMEDIO";#N/A,#N/A,FALSE,"CAJA";#N/A,#N/A,FALSE,"INGRESOS1995-2003";#N/A,#N/A,FALSE,"GASTOS1995-2003"}</definedName>
    <definedName name="___R32EL" localSheetId="2">#REF!</definedName>
    <definedName name="___R32EL">#REF!</definedName>
    <definedName name="___R32JH" localSheetId="2">#REF!</definedName>
    <definedName name="___R32JH">#REF!</definedName>
    <definedName name="___R42JH" localSheetId="2">#REF!</definedName>
    <definedName name="___R42JH">#REF!</definedName>
    <definedName name="___R43JH">#REF!</definedName>
    <definedName name="___r4r" localSheetId="4"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[12]BASE!$D$136</definedName>
    <definedName name="___RES64" localSheetId="4">#REF!</definedName>
    <definedName name="___RES64" localSheetId="2">#REF!</definedName>
    <definedName name="___RES64">#REF!</definedName>
    <definedName name="___rtu6" localSheetId="4"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4"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4"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4"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4"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4"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4"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4"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SBC1">[3]INV!$A$12:$D$15</definedName>
    <definedName name="___SBC3">[3]INV!$F$12:$I$15</definedName>
    <definedName name="___SBC5">[3]INV!$K$12:$N$15</definedName>
    <definedName name="___ST106" localSheetId="4">#REF!</definedName>
    <definedName name="___ST106" localSheetId="2">#REF!</definedName>
    <definedName name="___ST106">#REF!</definedName>
    <definedName name="___ST126" localSheetId="2">#REF!</definedName>
    <definedName name="___ST126">#REF!</definedName>
    <definedName name="___ST146">#REF!</definedName>
    <definedName name="___ST166">[18]BASE!$D$248</definedName>
    <definedName name="___ST186" localSheetId="4">#REF!</definedName>
    <definedName name="___ST186" localSheetId="2">#REF!</definedName>
    <definedName name="___ST186">#REF!</definedName>
    <definedName name="___ST206" localSheetId="2">#REF!</definedName>
    <definedName name="___ST206">#REF!</definedName>
    <definedName name="___ST86">#REF!</definedName>
    <definedName name="___SY104">#REF!</definedName>
    <definedName name="___SY106">#REF!</definedName>
    <definedName name="___SY124">#REF!</definedName>
    <definedName name="___SY126">#REF!</definedName>
    <definedName name="___SY164">#REF!</definedName>
    <definedName name="___SY166">#REF!</definedName>
    <definedName name="___SY186">#REF!</definedName>
    <definedName name="___SY206">#REF!</definedName>
    <definedName name="___SY64">#REF!</definedName>
    <definedName name="___SY84">#REF!</definedName>
    <definedName name="___SY86">#REF!</definedName>
    <definedName name="___t3" localSheetId="4"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4"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4"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4"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4"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4"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4"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4"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4"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4"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4"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tab1" localSheetId="4">#REF!</definedName>
    <definedName name="___tab1" localSheetId="2">#REF!</definedName>
    <definedName name="___tab1">#REF!</definedName>
    <definedName name="___tab2" localSheetId="4">#REF!</definedName>
    <definedName name="___tab2">#REF!</definedName>
    <definedName name="___tab3" localSheetId="4">#REF!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P22">#REF!</definedName>
    <definedName name="___TEP44">#REF!</definedName>
    <definedName name="___TES44">#REF!</definedName>
    <definedName name="___TES64">#REF!</definedName>
    <definedName name="___TES66">#REF!</definedName>
    <definedName name="___THF12">#REF!</definedName>
    <definedName name="___THF128">#REF!</definedName>
    <definedName name="___TNL24">#REF!</definedName>
    <definedName name="___TNL27">#REF!</definedName>
    <definedName name="___TNL30">#REF!</definedName>
    <definedName name="___TNL33">#REF!</definedName>
    <definedName name="___TNL36">#REF!</definedName>
    <definedName name="___TNL39">#REF!</definedName>
    <definedName name="___TNL42">#REF!</definedName>
    <definedName name="___TNL45">#REF!</definedName>
    <definedName name="___TNL48">#REF!</definedName>
    <definedName name="___TNL51">#REF!</definedName>
    <definedName name="___TNL54">#REF!</definedName>
    <definedName name="___TNL60">#REF!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[18]BASE!$D$146</definedName>
    <definedName name="___TPE8020">[18]BASE!$D$147</definedName>
    <definedName name="___TPE8025">[18]BASE!$D$148</definedName>
    <definedName name="___TPF12" localSheetId="4">#REF!</definedName>
    <definedName name="___TPF12" localSheetId="2">#REF!</definedName>
    <definedName name="___TPF12">#REF!</definedName>
    <definedName name="___TPN1002">[18]BASE!$D$150</definedName>
    <definedName name="___TPN1003">[18]BASE!$D$151</definedName>
    <definedName name="___TPN1004">[18]BASE!$D$152</definedName>
    <definedName name="___TPN1006">[18]BASE!$D$153</definedName>
    <definedName name="___TPN1008">[18]BASE!$D$154</definedName>
    <definedName name="___TPN1202">[18]BASE!$D$160</definedName>
    <definedName name="___TPN1203">[18]BASE!$D$161</definedName>
    <definedName name="___TPN1204">[18]BASE!$D$162</definedName>
    <definedName name="___TPN1206">[18]BASE!$D$163</definedName>
    <definedName name="___TPN1208">[18]BASE!$D$164</definedName>
    <definedName name="___TPN16012">[18]BASE!$D$167</definedName>
    <definedName name="___TPN1602">[18]BASE!$D$168</definedName>
    <definedName name="___TPN1603">[18]BASE!$D$169</definedName>
    <definedName name="___TPN1604">[18]BASE!$D$170</definedName>
    <definedName name="___TPN1606">[18]BASE!$D$171</definedName>
    <definedName name="___TPN1608">[18]BASE!$D$172</definedName>
    <definedName name="___TR114" localSheetId="4">#REF!</definedName>
    <definedName name="___TR114" localSheetId="2">#REF!</definedName>
    <definedName name="___TR114">#REF!</definedName>
    <definedName name="___TUZ22" localSheetId="4">#REF!</definedName>
    <definedName name="___TUZ22" localSheetId="2">[19]BASE!#REF!</definedName>
    <definedName name="___TUZ22">[19]BASE!#REF!</definedName>
    <definedName name="___TUZ36" localSheetId="2">[19]BASE!#REF!</definedName>
    <definedName name="___TUZ36">[19]BASE!#REF!</definedName>
    <definedName name="___TZ2110" localSheetId="4">#REF!</definedName>
    <definedName name="___TZ2110" localSheetId="2">#REF!</definedName>
    <definedName name="___TZ2110">#REF!</definedName>
    <definedName name="___TZ2112" localSheetId="2">#REF!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2">#REF!</definedName>
    <definedName name="___TZ263">#REF!</definedName>
    <definedName name="___TZ264">#REF!</definedName>
    <definedName name="___TZ266">#REF!</definedName>
    <definedName name="___TZ268">#REF!</definedName>
    <definedName name="___TZ323">[19]BASE!#REF!</definedName>
    <definedName name="___TZ324">[19]BASE!#REF!</definedName>
    <definedName name="___TZ32510" localSheetId="4">#REF!</definedName>
    <definedName name="___TZ32510" localSheetId="2">#REF!</definedName>
    <definedName name="___TZ32510">#REF!</definedName>
    <definedName name="___TZ32512" localSheetId="2">#REF!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4"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4"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4"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4"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4"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4"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NL24">#REF!</definedName>
    <definedName name="___UNL27">#REF!</definedName>
    <definedName name="___UNL30">#REF!</definedName>
    <definedName name="___UNL33">#REF!</definedName>
    <definedName name="___UNL36">#REF!</definedName>
    <definedName name="___UNL39">#REF!</definedName>
    <definedName name="___UNL42">#REF!</definedName>
    <definedName name="___UNL45">#REF!</definedName>
    <definedName name="___UNL48">#REF!</definedName>
    <definedName name="___UNL51">#REF!</definedName>
    <definedName name="___UNL54">#REF!</definedName>
    <definedName name="___UNL60">#REF!</definedName>
    <definedName name="___ur7" localSheetId="4"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4" hidden="1">{"via1",#N/A,TRUE,"general";"via2",#N/A,TRUE,"general";"via3",#N/A,TRUE,"general"}</definedName>
    <definedName name="___v2" localSheetId="2" hidden="1">{"via1",#N/A,TRUE,"general";"via2",#N/A,TRUE,"general";"via3",#N/A,TRUE,"general"}</definedName>
    <definedName name="___v2" hidden="1">{"via1",#N/A,TRUE,"general";"via2",#N/A,TRUE,"general";"via3",#N/A,TRUE,"general"}</definedName>
    <definedName name="___v3" localSheetId="4"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4" localSheetId="4" hidden="1">{"TAB1",#N/A,TRUE,"GENERAL";"TAB2",#N/A,TRUE,"GENERAL";"TAB3",#N/A,TRUE,"GENERAL";"TAB4",#N/A,TRUE,"GENERAL";"TAB5",#N/A,TRUE,"GENERAL"}</definedName>
    <definedName name="___v4" localSheetId="2" hidden="1">{"TAB1",#N/A,TRUE,"GENERAL";"TAB2",#N/A,TRUE,"GENERAL";"TAB3",#N/A,TRUE,"GENERAL";"TAB4",#N/A,TRUE,"GENERAL";"TAB5",#N/A,TRUE,"GENERAL"}</definedName>
    <definedName name="___v4" hidden="1">{"TAB1",#N/A,TRUE,"GENERAL";"TAB2",#N/A,TRUE,"GENERAL";"TAB3",#N/A,TRUE,"GENERAL";"TAB4",#N/A,TRUE,"GENERAL";"TAB5",#N/A,TRUE,"GENERAL"}</definedName>
    <definedName name="___v5" localSheetId="4" hidden="1">{"TAB1",#N/A,TRUE,"GENERAL";"TAB2",#N/A,TRUE,"GENERAL";"TAB3",#N/A,TRUE,"GENERAL";"TAB4",#N/A,TRUE,"GENERAL";"TAB5",#N/A,TRUE,"GENERAL"}</definedName>
    <definedName name="___v5" localSheetId="2" hidden="1">{"TAB1",#N/A,TRUE,"GENERAL";"TAB2",#N/A,TRUE,"GENERAL";"TAB3",#N/A,TRUE,"GENERAL";"TAB4",#N/A,TRUE,"GENERAL";"TAB5",#N/A,TRUE,"GENERAL"}</definedName>
    <definedName name="___v5" hidden="1">{"TAB1",#N/A,TRUE,"GENERAL";"TAB2",#N/A,TRUE,"GENERAL";"TAB3",#N/A,TRUE,"GENERAL";"TAB4",#N/A,TRUE,"GENERAL";"TAB5",#N/A,TRUE,"GENERAL"}</definedName>
    <definedName name="___v6" localSheetId="4" hidden="1">{"TAB1",#N/A,TRUE,"GENERAL";"TAB2",#N/A,TRUE,"GENERAL";"TAB3",#N/A,TRUE,"GENERAL";"TAB4",#N/A,TRUE,"GENERAL";"TAB5",#N/A,TRUE,"GENERAL"}</definedName>
    <definedName name="___v6" localSheetId="2" hidden="1">{"TAB1",#N/A,TRUE,"GENERAL";"TAB2",#N/A,TRUE,"GENERAL";"TAB3",#N/A,TRUE,"GENERAL";"TAB4",#N/A,TRUE,"GENERAL";"TAB5",#N/A,TRUE,"GENERAL"}</definedName>
    <definedName name="___v6" hidden="1">{"TAB1",#N/A,TRUE,"GENERAL";"TAB2",#N/A,TRUE,"GENERAL";"TAB3",#N/A,TRUE,"GENERAL";"TAB4",#N/A,TRUE,"GENERAL";"TAB5",#N/A,TRUE,"GENERAL"}</definedName>
    <definedName name="___v7" localSheetId="4" hidden="1">{"via1",#N/A,TRUE,"general";"via2",#N/A,TRUE,"general";"via3",#N/A,TRUE,"general"}</definedName>
    <definedName name="___v7" localSheetId="2" hidden="1">{"via1",#N/A,TRUE,"general";"via2",#N/A,TRUE,"general";"via3",#N/A,TRUE,"general"}</definedName>
    <definedName name="___v7" hidden="1">{"via1",#N/A,TRUE,"general";"via2",#N/A,TRUE,"general";"via3",#N/A,TRUE,"general"}</definedName>
    <definedName name="___v8" localSheetId="4" hidden="1">{"TAB1",#N/A,TRUE,"GENERAL";"TAB2",#N/A,TRUE,"GENERAL";"TAB3",#N/A,TRUE,"GENERAL";"TAB4",#N/A,TRUE,"GENERAL";"TAB5",#N/A,TRUE,"GENERAL"}</definedName>
    <definedName name="___v8" localSheetId="2" hidden="1">{"TAB1",#N/A,TRUE,"GENERAL";"TAB2",#N/A,TRUE,"GENERAL";"TAB3",#N/A,TRUE,"GENERAL";"TAB4",#N/A,TRUE,"GENERAL";"TAB5",#N/A,TRUE,"GENERAL"}</definedName>
    <definedName name="___v8" hidden="1">{"TAB1",#N/A,TRUE,"GENERAL";"TAB2",#N/A,TRUE,"GENERAL";"TAB3",#N/A,TRUE,"GENERAL";"TAB4",#N/A,TRUE,"GENERAL";"TAB5",#N/A,TRUE,"GENERAL"}</definedName>
    <definedName name="___v9" localSheetId="4"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4"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VIT1">#REF!</definedName>
    <definedName name="___Vol1">[11]Item!$A:$D</definedName>
    <definedName name="___VPR1" localSheetId="2">#REF!</definedName>
    <definedName name="___VPR1">#REF!</definedName>
    <definedName name="___VPR2" localSheetId="2">#REF!</definedName>
    <definedName name="___VPR2">#REF!</definedName>
    <definedName name="___VRP1" localSheetId="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4">Scheduled_Payment+Extra_Payment</definedName>
    <definedName name="___w6" localSheetId="2">Scheduled_Payment+Extra_Payment</definedName>
    <definedName name="___w6" localSheetId="1">Scheduled_Payment+Extra_Payment</definedName>
    <definedName name="___w6">Scheduled_Payment+Extra_Payment</definedName>
    <definedName name="___w7">#N/A</definedName>
    <definedName name="___x1" localSheetId="4" hidden="1">{"TAB1",#N/A,TRUE,"GENERAL";"TAB2",#N/A,TRUE,"GENERAL";"TAB3",#N/A,TRUE,"GENERAL";"TAB4",#N/A,TRUE,"GENERAL";"TAB5",#N/A,TRUE,"GENERAL"}</definedName>
    <definedName name="___x1" localSheetId="2" hidden="1">{"TAB1",#N/A,TRUE,"GENERAL";"TAB2",#N/A,TRUE,"GENERAL";"TAB3",#N/A,TRUE,"GENERAL";"TAB4",#N/A,TRUE,"GENERAL";"TAB5",#N/A,TRUE,"GENERAL"}</definedName>
    <definedName name="___x1" hidden="1">{"TAB1",#N/A,TRUE,"GENERAL";"TAB2",#N/A,TRUE,"GENERAL";"TAB3",#N/A,TRUE,"GENERAL";"TAB4",#N/A,TRUE,"GENERAL";"TAB5",#N/A,TRUE,"GENERAL"}</definedName>
    <definedName name="___x2" localSheetId="4" hidden="1">{"via1",#N/A,TRUE,"general";"via2",#N/A,TRUE,"general";"via3",#N/A,TRUE,"general"}</definedName>
    <definedName name="___x2" localSheetId="2" hidden="1">{"via1",#N/A,TRUE,"general";"via2",#N/A,TRUE,"general";"via3",#N/A,TRUE,"general"}</definedName>
    <definedName name="___x2" hidden="1">{"via1",#N/A,TRUE,"general";"via2",#N/A,TRUE,"general";"via3",#N/A,TRUE,"general"}</definedName>
    <definedName name="___x3" localSheetId="4" hidden="1">{"via1",#N/A,TRUE,"general";"via2",#N/A,TRUE,"general";"via3",#N/A,TRUE,"general"}</definedName>
    <definedName name="___x3" localSheetId="2" hidden="1">{"via1",#N/A,TRUE,"general";"via2",#N/A,TRUE,"general";"via3",#N/A,TRUE,"general"}</definedName>
    <definedName name="___x3" hidden="1">{"via1",#N/A,TRUE,"general";"via2",#N/A,TRUE,"general";"via3",#N/A,TRUE,"general"}</definedName>
    <definedName name="___x4" localSheetId="4" hidden="1">{"via1",#N/A,TRUE,"general";"via2",#N/A,TRUE,"general";"via3",#N/A,TRUE,"general"}</definedName>
    <definedName name="___x4" localSheetId="2" hidden="1">{"via1",#N/A,TRUE,"general";"via2",#N/A,TRUE,"general";"via3",#N/A,TRUE,"general"}</definedName>
    <definedName name="___x4" hidden="1">{"via1",#N/A,TRUE,"general";"via2",#N/A,TRUE,"general";"via3",#N/A,TRUE,"general"}</definedName>
    <definedName name="___x5" localSheetId="4" hidden="1">{"TAB1",#N/A,TRUE,"GENERAL";"TAB2",#N/A,TRUE,"GENERAL";"TAB3",#N/A,TRUE,"GENERAL";"TAB4",#N/A,TRUE,"GENERAL";"TAB5",#N/A,TRUE,"GENERAL"}</definedName>
    <definedName name="___x5" localSheetId="2" hidden="1">{"TAB1",#N/A,TRUE,"GENERAL";"TAB2",#N/A,TRUE,"GENERAL";"TAB3",#N/A,TRUE,"GENERAL";"TAB4",#N/A,TRUE,"GENERAL";"TAB5",#N/A,TRUE,"GENERAL"}</definedName>
    <definedName name="___x5" hidden="1">{"TAB1",#N/A,TRUE,"GENERAL";"TAB2",#N/A,TRUE,"GENERAL";"TAB3",#N/A,TRUE,"GENERAL";"TAB4",#N/A,TRUE,"GENERAL";"TAB5",#N/A,TRUE,"GENERAL"}</definedName>
    <definedName name="___x6" localSheetId="4" hidden="1">{"TAB1",#N/A,TRUE,"GENERAL";"TAB2",#N/A,TRUE,"GENERAL";"TAB3",#N/A,TRUE,"GENERAL";"TAB4",#N/A,TRUE,"GENERAL";"TAB5",#N/A,TRUE,"GENERAL"}</definedName>
    <definedName name="___x6" localSheetId="2" hidden="1">{"TAB1",#N/A,TRUE,"GENERAL";"TAB2",#N/A,TRUE,"GENERAL";"TAB3",#N/A,TRUE,"GENERAL";"TAB4",#N/A,TRUE,"GENERAL";"TAB5",#N/A,TRUE,"GENERAL"}</definedName>
    <definedName name="___x6" hidden="1">{"TAB1",#N/A,TRUE,"GENERAL";"TAB2",#N/A,TRUE,"GENERAL";"TAB3",#N/A,TRUE,"GENERAL";"TAB4",#N/A,TRUE,"GENERAL";"TAB5",#N/A,TRUE,"GENERAL"}</definedName>
    <definedName name="___x7" localSheetId="4" hidden="1">{"TAB1",#N/A,TRUE,"GENERAL";"TAB2",#N/A,TRUE,"GENERAL";"TAB3",#N/A,TRUE,"GENERAL";"TAB4",#N/A,TRUE,"GENERAL";"TAB5",#N/A,TRUE,"GENERAL"}</definedName>
    <definedName name="___x7" localSheetId="2" hidden="1">{"TAB1",#N/A,TRUE,"GENERAL";"TAB2",#N/A,TRUE,"GENERAL";"TAB3",#N/A,TRUE,"GENERAL";"TAB4",#N/A,TRUE,"GENERAL";"TAB5",#N/A,TRUE,"GENERAL"}</definedName>
    <definedName name="___x7" hidden="1">{"TAB1",#N/A,TRUE,"GENERAL";"TAB2",#N/A,TRUE,"GENERAL";"TAB3",#N/A,TRUE,"GENERAL";"TAB4",#N/A,TRUE,"GENERAL";"TAB5",#N/A,TRUE,"GENERAL"}</definedName>
    <definedName name="___x8" localSheetId="4"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4"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xlnm._FilterDatabase">#REF!</definedName>
    <definedName name="___xlnm._FilterDatabase_1">#REF!</definedName>
    <definedName name="___xlnm._FilterDatabase_1_1">#REF!</definedName>
    <definedName name="___xlnm._FilterDatabase_1_2">#REF!</definedName>
    <definedName name="___xlnm.Print_Area">"#N/A"</definedName>
    <definedName name="___xlnm.Print_Area_1">#REF!</definedName>
    <definedName name="___xlnm.Print_Area_3">#REF!</definedName>
    <definedName name="___xz2">#REF!</definedName>
    <definedName name="___y1">#N/A</definedName>
    <definedName name="___y2" localSheetId="4" hidden="1">{"TAB1",#N/A,TRUE,"GENERAL";"TAB2",#N/A,TRUE,"GENERAL";"TAB3",#N/A,TRUE,"GENERAL";"TAB4",#N/A,TRUE,"GENERAL";"TAB5",#N/A,TRUE,"GENERAL"}</definedName>
    <definedName name="___y2" localSheetId="2" hidden="1">{"TAB1",#N/A,TRUE,"GENERAL";"TAB2",#N/A,TRUE,"GENERAL";"TAB3",#N/A,TRUE,"GENERAL";"TAB4",#N/A,TRUE,"GENERAL";"TAB5",#N/A,TRUE,"GENERAL"}</definedName>
    <definedName name="___y2" hidden="1">{"TAB1",#N/A,TRUE,"GENERAL";"TAB2",#N/A,TRUE,"GENERAL";"TAB3",#N/A,TRUE,"GENERAL";"TAB4",#N/A,TRUE,"GENERAL";"TAB5",#N/A,TRUE,"GENERAL"}</definedName>
    <definedName name="___y3" localSheetId="4" hidden="1">{"via1",#N/A,TRUE,"general";"via2",#N/A,TRUE,"general";"via3",#N/A,TRUE,"general"}</definedName>
    <definedName name="___y3" localSheetId="2" hidden="1">{"via1",#N/A,TRUE,"general";"via2",#N/A,TRUE,"general";"via3",#N/A,TRUE,"general"}</definedName>
    <definedName name="___y3" hidden="1">{"via1",#N/A,TRUE,"general";"via2",#N/A,TRUE,"general";"via3",#N/A,TRUE,"general"}</definedName>
    <definedName name="___y4" localSheetId="4" hidden="1">{"via1",#N/A,TRUE,"general";"via2",#N/A,TRUE,"general";"via3",#N/A,TRUE,"general"}</definedName>
    <definedName name="___y4" localSheetId="2" hidden="1">{"via1",#N/A,TRUE,"general";"via2",#N/A,TRUE,"general";"via3",#N/A,TRUE,"general"}</definedName>
    <definedName name="___y4" hidden="1">{"via1",#N/A,TRUE,"general";"via2",#N/A,TRUE,"general";"via3",#N/A,TRUE,"general"}</definedName>
    <definedName name="___y5" localSheetId="4" hidden="1">{"TAB1",#N/A,TRUE,"GENERAL";"TAB2",#N/A,TRUE,"GENERAL";"TAB3",#N/A,TRUE,"GENERAL";"TAB4",#N/A,TRUE,"GENERAL";"TAB5",#N/A,TRUE,"GENERAL"}</definedName>
    <definedName name="___y5" localSheetId="2" hidden="1">{"TAB1",#N/A,TRUE,"GENERAL";"TAB2",#N/A,TRUE,"GENERAL";"TAB3",#N/A,TRUE,"GENERAL";"TAB4",#N/A,TRUE,"GENERAL";"TAB5",#N/A,TRUE,"GENERAL"}</definedName>
    <definedName name="___y5" hidden="1">{"TAB1",#N/A,TRUE,"GENERAL";"TAB2",#N/A,TRUE,"GENERAL";"TAB3",#N/A,TRUE,"GENERAL";"TAB4",#N/A,TRUE,"GENERAL";"TAB5",#N/A,TRUE,"GENERAL"}</definedName>
    <definedName name="___y6" localSheetId="4" hidden="1">{"via1",#N/A,TRUE,"general";"via2",#N/A,TRUE,"general";"via3",#N/A,TRUE,"general"}</definedName>
    <definedName name="___y6" localSheetId="2" hidden="1">{"via1",#N/A,TRUE,"general";"via2",#N/A,TRUE,"general";"via3",#N/A,TRUE,"general"}</definedName>
    <definedName name="___y6" hidden="1">{"via1",#N/A,TRUE,"general";"via2",#N/A,TRUE,"general";"via3",#N/A,TRUE,"general"}</definedName>
    <definedName name="___y7" localSheetId="4" hidden="1">{"via1",#N/A,TRUE,"general";"via2",#N/A,TRUE,"general";"via3",#N/A,TRUE,"general"}</definedName>
    <definedName name="___y7" localSheetId="2" hidden="1">{"via1",#N/A,TRUE,"general";"via2",#N/A,TRUE,"general";"via3",#N/A,TRUE,"general"}</definedName>
    <definedName name="___y7" hidden="1">{"via1",#N/A,TRUE,"general";"via2",#N/A,TRUE,"general";"via3",#N/A,TRUE,"general"}</definedName>
    <definedName name="___y8" localSheetId="4"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4"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1" localSheetId="4" hidden="1">{"TAB1",#N/A,TRUE,"GENERAL";"TAB2",#N/A,TRUE,"GENERAL";"TAB3",#N/A,TRUE,"GENERAL";"TAB4",#N/A,TRUE,"GENERAL";"TAB5",#N/A,TRUE,"GENERAL"}</definedName>
    <definedName name="___z1" localSheetId="2" hidden="1">{"TAB1",#N/A,TRUE,"GENERAL";"TAB2",#N/A,TRUE,"GENERAL";"TAB3",#N/A,TRUE,"GENERAL";"TAB4",#N/A,TRUE,"GENERAL";"TAB5",#N/A,TRUE,"GENERAL"}</definedName>
    <definedName name="___z1" hidden="1">{"TAB1",#N/A,TRUE,"GENERAL";"TAB2",#N/A,TRUE,"GENERAL";"TAB3",#N/A,TRUE,"GENERAL";"TAB4",#N/A,TRUE,"GENERAL";"TAB5",#N/A,TRUE,"GENERAL"}</definedName>
    <definedName name="___z2" localSheetId="4" hidden="1">{"via1",#N/A,TRUE,"general";"via2",#N/A,TRUE,"general";"via3",#N/A,TRUE,"general"}</definedName>
    <definedName name="___z2" localSheetId="2" hidden="1">{"via1",#N/A,TRUE,"general";"via2",#N/A,TRUE,"general";"via3",#N/A,TRUE,"general"}</definedName>
    <definedName name="___z2" hidden="1">{"via1",#N/A,TRUE,"general";"via2",#N/A,TRUE,"general";"via3",#N/A,TRUE,"general"}</definedName>
    <definedName name="___z3" localSheetId="4"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_z4" localSheetId="4" hidden="1">{"TAB1",#N/A,TRUE,"GENERAL";"TAB2",#N/A,TRUE,"GENERAL";"TAB3",#N/A,TRUE,"GENERAL";"TAB4",#N/A,TRUE,"GENERAL";"TAB5",#N/A,TRUE,"GENERAL"}</definedName>
    <definedName name="___z4" localSheetId="2" hidden="1">{"TAB1",#N/A,TRUE,"GENERAL";"TAB2",#N/A,TRUE,"GENERAL";"TAB3",#N/A,TRUE,"GENERAL";"TAB4",#N/A,TRUE,"GENERAL";"TAB5",#N/A,TRUE,"GENERAL"}</definedName>
    <definedName name="___z4" hidden="1">{"TAB1",#N/A,TRUE,"GENERAL";"TAB2",#N/A,TRUE,"GENERAL";"TAB3",#N/A,TRUE,"GENERAL";"TAB4",#N/A,TRUE,"GENERAL";"TAB5",#N/A,TRUE,"GENERAL"}</definedName>
    <definedName name="___z5" localSheetId="4" hidden="1">{"via1",#N/A,TRUE,"general";"via2",#N/A,TRUE,"general";"via3",#N/A,TRUE,"general"}</definedName>
    <definedName name="___z5" localSheetId="2" hidden="1">{"via1",#N/A,TRUE,"general";"via2",#N/A,TRUE,"general";"via3",#N/A,TRUE,"general"}</definedName>
    <definedName name="___z5" hidden="1">{"via1",#N/A,TRUE,"general";"via2",#N/A,TRUE,"general";"via3",#N/A,TRUE,"general"}</definedName>
    <definedName name="___z6" localSheetId="4" hidden="1">{"TAB1",#N/A,TRUE,"GENERAL";"TAB2",#N/A,TRUE,"GENERAL";"TAB3",#N/A,TRUE,"GENERAL";"TAB4",#N/A,TRUE,"GENERAL";"TAB5",#N/A,TRUE,"GENERAL"}</definedName>
    <definedName name="___z6" localSheetId="2"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_4_0__123Grap" hidden="1">#REF!</definedName>
    <definedName name="__123" hidden="1">[20]G.G!#REF!</definedName>
    <definedName name="__1234" hidden="1">[20]G.G!#REF!</definedName>
    <definedName name="__123Graph_A" hidden="1">[21]AIU!$D$338:$D$357</definedName>
    <definedName name="__123Graph_Acaja" hidden="1">[21]EVA!$D$39:$AD$39</definedName>
    <definedName name="__123Graph_ACart_AnticAdic" hidden="1">[21]EVA!$F$95:$I$95</definedName>
    <definedName name="__123Graph_AFACTURAC" hidden="1">[21]Program!$B$120:$Y$120</definedName>
    <definedName name="__123Graph_AFRQACIRR" localSheetId="2" hidden="1">#REF!</definedName>
    <definedName name="__123Graph_AFRQACIRR" hidden="1">#REF!</definedName>
    <definedName name="__123Graph_AFRQACNPV" localSheetId="2" hidden="1">#REF!</definedName>
    <definedName name="__123Graph_AFRQACNPV" hidden="1">#REF!</definedName>
    <definedName name="__123Graph_AFRQACRES" localSheetId="2" hidden="1">#REF!</definedName>
    <definedName name="__123Graph_AFRQACRES" hidden="1">#REF!</definedName>
    <definedName name="__123Graph_AGraph2" hidden="1">[21]AIU!$D$338:$D$357</definedName>
    <definedName name="__123Graph_AHSTGIRR" localSheetId="2" hidden="1">#REF!</definedName>
    <definedName name="__123Graph_AHSTGIRR" hidden="1">#REF!</definedName>
    <definedName name="__123Graph_AHSTGNPV" localSheetId="2" hidden="1">#REF!</definedName>
    <definedName name="__123Graph_AHSTGNPV" hidden="1">#REF!</definedName>
    <definedName name="__123Graph_AHSTGRES" localSheetId="2" hidden="1">#REF!</definedName>
    <definedName name="__123Graph_AHSTGRES" hidden="1">#REF!</definedName>
    <definedName name="__123Graph_B" hidden="1">#REF!</definedName>
    <definedName name="__123Graph_Bcaja" hidden="1">[21]EVA!$D$56:$AD$56</definedName>
    <definedName name="__123Graph_BCart_AnticAdic" hidden="1">[21]EVA!$F$96:$I$96</definedName>
    <definedName name="__123Graph_C" localSheetId="4" hidden="1">#REF!</definedName>
    <definedName name="__123Graph_C" localSheetId="2" hidden="1">#REF!</definedName>
    <definedName name="__123Graph_C" hidden="1">#REF!</definedName>
    <definedName name="__123Graph_Ccaja" hidden="1">[21]EVA!$D$58:$AD$58</definedName>
    <definedName name="__123Graph_CCart_AnticAdic" hidden="1">[21]EVA!$F$97:$I$97</definedName>
    <definedName name="__123Graph_D" localSheetId="2" hidden="1">#REF!</definedName>
    <definedName name="__123Graph_D" hidden="1">#REF!</definedName>
    <definedName name="__123Graph_Dcaja" hidden="1">[21]EVA!$D$61:$AD$61</definedName>
    <definedName name="__123Graph_DCart_AnticAdic" hidden="1">[21]EVA!$F$99:$I$99</definedName>
    <definedName name="__123Graph_E" localSheetId="4" hidden="1">#REF!</definedName>
    <definedName name="__123Graph_E" localSheetId="2" hidden="1">#REF!</definedName>
    <definedName name="__123Graph_E" hidden="1">#REF!</definedName>
    <definedName name="__123Graph_ECart_AnticAdic" hidden="1">[21]EVA!$F$99:$I$99</definedName>
    <definedName name="__123Graph_F" localSheetId="4" hidden="1">#REF!</definedName>
    <definedName name="__123Graph_F" localSheetId="2" hidden="1">#REF!</definedName>
    <definedName name="__123Graph_F" hidden="1">#REF!</definedName>
    <definedName name="__123Graph_LBL_ACart_AnticAdic" hidden="1">[21]EVA!$J$95:$K$95</definedName>
    <definedName name="__123Graph_LBL_Ccaja" hidden="1">[21]EVA!$D$58:$AD$58</definedName>
    <definedName name="__123Graph_LBL_DCart_AnticAdic" hidden="1">[21]EVA!$F$98:$I$98</definedName>
    <definedName name="__123Graph_X" hidden="1">[21]AIU!$C$338:$C$357</definedName>
    <definedName name="__123Graph_Xcaja" hidden="1">[21]EVA!$D$6:$AD$6</definedName>
    <definedName name="__123Graph_XFRQACNPV" localSheetId="2" hidden="1">#REF!</definedName>
    <definedName name="__123Graph_XFRQACNPV" hidden="1">#REF!</definedName>
    <definedName name="__123Graph_XFRQACRES" localSheetId="2" hidden="1">#REF!</definedName>
    <definedName name="__123Graph_XFRQACRES" hidden="1">#REF!</definedName>
    <definedName name="__1Excel_BuiltIn_Print_Area_1_1_1" localSheetId="4">#REF!</definedName>
    <definedName name="__1Excel_BuiltIn_Print_Area_1_1_1">#REF!</definedName>
    <definedName name="__1Sin_nombre">#REF!</definedName>
    <definedName name="__2Excel_BuiltIn_Print_Titles_1_1_1_1" localSheetId="4">#REF!</definedName>
    <definedName name="__2Excel_BuiltIn_Print_Titles_1_1_1_1">#REF!</definedName>
    <definedName name="__a1" localSheetId="4" hidden="1">{"TAB1",#N/A,TRUE,"GENERAL";"TAB2",#N/A,TRUE,"GENERAL";"TAB3",#N/A,TRUE,"GENERAL";"TAB4",#N/A,TRUE,"GENERAL";"TAB5",#N/A,TRUE,"GENERAL"}</definedName>
    <definedName name="__a1" localSheetId="2" hidden="1">{"TAB1",#N/A,TRUE,"GENERAL";"TAB2",#N/A,TRUE,"GENERAL";"TAB3",#N/A,TRUE,"GENERAL";"TAB4",#N/A,TRUE,"GENERAL";"TAB5",#N/A,TRUE,"GENERAL"}</definedName>
    <definedName name="__a1" hidden="1">{"TAB1",#N/A,TRUE,"GENERAL";"TAB2",#N/A,TRUE,"GENERAL";"TAB3",#N/A,TRUE,"GENERAL";"TAB4",#N/A,TRUE,"GENERAL";"TAB5",#N/A,TRUE,"GENERAL"}</definedName>
    <definedName name="__A17000" localSheetId="4">#REF!</definedName>
    <definedName name="__A17000" localSheetId="2">#REF!</definedName>
    <definedName name="__A17000">#REF!</definedName>
    <definedName name="__A20000" localSheetId="2">#REF!</definedName>
    <definedName name="__A20000">#REF!</definedName>
    <definedName name="__a3" localSheetId="4"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0000" localSheetId="4">#REF!</definedName>
    <definedName name="__A30000" localSheetId="2">#REF!</definedName>
    <definedName name="__A30000">#REF!</definedName>
    <definedName name="__a4" localSheetId="4"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DH12" localSheetId="2">#REF!</definedName>
    <definedName name="__ADH12">#REF!</definedName>
    <definedName name="__adi1">[9]Datos!$B$2</definedName>
    <definedName name="__adi2">[9]Datos!$B$3</definedName>
    <definedName name="__ADM12" localSheetId="4">#REF!</definedName>
    <definedName name="__ADM12" localSheetId="2">#REF!</definedName>
    <definedName name="__ADM12">#REF!</definedName>
    <definedName name="__ADM2" localSheetId="2">#REF!</definedName>
    <definedName name="__ADM2">#REF!</definedName>
    <definedName name="__ADM3">#REF!</definedName>
    <definedName name="__ADM4">#REF!</definedName>
    <definedName name="__ADP1">#REF!</definedName>
    <definedName name="__AFC1">[3]INV!$A$25:$D$28</definedName>
    <definedName name="__AFC3">[3]INV!$F$25:$I$28</definedName>
    <definedName name="__AFC5">[3]INV!$K$25:$N$28</definedName>
    <definedName name="__AIU1" localSheetId="4">#REF!</definedName>
    <definedName name="__AIU1" localSheetId="2">#REF!</definedName>
    <definedName name="__AIU1">#REF!</definedName>
    <definedName name="__aiu2" localSheetId="4">#REF!</definedName>
    <definedName name="__AIU2">[15]BASE!$C$5</definedName>
    <definedName name="__ane7" localSheetId="2">#REF!</definedName>
    <definedName name="__ane7">#REF!</definedName>
    <definedName name="__ane8" localSheetId="2">#REF!</definedName>
    <definedName name="__ane8">#REF!</definedName>
    <definedName name="__apu1" localSheetId="4">#REF!</definedName>
    <definedName name="__apu1" localSheetId="2">[5]INSUMOS!#REF!</definedName>
    <definedName name="__apu1">[5]INSUMOS!#REF!</definedName>
    <definedName name="__APU221" localSheetId="4">#REF!</definedName>
    <definedName name="__APU221" localSheetId="2">#REF!</definedName>
    <definedName name="__APU221">#REF!</definedName>
    <definedName name="__APU465" localSheetId="1">[4]!absc</definedName>
    <definedName name="__APU465">[4]!absc</definedName>
    <definedName name="__Atp2" localSheetId="2">#REF!</definedName>
    <definedName name="__Atp2">#REF!</definedName>
    <definedName name="__b2" localSheetId="4"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AZ10" localSheetId="2">#REF!</definedName>
    <definedName name="__BAZ10">#REF!</definedName>
    <definedName name="__bb9" localSheetId="4"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BLO20" localSheetId="4">#REF!</definedName>
    <definedName name="__BLO20" localSheetId="2">#REF!</definedName>
    <definedName name="__BLO20">#REF!</definedName>
    <definedName name="__C2254JH" localSheetId="2">#REF!</definedName>
    <definedName name="__C2254JH">#REF!</definedName>
    <definedName name="__C2256JH">#REF!</definedName>
    <definedName name="__C452JH">#REF!</definedName>
    <definedName name="__C903L">#REF!</definedName>
    <definedName name="__C908J">#REF!</definedName>
    <definedName name="__CAC1">[3]INV!$A$19:$D$22</definedName>
    <definedName name="__CAC3">[3]INV!$F$19:$I$22</definedName>
    <definedName name="__CAC5">[3]INV!$K$19:$N$22</definedName>
    <definedName name="__CAN28" localSheetId="4">#REF!</definedName>
    <definedName name="__CAN28" localSheetId="2">#REF!</definedName>
    <definedName name="__CAN28">#REF!</definedName>
    <definedName name="__CMU005" localSheetId="4" hidden="1">#REF!</definedName>
    <definedName name="__CMU005" localSheetId="7" hidden="1">#REF!</definedName>
    <definedName name="__CMU005" hidden="1">#REF!</definedName>
    <definedName name="__Cod1">#REF!</definedName>
    <definedName name="__COD9120">#REF!</definedName>
    <definedName name="__cod91200">#REF!</definedName>
    <definedName name="__cod9120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EF110">#REF!</definedName>
    <definedName name="__EMP10">#REF!</definedName>
    <definedName name="__EMP12">#REF!</definedName>
    <definedName name="__EMP3">#REF!</definedName>
    <definedName name="__EMP4">#REF!</definedName>
    <definedName name="__EMP6">#REF!</definedName>
    <definedName name="__EMP8">#REF!</definedName>
    <definedName name="__ESP1">#REF!</definedName>
    <definedName name="__ESP2">#REF!</definedName>
    <definedName name="__ESP3">#REF!</definedName>
    <definedName name="__ES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4">PGIO!err</definedName>
    <definedName name="__F" localSheetId="2">'PPTO INTERVENTORIA'!err</definedName>
    <definedName name="__F">'POLIZAS OBRA'!err</definedName>
    <definedName name="__FS01" localSheetId="4">"[0]!err"</definedName>
    <definedName name="__FS01" localSheetId="2">'PPTO INTERVENTORIA'!err</definedName>
    <definedName name="__FS01">'POLIZAS OBRA'!err</definedName>
    <definedName name="__FYB02" localSheetId="4">#REF!</definedName>
    <definedName name="__FYB02" localSheetId="2">#REF!</definedName>
    <definedName name="__FYB02">#REF!</definedName>
    <definedName name="__FYB03" localSheetId="2">#REF!</definedName>
    <definedName name="__FYB03">#REF!</definedName>
    <definedName name="__FYB04">#REF!</definedName>
    <definedName name="__FYB08">#REF!</definedName>
    <definedName name="__FYB10">#REF!</definedName>
    <definedName name="__G1">#N/A</definedName>
    <definedName name="__g2" localSheetId="4"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4"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4"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4"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1">#REF!</definedName>
    <definedName name="__i4" localSheetId="4"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nf1">#REF!</definedName>
    <definedName name="__IPC2002">#REF!</definedName>
    <definedName name="__ITM4">#REF!</definedName>
    <definedName name="__k3" localSheetId="4"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ey2" localSheetId="2" hidden="1">#REF!</definedName>
    <definedName name="__key2" hidden="1">#REF!</definedName>
    <definedName name="__key21" localSheetId="2" hidden="1">#REF!</definedName>
    <definedName name="__key21" hidden="1">#REF!</definedName>
    <definedName name="__key3" localSheetId="2" hidden="1">#REF!</definedName>
    <definedName name="__key3" hidden="1">#REF!</definedName>
    <definedName name="__key31" hidden="1">#REF!</definedName>
    <definedName name="__kjk6" localSheetId="4"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LA124" localSheetId="2">'[16]BASE ptap'!#REF!</definedName>
    <definedName name="__LA124">'[16]BASE ptap'!#REF!</definedName>
    <definedName name="__LAC18" localSheetId="4">#REF!</definedName>
    <definedName name="__LAC18" localSheetId="2">#REF!</definedName>
    <definedName name="__LAC18">#REF!</definedName>
    <definedName name="__LAI25" localSheetId="4">#REF!</definedName>
    <definedName name="__LAI25" localSheetId="2">[22]BASE!#REF!</definedName>
    <definedName name="__LAI25">[22]BASE!#REF!</definedName>
    <definedName name="__LEY80" localSheetId="2">#REF!</definedName>
    <definedName name="__LEY80">#REF!</definedName>
    <definedName name="__m3" localSheetId="4"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A2" localSheetId="2">#REF!</definedName>
    <definedName name="__MA2">#REF!</definedName>
    <definedName name="__MA3" localSheetId="2">#REF!</definedName>
    <definedName name="__MA3">#REF!</definedName>
    <definedName name="__mo1" localSheetId="2">#REF!</definedName>
    <definedName name="__mo1">#REF!</definedName>
    <definedName name="__mun2" localSheetId="2">[23]PESOS!#REF!</definedName>
    <definedName name="__mun2">[23]PESOS!#REF!</definedName>
    <definedName name="__n3" localSheetId="4"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O" localSheetId="4">IF(#REF!*#REF!*#REF!*#REF!&gt;0,1,0)</definedName>
    <definedName name="__nO" localSheetId="2">'PPTO INTERVENTORIA'!SI([24]!Loan_Amount*[24]!Interest_Rate*[24]!Loan_Years*[24]!Loan_Start&gt;0,1,0)</definedName>
    <definedName name="__nO" localSheetId="1">[0]!SI([24]!Loan_Amount*[24]!Interest_Rate*[24]!Loan_Years*[24]!Loan_Start&gt;0,1,0)</definedName>
    <definedName name="__nO">SI([24]!Loan_Amount*[24]!Interest_Rate*[24]!Loan_Years*[24]!Loan_Start&gt;0,1,0)</definedName>
    <definedName name="__num10" localSheetId="4">#REF!</definedName>
    <definedName name="__num10" localSheetId="2">#REF!</definedName>
    <definedName name="__num10">#REF!</definedName>
    <definedName name="__num2" localSheetId="2">#REF!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4"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4"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CT2">#REF!</definedName>
    <definedName name="__ORO10" localSheetId="4">#REF!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4"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a1">'[17]Paral. 1'!$E$1:$E$65536</definedName>
    <definedName name="__Pa2">'[17]Paral. 2'!$E$1:$E$65536</definedName>
    <definedName name="__Pa3">'[17]Paral. 3'!$E$1:$E$65536</definedName>
    <definedName name="__Pa4">[17]Paral.4!$E$1:$E$65536</definedName>
    <definedName name="__PJ50" localSheetId="4">#REF!</definedName>
    <definedName name="__PJ50" localSheetId="2">#REF!</definedName>
    <definedName name="__PJ50">#REF!</definedName>
    <definedName name="__pj51" localSheetId="2">#REF!</definedName>
    <definedName name="__pj51">#REF!</definedName>
    <definedName name="__PMT5671" localSheetId="2">[6]MEMORIAS!#REF!</definedName>
    <definedName name="__PMT5671">[6]MEMORIAS!#REF!</definedName>
    <definedName name="__PMT5805" localSheetId="2">[6]MEMORIAS!#REF!</definedName>
    <definedName name="__PMT5805">[6]MEMORIAS!#REF!</definedName>
    <definedName name="__PMT5806" localSheetId="2">[6]MEMORIAS!#REF!</definedName>
    <definedName name="__PMT5806">[6]MEMORIAS!#REF!</definedName>
    <definedName name="__PMT5815" localSheetId="2">[6]MEMORIAS!#REF!</definedName>
    <definedName name="__PMT5815">[6]MEMORIAS!#REF!</definedName>
    <definedName name="__PMT5820">[6]MEMORIAS!#REF!</definedName>
    <definedName name="__Po2">[8]REAJUSTESACTA1PROVI!#REF!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4">#REF!</definedName>
    <definedName name="__r" localSheetId="2">'[1]APU PVC'!#REF!</definedName>
    <definedName name="__r">'[1]APU PVC'!#REF!</definedName>
    <definedName name="__R1210JH" localSheetId="4">#REF!</definedName>
    <definedName name="__R1210JH" localSheetId="2">#REF!</definedName>
    <definedName name="__R1210JH">#REF!</definedName>
    <definedName name="__R32EL" localSheetId="2">#REF!</definedName>
    <definedName name="__R32EL">#REF!</definedName>
    <definedName name="__R32JH">#REF!</definedName>
    <definedName name="__R42JH">#REF!</definedName>
    <definedName name="__R43JH">#REF!</definedName>
    <definedName name="__r4r" localSheetId="4"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63BB" localSheetId="2">#REF!</definedName>
    <definedName name="__R63BB">#REF!</definedName>
    <definedName name="__R63JH" localSheetId="2">#REF!</definedName>
    <definedName name="__R63JH">#REF!</definedName>
    <definedName name="__R64BB" localSheetId="2">#REF!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[12]BASE!$D$136</definedName>
    <definedName name="__RES64" localSheetId="4">#REF!</definedName>
    <definedName name="__RES64" localSheetId="2">#REF!</definedName>
    <definedName name="__RES64">#REF!</definedName>
    <definedName name="__rtu6" localSheetId="4"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SBC1">[3]INV!$A$12:$D$15</definedName>
    <definedName name="__SBC3">[3]INV!$F$12:$I$15</definedName>
    <definedName name="__SBC5">[3]INV!$K$12:$N$15</definedName>
    <definedName name="__ST106" localSheetId="4">#REF!</definedName>
    <definedName name="__ST106" localSheetId="2">#REF!</definedName>
    <definedName name="__ST106">#REF!</definedName>
    <definedName name="__ST126" localSheetId="2">#REF!</definedName>
    <definedName name="__ST126">#REF!</definedName>
    <definedName name="__ST146">#REF!</definedName>
    <definedName name="__ST166">[18]BASE!$D$248</definedName>
    <definedName name="__ST186" localSheetId="4">#REF!</definedName>
    <definedName name="__ST186" localSheetId="2">#REF!</definedName>
    <definedName name="__ST186">#REF!</definedName>
    <definedName name="__ST206" localSheetId="2">#REF!</definedName>
    <definedName name="__ST206">#REF!</definedName>
    <definedName name="__ST86">#REF!</definedName>
    <definedName name="__SY104">#REF!</definedName>
    <definedName name="__SY10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localSheetId="4"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tab1" localSheetId="4">#REF!</definedName>
    <definedName name="__tab1" localSheetId="2">#REF!</definedName>
    <definedName name="__tab1">#REF!</definedName>
    <definedName name="__tab2" localSheetId="2">#REF!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22">#REF!</definedName>
    <definedName name="__TEP44">#REF!</definedName>
    <definedName name="__TES44">#REF!</definedName>
    <definedName name="__TES64">#REF!</definedName>
    <definedName name="__TES66">#REF!</definedName>
    <definedName name="__THF12">#REF!</definedName>
    <definedName name="__THF128">#REF!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[18]BASE!$D$146</definedName>
    <definedName name="__TPE8020">[18]BASE!$D$147</definedName>
    <definedName name="__TPE8025">[18]BASE!$D$148</definedName>
    <definedName name="__TPF12" localSheetId="4">#REF!</definedName>
    <definedName name="__TPF12" localSheetId="2">#REF!</definedName>
    <definedName name="__TPF12">#REF!</definedName>
    <definedName name="__TPN1002">[18]BASE!$D$150</definedName>
    <definedName name="__TPN1003">[18]BASE!$D$151</definedName>
    <definedName name="__TPN1004">[18]BASE!$D$152</definedName>
    <definedName name="__TPN1006">[18]BASE!$D$153</definedName>
    <definedName name="__TPN1008">[18]BASE!$D$154</definedName>
    <definedName name="__TPN1202">[18]BASE!$D$160</definedName>
    <definedName name="__TPN1203">[18]BASE!$D$161</definedName>
    <definedName name="__TPN1204">[18]BASE!$D$162</definedName>
    <definedName name="__TPN1206">[18]BASE!$D$163</definedName>
    <definedName name="__TPN1208">[18]BASE!$D$164</definedName>
    <definedName name="__TPN16012">[18]BASE!$D$167</definedName>
    <definedName name="__TPN1602">[18]BASE!$D$168</definedName>
    <definedName name="__TPN1603">[18]BASE!$D$169</definedName>
    <definedName name="__TPN1604">[18]BASE!$D$170</definedName>
    <definedName name="__TPN1606">[18]BASE!$D$171</definedName>
    <definedName name="__TPN1608">[18]BASE!$D$172</definedName>
    <definedName name="__TR114" localSheetId="4">#REF!</definedName>
    <definedName name="__TR114" localSheetId="2">#REF!</definedName>
    <definedName name="__TR114">#REF!</definedName>
    <definedName name="__TUZ22" localSheetId="4">#REF!</definedName>
    <definedName name="__TUZ22" localSheetId="2">[19]BASE!#REF!</definedName>
    <definedName name="__TUZ22">[19]BASE!#REF!</definedName>
    <definedName name="__TUZ36" localSheetId="2">[19]BASE!#REF!</definedName>
    <definedName name="__TUZ36">[19]BASE!#REF!</definedName>
    <definedName name="__TZ2110" localSheetId="4">#REF!</definedName>
    <definedName name="__TZ2110" localSheetId="2">#REF!</definedName>
    <definedName name="__TZ2110">#REF!</definedName>
    <definedName name="__TZ2112" localSheetId="2">#REF!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[19]BASE!#REF!</definedName>
    <definedName name="__TZ324">[19]BASE!#REF!</definedName>
    <definedName name="__TZ32510" localSheetId="4">#REF!</definedName>
    <definedName name="__TZ32510" localSheetId="2">#REF!</definedName>
    <definedName name="__TZ32510">#REF!</definedName>
    <definedName name="__TZ32512" localSheetId="2">#REF!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4"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DD06" localSheetId="2">#REF!</definedName>
    <definedName name="__UDD06">#REF!</definedName>
    <definedName name="__UDD08" localSheetId="2">#REF!</definedName>
    <definedName name="__UDD08">#REF!</definedName>
    <definedName name="__UNI32" localSheetId="2">#REF!</definedName>
    <definedName name="__UNI32">#REF!</definedName>
    <definedName name="__UNL24">#REF!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localSheetId="4"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4" hidden="1">{"via1",#N/A,TRUE,"general";"via2",#N/A,TRUE,"general";"via3",#N/A,TRUE,"general"}</definedName>
    <definedName name="__v2" localSheetId="2" hidden="1">{"via1",#N/A,TRUE,"general";"via2",#N/A,TRUE,"general";"via3",#N/A,TRUE,"general"}</definedName>
    <definedName name="__v2" hidden="1">{"via1",#N/A,TRUE,"general";"via2",#N/A,TRUE,"general";"via3",#N/A,TRUE,"general"}</definedName>
    <definedName name="__v3" localSheetId="4"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4" localSheetId="4" hidden="1">{"TAB1",#N/A,TRUE,"GENERAL";"TAB2",#N/A,TRUE,"GENERAL";"TAB3",#N/A,TRUE,"GENERAL";"TAB4",#N/A,TRUE,"GENERAL";"TAB5",#N/A,TRUE,"GENERAL"}</definedName>
    <definedName name="__v4" localSheetId="2" hidden="1">{"TAB1",#N/A,TRUE,"GENERAL";"TAB2",#N/A,TRUE,"GENERAL";"TAB3",#N/A,TRUE,"GENERAL";"TAB4",#N/A,TRUE,"GENERAL";"TAB5",#N/A,TRUE,"GENERAL"}</definedName>
    <definedName name="__v4" hidden="1">{"TAB1",#N/A,TRUE,"GENERAL";"TAB2",#N/A,TRUE,"GENERAL";"TAB3",#N/A,TRUE,"GENERAL";"TAB4",#N/A,TRUE,"GENERAL";"TAB5",#N/A,TRUE,"GENERAL"}</definedName>
    <definedName name="__v5" localSheetId="4" hidden="1">{"TAB1",#N/A,TRUE,"GENERAL";"TAB2",#N/A,TRUE,"GENERAL";"TAB3",#N/A,TRUE,"GENERAL";"TAB4",#N/A,TRUE,"GENERAL";"TAB5",#N/A,TRUE,"GENERAL"}</definedName>
    <definedName name="__v5" localSheetId="2" hidden="1">{"TAB1",#N/A,TRUE,"GENERAL";"TAB2",#N/A,TRUE,"GENERAL";"TAB3",#N/A,TRUE,"GENERAL";"TAB4",#N/A,TRUE,"GENERAL";"TAB5",#N/A,TRUE,"GENERAL"}</definedName>
    <definedName name="__v5" hidden="1">{"TAB1",#N/A,TRUE,"GENERAL";"TAB2",#N/A,TRUE,"GENERAL";"TAB3",#N/A,TRUE,"GENERAL";"TAB4",#N/A,TRUE,"GENERAL";"TAB5",#N/A,TRUE,"GENERAL"}</definedName>
    <definedName name="__v6" localSheetId="4" hidden="1">{"TAB1",#N/A,TRUE,"GENERAL";"TAB2",#N/A,TRUE,"GENERAL";"TAB3",#N/A,TRUE,"GENERAL";"TAB4",#N/A,TRUE,"GENERAL";"TAB5",#N/A,TRUE,"GENERAL"}</definedName>
    <definedName name="__v6" localSheetId="2" hidden="1">{"TAB1",#N/A,TRUE,"GENERAL";"TAB2",#N/A,TRUE,"GENERAL";"TAB3",#N/A,TRUE,"GENERAL";"TAB4",#N/A,TRUE,"GENERAL";"TAB5",#N/A,TRUE,"GENERAL"}</definedName>
    <definedName name="__v6" hidden="1">{"TAB1",#N/A,TRUE,"GENERAL";"TAB2",#N/A,TRUE,"GENERAL";"TAB3",#N/A,TRUE,"GENERAL";"TAB4",#N/A,TRUE,"GENERAL";"TAB5",#N/A,TRUE,"GENERAL"}</definedName>
    <definedName name="__v7" localSheetId="4" hidden="1">{"via1",#N/A,TRUE,"general";"via2",#N/A,TRUE,"general";"via3",#N/A,TRUE,"general"}</definedName>
    <definedName name="__v7" localSheetId="2" hidden="1">{"via1",#N/A,TRUE,"general";"via2",#N/A,TRUE,"general";"via3",#N/A,TRUE,"general"}</definedName>
    <definedName name="__v7" hidden="1">{"via1",#N/A,TRUE,"general";"via2",#N/A,TRUE,"general";"via3",#N/A,TRUE,"general"}</definedName>
    <definedName name="__v8" localSheetId="4" hidden="1">{"TAB1",#N/A,TRUE,"GENERAL";"TAB2",#N/A,TRUE,"GENERAL";"TAB3",#N/A,TRUE,"GENERAL";"TAB4",#N/A,TRUE,"GENERAL";"TAB5",#N/A,TRUE,"GENERAL"}</definedName>
    <definedName name="__v8" localSheetId="2" hidden="1">{"TAB1",#N/A,TRUE,"GENERAL";"TAB2",#N/A,TRUE,"GENERAL";"TAB3",#N/A,TRUE,"GENERAL";"TAB4",#N/A,TRUE,"GENERAL";"TAB5",#N/A,TRUE,"GENERAL"}</definedName>
    <definedName name="__v8" hidden="1">{"TAB1",#N/A,TRUE,"GENERAL";"TAB2",#N/A,TRUE,"GENERAL";"TAB3",#N/A,TRUE,"GENERAL";"TAB4",#N/A,TRUE,"GENERAL";"TAB5",#N/A,TRUE,"GENERAL"}</definedName>
    <definedName name="__v9" localSheetId="4"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4"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VIT1">#REF!</definedName>
    <definedName name="__Vol1">[11]Item!$A:$D</definedName>
    <definedName name="__VPR1" localSheetId="2">#REF!</definedName>
    <definedName name="__VPR1">#REF!</definedName>
    <definedName name="__VPR2" localSheetId="2">#REF!</definedName>
    <definedName name="__VPR2">#REF!</definedName>
    <definedName name="__VRP1" localSheetId="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4">Scheduled_Payment+Extra_Payment</definedName>
    <definedName name="__w6" localSheetId="2">Scheduled_Payment+Extra_Payment</definedName>
    <definedName name="__w6" localSheetId="1">Scheduled_Payment+Extra_Payment</definedName>
    <definedName name="__w6">Scheduled_Payment+Extra_Payment</definedName>
    <definedName name="__w7">#N/A</definedName>
    <definedName name="__x1" localSheetId="4" hidden="1">{"TAB1",#N/A,TRUE,"GENERAL";"TAB2",#N/A,TRUE,"GENERAL";"TAB3",#N/A,TRUE,"GENERAL";"TAB4",#N/A,TRUE,"GENERAL";"TAB5",#N/A,TRUE,"GENERAL"}</definedName>
    <definedName name="__x1" localSheetId="2" hidden="1">{"TAB1",#N/A,TRUE,"GENERAL";"TAB2",#N/A,TRUE,"GENERAL";"TAB3",#N/A,TRUE,"GENERAL";"TAB4",#N/A,TRUE,"GENERAL";"TAB5",#N/A,TRUE,"GENERAL"}</definedName>
    <definedName name="__x1" hidden="1">{"TAB1",#N/A,TRUE,"GENERAL";"TAB2",#N/A,TRUE,"GENERAL";"TAB3",#N/A,TRUE,"GENERAL";"TAB4",#N/A,TRUE,"GENERAL";"TAB5",#N/A,TRUE,"GENERAL"}</definedName>
    <definedName name="__x2" localSheetId="4" hidden="1">{"via1",#N/A,TRUE,"general";"via2",#N/A,TRUE,"general";"via3",#N/A,TRUE,"general"}</definedName>
    <definedName name="__x2" localSheetId="2" hidden="1">{"via1",#N/A,TRUE,"general";"via2",#N/A,TRUE,"general";"via3",#N/A,TRUE,"general"}</definedName>
    <definedName name="__x2" hidden="1">{"via1",#N/A,TRUE,"general";"via2",#N/A,TRUE,"general";"via3",#N/A,TRUE,"general"}</definedName>
    <definedName name="__x3" localSheetId="4" hidden="1">{"via1",#N/A,TRUE,"general";"via2",#N/A,TRUE,"general";"via3",#N/A,TRUE,"general"}</definedName>
    <definedName name="__x3" localSheetId="2" hidden="1">{"via1",#N/A,TRUE,"general";"via2",#N/A,TRUE,"general";"via3",#N/A,TRUE,"general"}</definedName>
    <definedName name="__x3" hidden="1">{"via1",#N/A,TRUE,"general";"via2",#N/A,TRUE,"general";"via3",#N/A,TRUE,"general"}</definedName>
    <definedName name="__x4" localSheetId="4" hidden="1">{"via1",#N/A,TRUE,"general";"via2",#N/A,TRUE,"general";"via3",#N/A,TRUE,"general"}</definedName>
    <definedName name="__x4" localSheetId="2" hidden="1">{"via1",#N/A,TRUE,"general";"via2",#N/A,TRUE,"general";"via3",#N/A,TRUE,"general"}</definedName>
    <definedName name="__x4" hidden="1">{"via1",#N/A,TRUE,"general";"via2",#N/A,TRUE,"general";"via3",#N/A,TRUE,"general"}</definedName>
    <definedName name="__x5" localSheetId="4" hidden="1">{"TAB1",#N/A,TRUE,"GENERAL";"TAB2",#N/A,TRUE,"GENERAL";"TAB3",#N/A,TRUE,"GENERAL";"TAB4",#N/A,TRUE,"GENERAL";"TAB5",#N/A,TRUE,"GENERAL"}</definedName>
    <definedName name="__x5" localSheetId="2" hidden="1">{"TAB1",#N/A,TRUE,"GENERAL";"TAB2",#N/A,TRUE,"GENERAL";"TAB3",#N/A,TRUE,"GENERAL";"TAB4",#N/A,TRUE,"GENERAL";"TAB5",#N/A,TRUE,"GENERAL"}</definedName>
    <definedName name="__x5" hidden="1">{"TAB1",#N/A,TRUE,"GENERAL";"TAB2",#N/A,TRUE,"GENERAL";"TAB3",#N/A,TRUE,"GENERAL";"TAB4",#N/A,TRUE,"GENERAL";"TAB5",#N/A,TRUE,"GENERAL"}</definedName>
    <definedName name="__x6" localSheetId="4" hidden="1">{"TAB1",#N/A,TRUE,"GENERAL";"TAB2",#N/A,TRUE,"GENERAL";"TAB3",#N/A,TRUE,"GENERAL";"TAB4",#N/A,TRUE,"GENERAL";"TAB5",#N/A,TRUE,"GENERAL"}</definedName>
    <definedName name="__x6" localSheetId="2" hidden="1">{"TAB1",#N/A,TRUE,"GENERAL";"TAB2",#N/A,TRUE,"GENERAL";"TAB3",#N/A,TRUE,"GENERAL";"TAB4",#N/A,TRUE,"GENERAL";"TAB5",#N/A,TRUE,"GENERAL"}</definedName>
    <definedName name="__x6" hidden="1">{"TAB1",#N/A,TRUE,"GENERAL";"TAB2",#N/A,TRUE,"GENERAL";"TAB3",#N/A,TRUE,"GENERAL";"TAB4",#N/A,TRUE,"GENERAL";"TAB5",#N/A,TRUE,"GENERAL"}</definedName>
    <definedName name="__x7" localSheetId="4" hidden="1">{"TAB1",#N/A,TRUE,"GENERAL";"TAB2",#N/A,TRUE,"GENERAL";"TAB3",#N/A,TRUE,"GENERAL";"TAB4",#N/A,TRUE,"GENERAL";"TAB5",#N/A,TRUE,"GENERAL"}</definedName>
    <definedName name="__x7" localSheetId="2" hidden="1">{"TAB1",#N/A,TRUE,"GENERAL";"TAB2",#N/A,TRUE,"GENERAL";"TAB3",#N/A,TRUE,"GENERAL";"TAB4",#N/A,TRUE,"GENERAL";"TAB5",#N/A,TRUE,"GENERAL"}</definedName>
    <definedName name="__x7" hidden="1">{"TAB1",#N/A,TRUE,"GENERAL";"TAB2",#N/A,TRUE,"GENERAL";"TAB3",#N/A,TRUE,"GENERAL";"TAB4",#N/A,TRUE,"GENERAL";"TAB5",#N/A,TRUE,"GENERAL"}</definedName>
    <definedName name="__x8" localSheetId="4"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 localSheetId="4">#REF!</definedName>
    <definedName name="__xlnm.Print_Area" localSheetId="2">#REF!</definedName>
    <definedName name="__xlnm.Print_Area">#REF!</definedName>
    <definedName name="__xlnm.Print_Area_1" localSheetId="4">#REF!</definedName>
    <definedName name="__xlnm.Print_Area_1">#REF!</definedName>
    <definedName name="__xlnm.Print_Area_2" localSheetId="4">#REF!</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xz2">#REF!</definedName>
    <definedName name="__y1">#N/A</definedName>
    <definedName name="__y2" localSheetId="4" hidden="1">{"TAB1",#N/A,TRUE,"GENERAL";"TAB2",#N/A,TRUE,"GENERAL";"TAB3",#N/A,TRUE,"GENERAL";"TAB4",#N/A,TRUE,"GENERAL";"TAB5",#N/A,TRUE,"GENERAL"}</definedName>
    <definedName name="__y2" localSheetId="2" hidden="1">{"TAB1",#N/A,TRUE,"GENERAL";"TAB2",#N/A,TRUE,"GENERAL";"TAB3",#N/A,TRUE,"GENERAL";"TAB4",#N/A,TRUE,"GENERAL";"TAB5",#N/A,TRUE,"GENERAL"}</definedName>
    <definedName name="__y2" hidden="1">{"TAB1",#N/A,TRUE,"GENERAL";"TAB2",#N/A,TRUE,"GENERAL";"TAB3",#N/A,TRUE,"GENERAL";"TAB4",#N/A,TRUE,"GENERAL";"TAB5",#N/A,TRUE,"GENERAL"}</definedName>
    <definedName name="__y3" localSheetId="4" hidden="1">{"via1",#N/A,TRUE,"general";"via2",#N/A,TRUE,"general";"via3",#N/A,TRUE,"general"}</definedName>
    <definedName name="__y3" localSheetId="2" hidden="1">{"via1",#N/A,TRUE,"general";"via2",#N/A,TRUE,"general";"via3",#N/A,TRUE,"general"}</definedName>
    <definedName name="__y3" hidden="1">{"via1",#N/A,TRUE,"general";"via2",#N/A,TRUE,"general";"via3",#N/A,TRUE,"general"}</definedName>
    <definedName name="__y4" localSheetId="4" hidden="1">{"via1",#N/A,TRUE,"general";"via2",#N/A,TRUE,"general";"via3",#N/A,TRUE,"general"}</definedName>
    <definedName name="__y4" localSheetId="2" hidden="1">{"via1",#N/A,TRUE,"general";"via2",#N/A,TRUE,"general";"via3",#N/A,TRUE,"general"}</definedName>
    <definedName name="__y4" hidden="1">{"via1",#N/A,TRUE,"general";"via2",#N/A,TRUE,"general";"via3",#N/A,TRUE,"general"}</definedName>
    <definedName name="__y5" localSheetId="4" hidden="1">{"TAB1",#N/A,TRUE,"GENERAL";"TAB2",#N/A,TRUE,"GENERAL";"TAB3",#N/A,TRUE,"GENERAL";"TAB4",#N/A,TRUE,"GENERAL";"TAB5",#N/A,TRUE,"GENERAL"}</definedName>
    <definedName name="__y5" localSheetId="2" hidden="1">{"TAB1",#N/A,TRUE,"GENERAL";"TAB2",#N/A,TRUE,"GENERAL";"TAB3",#N/A,TRUE,"GENERAL";"TAB4",#N/A,TRUE,"GENERAL";"TAB5",#N/A,TRUE,"GENERAL"}</definedName>
    <definedName name="__y5" hidden="1">{"TAB1",#N/A,TRUE,"GENERAL";"TAB2",#N/A,TRUE,"GENERAL";"TAB3",#N/A,TRUE,"GENERAL";"TAB4",#N/A,TRUE,"GENERAL";"TAB5",#N/A,TRUE,"GENERAL"}</definedName>
    <definedName name="__y6" localSheetId="4" hidden="1">{"via1",#N/A,TRUE,"general";"via2",#N/A,TRUE,"general";"via3",#N/A,TRUE,"general"}</definedName>
    <definedName name="__y6" localSheetId="2" hidden="1">{"via1",#N/A,TRUE,"general";"via2",#N/A,TRUE,"general";"via3",#N/A,TRUE,"general"}</definedName>
    <definedName name="__y6" hidden="1">{"via1",#N/A,TRUE,"general";"via2",#N/A,TRUE,"general";"via3",#N/A,TRUE,"general"}</definedName>
    <definedName name="__y7" localSheetId="4" hidden="1">{"via1",#N/A,TRUE,"general";"via2",#N/A,TRUE,"general";"via3",#N/A,TRUE,"general"}</definedName>
    <definedName name="__y7" localSheetId="2" hidden="1">{"via1",#N/A,TRUE,"general";"via2",#N/A,TRUE,"general";"via3",#N/A,TRUE,"general"}</definedName>
    <definedName name="__y7" hidden="1">{"via1",#N/A,TRUE,"general";"via2",#N/A,TRUE,"general";"via3",#N/A,TRUE,"general"}</definedName>
    <definedName name="__y8" localSheetId="4"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z1" localSheetId="4" hidden="1">{"TAB1",#N/A,TRUE,"GENERAL";"TAB2",#N/A,TRUE,"GENERAL";"TAB3",#N/A,TRUE,"GENERAL";"TAB4",#N/A,TRUE,"GENERAL";"TAB5",#N/A,TRUE,"GENERAL"}</definedName>
    <definedName name="__z1" localSheetId="2" hidden="1">{"TAB1",#N/A,TRUE,"GENERAL";"TAB2",#N/A,TRUE,"GENERAL";"TAB3",#N/A,TRUE,"GENERAL";"TAB4",#N/A,TRUE,"GENERAL";"TAB5",#N/A,TRUE,"GENERAL"}</definedName>
    <definedName name="__z1" hidden="1">{"TAB1",#N/A,TRUE,"GENERAL";"TAB2",#N/A,TRUE,"GENERAL";"TAB3",#N/A,TRUE,"GENERAL";"TAB4",#N/A,TRUE,"GENERAL";"TAB5",#N/A,TRUE,"GENERAL"}</definedName>
    <definedName name="__z2" localSheetId="4" hidden="1">{"via1",#N/A,TRUE,"general";"via2",#N/A,TRUE,"general";"via3",#N/A,TRUE,"general"}</definedName>
    <definedName name="__z2" localSheetId="2" hidden="1">{"via1",#N/A,TRUE,"general";"via2",#N/A,TRUE,"general";"via3",#N/A,TRUE,"general"}</definedName>
    <definedName name="__z2" hidden="1">{"via1",#N/A,TRUE,"general";"via2",#N/A,TRUE,"general";"via3",#N/A,TRUE,"general"}</definedName>
    <definedName name="__z3" localSheetId="4" hidden="1">{"via1",#N/A,TRUE,"general";"via2",#N/A,TRUE,"general";"via3",#N/A,TRUE,"general"}</definedName>
    <definedName name="__z3" localSheetId="2" hidden="1">{"via1",#N/A,TRUE,"general";"via2",#N/A,TRUE,"general";"via3",#N/A,TRUE,"general"}</definedName>
    <definedName name="__z3" hidden="1">{"via1",#N/A,TRUE,"general";"via2",#N/A,TRUE,"general";"via3",#N/A,TRUE,"general"}</definedName>
    <definedName name="__z4" localSheetId="4" hidden="1">{"TAB1",#N/A,TRUE,"GENERAL";"TAB2",#N/A,TRUE,"GENERAL";"TAB3",#N/A,TRUE,"GENERAL";"TAB4",#N/A,TRUE,"GENERAL";"TAB5",#N/A,TRUE,"GENERAL"}</definedName>
    <definedName name="__z4" localSheetId="2" hidden="1">{"TAB1",#N/A,TRUE,"GENERAL";"TAB2",#N/A,TRUE,"GENERAL";"TAB3",#N/A,TRUE,"GENERAL";"TAB4",#N/A,TRUE,"GENERAL";"TAB5",#N/A,TRUE,"GENERAL"}</definedName>
    <definedName name="__z4" hidden="1">{"TAB1",#N/A,TRUE,"GENERAL";"TAB2",#N/A,TRUE,"GENERAL";"TAB3",#N/A,TRUE,"GENERAL";"TAB4",#N/A,TRUE,"GENERAL";"TAB5",#N/A,TRUE,"GENERAL"}</definedName>
    <definedName name="__z5" localSheetId="4" hidden="1">{"via1",#N/A,TRUE,"general";"via2",#N/A,TRUE,"general";"via3",#N/A,TRUE,"general"}</definedName>
    <definedName name="__z5" localSheetId="2" hidden="1">{"via1",#N/A,TRUE,"general";"via2",#N/A,TRUE,"general";"via3",#N/A,TRUE,"general"}</definedName>
    <definedName name="__z5" hidden="1">{"via1",#N/A,TRUE,"general";"via2",#N/A,TRUE,"general";"via3",#N/A,TRUE,"general"}</definedName>
    <definedName name="__z6" localSheetId="4" hidden="1">{"TAB1",#N/A,TRUE,"GENERAL";"TAB2",#N/A,TRUE,"GENERAL";"TAB3",#N/A,TRUE,"GENERAL";"TAB4",#N/A,TRUE,"GENERAL";"TAB5",#N/A,TRUE,"GENERAL"}</definedName>
    <definedName name="__z6" localSheetId="2"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[25]EST2!#REF!</definedName>
    <definedName name="_02_DER_K15_700_–_K16_100">[25]EST2!#REF!</definedName>
    <definedName name="_03_K15_140_–_K20_540">[25]EST2!#REF!</definedName>
    <definedName name="_04">[25]EST2!#REF!</definedName>
    <definedName name="_05_DER_K35_250_–_K35_605.41">[25]EST2!#REF!</definedName>
    <definedName name="_05_IZQ_K25_695_–_K35_327.62">[25]EST2!#REF!</definedName>
    <definedName name="_05_IZQ_K35_420_–_K36_462.29">[25]EST2!#REF!</definedName>
    <definedName name="_06_K41_785.67_–_K48_083.55">[25]EST2!#REF!</definedName>
    <definedName name="_07_DER_K48_000_–_K49_563.19">[25]EST2!#REF!</definedName>
    <definedName name="_07_IZQ_K49_320_–_K52_112.74">[25]EST2!#REF!</definedName>
    <definedName name="_08_DER_K57_040_–_K61_476.50">[25]EST2!#REF!</definedName>
    <definedName name="_08_IZQ_K52_300_–_K57_577.97">[25]EST2!#REF!</definedName>
    <definedName name="_08_K24_723__A_K55_717.28">[25]EST2!#REF!</definedName>
    <definedName name="_09_K61_520_A_K61_144">[25]EST2!#REF!</definedName>
    <definedName name="_1" localSheetId="4" hidden="1">#REF!</definedName>
    <definedName name="_1" localSheetId="7" hidden="1">#REF!</definedName>
    <definedName name="_1" localSheetId="2" hidden="1">#REF!</definedName>
    <definedName name="_1" hidden="1">#REF!</definedName>
    <definedName name="_1___123Graph_AGráfico_4A" localSheetId="2" hidden="1">#REF!</definedName>
    <definedName name="_1___123Graph_AGráfico_4A" hidden="1">#REF!</definedName>
    <definedName name="_1___xlnm._FilterDatabase_1">#REF!</definedName>
    <definedName name="_1__123Graph_ACart_Utilidad" hidden="1">[21]EVA!$F$104:$I$104</definedName>
    <definedName name="_1_25" localSheetId="2">#REF!</definedName>
    <definedName name="_1_25">#REF!</definedName>
    <definedName name="_10__123Graph_XGráfico_4A" localSheetId="2" hidden="1">#REF!</definedName>
    <definedName name="_10__123Graph_XGráfico_4A" hidden="1">#REF!</definedName>
    <definedName name="_10_EQP11_1" localSheetId="2">#REF!</definedName>
    <definedName name="_10_EQP11_1">#REF!</definedName>
    <definedName name="_10_PR64_500_–_PR_69_541.49" localSheetId="2">[25]EST2!#REF!</definedName>
    <definedName name="_10_PR64_500_–_PR_69_541.49">[25]EST2!#REF!</definedName>
    <definedName name="_100_MAT2_1" localSheetId="2">#REF!</definedName>
    <definedName name="_100_MAT2_1">#REF!</definedName>
    <definedName name="_101_MAT2_1_1" localSheetId="2">#REF!</definedName>
    <definedName name="_101_MAT2_1_1">#REF!</definedName>
    <definedName name="_102_MAT2_1_1_1" localSheetId="2">#REF!</definedName>
    <definedName name="_102_MAT2_1_1_1">#REF!</definedName>
    <definedName name="_103_MAT20_1">#REF!</definedName>
    <definedName name="_104_MAT20_1_1">#REF!</definedName>
    <definedName name="_105_MAT20_1_1_1">#REF!</definedName>
    <definedName name="_106_MAT21_1">#REF!</definedName>
    <definedName name="_107_MAT21_1_1">#REF!</definedName>
    <definedName name="_108_MAT21_1_1_1">#REF!</definedName>
    <definedName name="_109_MAT22_1">#REF!</definedName>
    <definedName name="_11_4_0__123Grap" hidden="1">#REF!</definedName>
    <definedName name="_11_EQP11_1_1">#REF!</definedName>
    <definedName name="_110_MAT22_1_1">#REF!</definedName>
    <definedName name="_111_MAT22_1_1_1">#REF!</definedName>
    <definedName name="_112_MAT23_1">#REF!</definedName>
    <definedName name="_113_MAT23_1_1">#REF!</definedName>
    <definedName name="_114_MAT23_1_1_1">#REF!</definedName>
    <definedName name="_115_MAT24_1">#REF!</definedName>
    <definedName name="_116_MAT24_1_1">#REF!</definedName>
    <definedName name="_116B">#REF!</definedName>
    <definedName name="_117_MAT24_1_1_1">#REF!</definedName>
    <definedName name="_117A">#REF!</definedName>
    <definedName name="_117B">#REF!</definedName>
    <definedName name="_118_MAT25_1">#REF!</definedName>
    <definedName name="_119_MAT25_1_1">#REF!</definedName>
    <definedName name="_12_4_0__123Grap" hidden="1">#REF!</definedName>
    <definedName name="_12_EQP11_1_1_1">#REF!</definedName>
    <definedName name="_120_MAT25_1_1_1">#REF!</definedName>
    <definedName name="_120A">#REF!</definedName>
    <definedName name="_120B">#REF!</definedName>
    <definedName name="_121_MAT26_1">#REF!</definedName>
    <definedName name="_121A">#REF!</definedName>
    <definedName name="_121B">#REF!</definedName>
    <definedName name="_122_MAT26_1_1">#REF!</definedName>
    <definedName name="_122A">#REF!</definedName>
    <definedName name="_122B">#REF!</definedName>
    <definedName name="_123" hidden="1">[20]G.G!#REF!</definedName>
    <definedName name="_123_MAT26_1_1_1" localSheetId="2">#REF!</definedName>
    <definedName name="_123_MAT26_1_1_1">#REF!</definedName>
    <definedName name="_123A" localSheetId="2">#REF!</definedName>
    <definedName name="_123A">#REF!</definedName>
    <definedName name="_123B" localSheetId="2">#REF!</definedName>
    <definedName name="_123B">#REF!</definedName>
    <definedName name="_124_MAT27_1">#REF!</definedName>
    <definedName name="_124A">#REF!</definedName>
    <definedName name="_124B">#REF!</definedName>
    <definedName name="_125_MAT27_1_1">#REF!</definedName>
    <definedName name="_125A">#REF!</definedName>
    <definedName name="_125B">#REF!</definedName>
    <definedName name="_126_MAT27_1_1_1">#REF!</definedName>
    <definedName name="_126A">#REF!</definedName>
    <definedName name="_126B">#REF!</definedName>
    <definedName name="_127_MAT28_1">#REF!</definedName>
    <definedName name="_128_MAT28_1_1">#REF!</definedName>
    <definedName name="_129_MAT28_1_1_1">#REF!</definedName>
    <definedName name="_12as">#REF!</definedName>
    <definedName name="_13_1_6">#REF!</definedName>
    <definedName name="_13_EQP12_1">#REF!</definedName>
    <definedName name="_130_MAT29_1">#REF!</definedName>
    <definedName name="_130A">#REF!</definedName>
    <definedName name="_130B">#REF!</definedName>
    <definedName name="_131_MAT29_1_1">#REF!</definedName>
    <definedName name="_131A">#REF!</definedName>
    <definedName name="_131B">#REF!</definedName>
    <definedName name="_132_MAT29_1_1_1">#REF!</definedName>
    <definedName name="_132A">#REF!</definedName>
    <definedName name="_132B">#REF!</definedName>
    <definedName name="_133_MAT3_1">#REF!</definedName>
    <definedName name="_133A">#REF!</definedName>
    <definedName name="_133B">#REF!</definedName>
    <definedName name="_134_MAT3_1_1">#REF!</definedName>
    <definedName name="_134A">#REF!</definedName>
    <definedName name="_134B">#REF!</definedName>
    <definedName name="_135_MAT3_1_1_1">#REF!</definedName>
    <definedName name="_136_MAT30_1">#REF!</definedName>
    <definedName name="_137_MAT30_1_1">#REF!</definedName>
    <definedName name="_138_MAT30_1_1_1">#REF!</definedName>
    <definedName name="_139_MAT31_1">#REF!</definedName>
    <definedName name="_13B____123Graph_XGráfico" hidden="1">#REF!</definedName>
    <definedName name="_14">#REF!</definedName>
    <definedName name="_14_EQP12_1_1">#REF!</definedName>
    <definedName name="_140_MAT31_1_1">#REF!</definedName>
    <definedName name="_141_MAT31_1_1_1">#REF!</definedName>
    <definedName name="_142_MAT32_1">#REF!</definedName>
    <definedName name="_143_MAT32_1_1">#REF!</definedName>
    <definedName name="_144_MAT32_1_1_1">#REF!</definedName>
    <definedName name="_145_MAT33_1">#REF!</definedName>
    <definedName name="_146_MAT33_1_1">#REF!</definedName>
    <definedName name="_147_MAT33_1_1_1">#REF!</definedName>
    <definedName name="_148_MAT34_1">#REF!</definedName>
    <definedName name="_149_MAT34_1_1">#REF!</definedName>
    <definedName name="_15_EQP12_1_1_1">#REF!</definedName>
    <definedName name="_150_MAT34_1_1_1">#REF!</definedName>
    <definedName name="_150A">#REF!</definedName>
    <definedName name="_150B">#REF!</definedName>
    <definedName name="_151_MAT35_1">#REF!</definedName>
    <definedName name="_151A">#REF!</definedName>
    <definedName name="_151B">#REF!</definedName>
    <definedName name="_152_MAT35_1_1">#REF!</definedName>
    <definedName name="_152A">#REF!</definedName>
    <definedName name="_152B">#REF!</definedName>
    <definedName name="_153_MAT35_1_1_1">#REF!</definedName>
    <definedName name="_153A">#REF!</definedName>
    <definedName name="_153B">#REF!</definedName>
    <definedName name="_154_MAT36_1">#REF!</definedName>
    <definedName name="_154A">#REF!</definedName>
    <definedName name="_154B">#REF!</definedName>
    <definedName name="_155_MAT36_1_1">#REF!</definedName>
    <definedName name="_156_MAT36_1_1_1">#REF!</definedName>
    <definedName name="_157_MAT37_1">#REF!</definedName>
    <definedName name="_158_MAT37_1_1">#REF!</definedName>
    <definedName name="_159_MAT37_1_1_1">#REF!</definedName>
    <definedName name="_16_B_0__123Graph_XGráfico" hidden="1">#REF!</definedName>
    <definedName name="_16_EQP13_1">#REF!</definedName>
    <definedName name="_160_MAT38_1">#REF!</definedName>
    <definedName name="_160A">#REF!</definedName>
    <definedName name="_160B">#REF!</definedName>
    <definedName name="_161_MAT38_1_1">#REF!</definedName>
    <definedName name="_161A">#REF!</definedName>
    <definedName name="_161B">#REF!</definedName>
    <definedName name="_162_MAT38_1_1_1">#REF!</definedName>
    <definedName name="_162A">#REF!</definedName>
    <definedName name="_162B">#REF!</definedName>
    <definedName name="_163_MAT39_1">#REF!</definedName>
    <definedName name="_163A">#REF!</definedName>
    <definedName name="_163B">#REF!</definedName>
    <definedName name="_164_MAT39_1_1">#REF!</definedName>
    <definedName name="_164A">#REF!</definedName>
    <definedName name="_164B">#REF!</definedName>
    <definedName name="_165_MAT39_1_1_1">#REF!</definedName>
    <definedName name="_165A">#REF!</definedName>
    <definedName name="_165B">#REF!</definedName>
    <definedName name="_166_MAT4_1">#REF!</definedName>
    <definedName name="_166A">#REF!</definedName>
    <definedName name="_166B">#REF!</definedName>
    <definedName name="_167_MAT4_1_1">#REF!</definedName>
    <definedName name="_167A">#REF!</definedName>
    <definedName name="_167B">#REF!</definedName>
    <definedName name="_168_MAT4_1_1_1">#REF!</definedName>
    <definedName name="_169_MAT40_1">#REF!</definedName>
    <definedName name="_16B_0__123Graph_XGráfico" hidden="1">#REF!</definedName>
    <definedName name="_17_B_0__123Graph_XGráfico" hidden="1">#REF!</definedName>
    <definedName name="_17_EQP13_1_1">#REF!</definedName>
    <definedName name="_170_MAT40_1_1">#REF!</definedName>
    <definedName name="_170A">#REF!</definedName>
    <definedName name="_170B">#REF!</definedName>
    <definedName name="_171_MAT40_1_1_1">#REF!</definedName>
    <definedName name="_171A">#REF!</definedName>
    <definedName name="_171B">#REF!</definedName>
    <definedName name="_172_MAT5_1">#REF!</definedName>
    <definedName name="_172A">#REF!</definedName>
    <definedName name="_172B">#REF!</definedName>
    <definedName name="_173_MAT5_1_1">#REF!</definedName>
    <definedName name="_173A">#REF!</definedName>
    <definedName name="_173B">#REF!</definedName>
    <definedName name="_174_MAT5_1_1_1">#REF!</definedName>
    <definedName name="_174A">#REF!</definedName>
    <definedName name="_174B">#REF!</definedName>
    <definedName name="_175_MAT6_1">#REF!</definedName>
    <definedName name="_175A">#REF!</definedName>
    <definedName name="_175B">#REF!</definedName>
    <definedName name="_176_MAT6_1_1">#REF!</definedName>
    <definedName name="_177_MAT6_1_1_1">#REF!</definedName>
    <definedName name="_178_MAT7_1">#REF!</definedName>
    <definedName name="_179_MAT7_1_1">#REF!</definedName>
    <definedName name="_18_Dic">#REF!</definedName>
    <definedName name="_18_EQP13_1_1_1">#REF!</definedName>
    <definedName name="_180_MAT7_1_1_1">#REF!</definedName>
    <definedName name="_180A">#REF!</definedName>
    <definedName name="_180B">#REF!</definedName>
    <definedName name="_181_MAT8_1">#REF!</definedName>
    <definedName name="_181A">#REF!</definedName>
    <definedName name="_181B">#REF!</definedName>
    <definedName name="_182_MAT8_1_1">#REF!</definedName>
    <definedName name="_182A">#REF!</definedName>
    <definedName name="_182B">#REF!</definedName>
    <definedName name="_183_MAT8_1_1_1">#REF!</definedName>
    <definedName name="_183A">#REF!</definedName>
    <definedName name="_183B">#REF!</definedName>
    <definedName name="_184_MAT9_1">#REF!</definedName>
    <definedName name="_184A">#REF!</definedName>
    <definedName name="_184B">#REF!</definedName>
    <definedName name="_185_MAT9_1_1">#REF!</definedName>
    <definedName name="_185A">#REF!</definedName>
    <definedName name="_185B">#REF!</definedName>
    <definedName name="_186_MAT9_1_1_1">#REF!</definedName>
    <definedName name="_187_MO1_1">#REF!</definedName>
    <definedName name="_188_MO1_1_1">#REF!</definedName>
    <definedName name="_189_MO1_1_1_1">#REF!</definedName>
    <definedName name="_19_4_0__123Grap" hidden="1">#REF!</definedName>
    <definedName name="_19_EQP14_1">#REF!</definedName>
    <definedName name="_190_MO10_1">#REF!</definedName>
    <definedName name="_190A">#REF!</definedName>
    <definedName name="_190B">#REF!</definedName>
    <definedName name="_191_MO10_1_1">#REF!</definedName>
    <definedName name="_191A">#REF!</definedName>
    <definedName name="_191B">#REF!</definedName>
    <definedName name="_192_MO10_1_1_1">#REF!</definedName>
    <definedName name="_192A">#REF!</definedName>
    <definedName name="_192B">#REF!</definedName>
    <definedName name="_193_MO2_1">#REF!</definedName>
    <definedName name="_193A">#REF!</definedName>
    <definedName name="_193B">#REF!</definedName>
    <definedName name="_194_MO2_1_1">#REF!</definedName>
    <definedName name="_194A">#REF!</definedName>
    <definedName name="_194B">#REF!</definedName>
    <definedName name="_195_MO2_1_1_1">#REF!</definedName>
    <definedName name="_195A">#REF!</definedName>
    <definedName name="_195B">#REF!</definedName>
    <definedName name="_196_MO3_1">#REF!</definedName>
    <definedName name="_196A">#REF!</definedName>
    <definedName name="_196B">#REF!</definedName>
    <definedName name="_197_MO3_1_1">#REF!</definedName>
    <definedName name="_197A">#REF!</definedName>
    <definedName name="_197B">#REF!</definedName>
    <definedName name="_198_MO3_1_1_1">#REF!</definedName>
    <definedName name="_199_MO4_1">#REF!</definedName>
    <definedName name="_19Excel_BuiltIn_Print_Area_1_1_1" localSheetId="4">#REF!</definedName>
    <definedName name="_19Excel_BuiltIn_Print_Area_1_1_1">#REF!</definedName>
    <definedName name="_1ane_o10">#REF!</definedName>
    <definedName name="_1Excel_BuiltIn_Print_Area_1_1" localSheetId="4">#REF!</definedName>
    <definedName name="_1Excel_BuiltIn_Print_Area_1_1">#REF!</definedName>
    <definedName name="_1Excel_BuiltIn_Print_Area_1_1_1" localSheetId="4">#REF!</definedName>
    <definedName name="_1Excel_BuiltIn_Print_Area_1_1_1">#REF!</definedName>
    <definedName name="_1Sin_nombre">#REF!</definedName>
    <definedName name="_2" localSheetId="4" hidden="1">#REF!</definedName>
    <definedName name="_2" localSheetId="7" hidden="1">#REF!</definedName>
    <definedName name="_2" hidden="1">#REF!</definedName>
    <definedName name="_2_">#REF!</definedName>
    <definedName name="_2___123Graph_BGráfico_4A" hidden="1">#REF!</definedName>
    <definedName name="_2___xlnm._FilterDatabase_1_1">#REF!</definedName>
    <definedName name="_2__123Graph_BCart_Utilidad" hidden="1">[21]EVA!$F$105:$I$105</definedName>
    <definedName name="_2_5__TOTAL_DE_MATERIALES_A_EXPORTAR" localSheetId="2">#REF!</definedName>
    <definedName name="_2_5__TOTAL_DE_MATERIALES_A_EXPORTAR">#REF!</definedName>
    <definedName name="_20_4____123Grap" localSheetId="2" hidden="1">#REF!</definedName>
    <definedName name="_20_4____123Grap" hidden="1">#REF!</definedName>
    <definedName name="_20_EQP14_1_1" localSheetId="2">#REF!</definedName>
    <definedName name="_20_EQP14_1_1">#REF!</definedName>
    <definedName name="_200_MO4_1_1">#REF!</definedName>
    <definedName name="_200A">#REF!</definedName>
    <definedName name="_200B">#REF!</definedName>
    <definedName name="_201_MO4_1_1_1">#REF!</definedName>
    <definedName name="_201A">#REF!</definedName>
    <definedName name="_201B">#REF!</definedName>
    <definedName name="_202_MO5_1">#REF!</definedName>
    <definedName name="_202A">#REF!</definedName>
    <definedName name="_202B">#REF!</definedName>
    <definedName name="_203_MO5_1_1">#REF!</definedName>
    <definedName name="_203A">#REF!</definedName>
    <definedName name="_203B">#REF!</definedName>
    <definedName name="_204_MO5_1_1_1">#REF!</definedName>
    <definedName name="_204A">#REF!</definedName>
    <definedName name="_204B">#REF!</definedName>
    <definedName name="_205_MO6_1">#REF!</definedName>
    <definedName name="_205A">#REF!</definedName>
    <definedName name="_205B">#REF!</definedName>
    <definedName name="_206_MO6_1_1">#REF!</definedName>
    <definedName name="_207_MO6_1_1_1">#REF!</definedName>
    <definedName name="_208_MO7_1">#REF!</definedName>
    <definedName name="_209_MO7_1_1">#REF!</definedName>
    <definedName name="_21_4_0__123Grap" hidden="1">#REF!</definedName>
    <definedName name="_21_EQP14_1_1_1">#REF!</definedName>
    <definedName name="_210_MO7_1_1_1">#REF!</definedName>
    <definedName name="_210A">#REF!</definedName>
    <definedName name="_210B">#REF!</definedName>
    <definedName name="_211_MO8_1">#REF!</definedName>
    <definedName name="_211A">#REF!</definedName>
    <definedName name="_211B">#REF!</definedName>
    <definedName name="_212_MO8_1_1">#REF!</definedName>
    <definedName name="_212A">#REF!</definedName>
    <definedName name="_212B">#REF!</definedName>
    <definedName name="_213_MO8_1_1_1">#REF!</definedName>
    <definedName name="_213A">#REF!</definedName>
    <definedName name="_213B">#REF!</definedName>
    <definedName name="_214_MO9_1">#REF!</definedName>
    <definedName name="_214A">#REF!</definedName>
    <definedName name="_214B">#REF!</definedName>
    <definedName name="_215_MO9_1_1">#REF!</definedName>
    <definedName name="_215A">#REF!</definedName>
    <definedName name="_215B">#REF!</definedName>
    <definedName name="_216_MO9_1_1_1">#REF!</definedName>
    <definedName name="_216A">#REF!</definedName>
    <definedName name="_216B">#REF!</definedName>
    <definedName name="_217_MV1_1">#REF!</definedName>
    <definedName name="_217A">#REF!</definedName>
    <definedName name="_217B">#REF!</definedName>
    <definedName name="_218_MV1_1_1">#REF!</definedName>
    <definedName name="_219_MV1_1_1_1">#REF!</definedName>
    <definedName name="_22_EQP15_1">#REF!</definedName>
    <definedName name="_220_MV10_1">#REF!</definedName>
    <definedName name="_220A">#REF!</definedName>
    <definedName name="_220B">#REF!</definedName>
    <definedName name="_221_MV10_1_1">#REF!</definedName>
    <definedName name="_221A">#REF!</definedName>
    <definedName name="_221B">#REF!</definedName>
    <definedName name="_222_MV10_1_1_1">#REF!</definedName>
    <definedName name="_222A">#REF!</definedName>
    <definedName name="_222B">#REF!</definedName>
    <definedName name="_223_MV11_1">#REF!</definedName>
    <definedName name="_223A">#REF!</definedName>
    <definedName name="_223B">#REF!</definedName>
    <definedName name="_224_MV11_1_1">#REF!</definedName>
    <definedName name="_224A">#REF!</definedName>
    <definedName name="_224B">#REF!</definedName>
    <definedName name="_225_MV11_1_1_1">#REF!</definedName>
    <definedName name="_226_MV12_1">#REF!</definedName>
    <definedName name="_227_MV12_1_1">#REF!</definedName>
    <definedName name="_228_MV12_1_1_1">#REF!</definedName>
    <definedName name="_229_MV13_1">#REF!</definedName>
    <definedName name="_23_EQP15_1_1">#REF!</definedName>
    <definedName name="_230_MV13_1_1">#REF!</definedName>
    <definedName name="_231_MV13_1_1_1">#REF!</definedName>
    <definedName name="_232_MV14_1">#REF!</definedName>
    <definedName name="_233_MV14_1_1">#REF!</definedName>
    <definedName name="_234_MV14_1_1_1">#REF!</definedName>
    <definedName name="_235_MV15_1">#REF!</definedName>
    <definedName name="_236_MV15_1_1">#REF!</definedName>
    <definedName name="_237_MV15_1_1_1">#REF!</definedName>
    <definedName name="_238_MV16_1">#REF!</definedName>
    <definedName name="_239_MV16_1_1">#REF!</definedName>
    <definedName name="_24_EQP15_1_1_1">#REF!</definedName>
    <definedName name="_240_MV16_1_1_1">#REF!</definedName>
    <definedName name="_240A">#REF!</definedName>
    <definedName name="_240B">#REF!</definedName>
    <definedName name="_241_MV17_1">#REF!</definedName>
    <definedName name="_241A">#REF!</definedName>
    <definedName name="_241B">#REF!</definedName>
    <definedName name="_242_MV17_1_1">#REF!</definedName>
    <definedName name="_242A">#REF!</definedName>
    <definedName name="_242B">#REF!</definedName>
    <definedName name="_243_MV17_1_1_1">#REF!</definedName>
    <definedName name="_243A">#REF!</definedName>
    <definedName name="_243B">#REF!</definedName>
    <definedName name="_244_MV18_1">#REF!</definedName>
    <definedName name="_244A">#REF!</definedName>
    <definedName name="_244B">#REF!</definedName>
    <definedName name="_245_MV18_1_1">#REF!</definedName>
    <definedName name="_246_MV18_1_1_1">#REF!</definedName>
    <definedName name="_247_MV19_1">#REF!</definedName>
    <definedName name="_248_MV19_1_1">#REF!</definedName>
    <definedName name="_249_MV19_1_1_1">#REF!</definedName>
    <definedName name="_24B_0__123Graph_XGráfico" hidden="1">#REF!</definedName>
    <definedName name="_25_EQP16_1">#REF!</definedName>
    <definedName name="_250_MV2_1">#REF!</definedName>
    <definedName name="_250A">#REF!</definedName>
    <definedName name="_250B">#REF!</definedName>
    <definedName name="_251_MV2_1_1">#REF!</definedName>
    <definedName name="_251A">#REF!</definedName>
    <definedName name="_251B">#REF!</definedName>
    <definedName name="_252_MV2_1_1_1">#REF!</definedName>
    <definedName name="_252A">#REF!</definedName>
    <definedName name="_252B">#REF!</definedName>
    <definedName name="_253_MV20_1">#REF!</definedName>
    <definedName name="_253A">#REF!</definedName>
    <definedName name="_253B">#REF!</definedName>
    <definedName name="_254_MV20_1_1">#REF!</definedName>
    <definedName name="_254A">#REF!</definedName>
    <definedName name="_254B">#REF!</definedName>
    <definedName name="_255_MV20_1_1_1">#REF!</definedName>
    <definedName name="_255A">#REF!</definedName>
    <definedName name="_255B">#REF!</definedName>
    <definedName name="_256_MV3_1">#REF!</definedName>
    <definedName name="_257_MV3_1_1">#REF!</definedName>
    <definedName name="_258_MV3_1_1_1">#REF!</definedName>
    <definedName name="_259_MV4_1">#REF!</definedName>
    <definedName name="_25Excel_BuiltIn_Print_Titles_1_1_1_1" localSheetId="4">#REF!</definedName>
    <definedName name="_25Excel_BuiltIn_Print_Titles_1_1_1_1">#REF!</definedName>
    <definedName name="_26_EQP16_1_1">#REF!</definedName>
    <definedName name="_260_MV4_1_1">#REF!</definedName>
    <definedName name="_260A">#REF!</definedName>
    <definedName name="_260B">#REF!</definedName>
    <definedName name="_261_MV4_1_1_1">#REF!</definedName>
    <definedName name="_261A">#REF!</definedName>
    <definedName name="_261B">#REF!</definedName>
    <definedName name="_262_MV5_1">#REF!</definedName>
    <definedName name="_262A">#REF!</definedName>
    <definedName name="_262B">#REF!</definedName>
    <definedName name="_263_MV5_1_1">#REF!</definedName>
    <definedName name="_263A">#REF!</definedName>
    <definedName name="_263B">#REF!</definedName>
    <definedName name="_264_MV5_1_1_1">#REF!</definedName>
    <definedName name="_264A">#REF!</definedName>
    <definedName name="_264B">#REF!</definedName>
    <definedName name="_265_MV6_1">#REF!</definedName>
    <definedName name="_265A">#REF!</definedName>
    <definedName name="_265B">#REF!</definedName>
    <definedName name="_266_MV6_1_1">#REF!</definedName>
    <definedName name="_266A">#REF!</definedName>
    <definedName name="_266B">#REF!</definedName>
    <definedName name="_267_MV6_1_1_1">#REF!</definedName>
    <definedName name="_268_MV7_1">#REF!</definedName>
    <definedName name="_269_MV7_1_1">#REF!</definedName>
    <definedName name="_27_EQP16_1_1_1">#REF!</definedName>
    <definedName name="_270_MV7_1_1_1">#REF!</definedName>
    <definedName name="_270A">#REF!</definedName>
    <definedName name="_270B">#REF!</definedName>
    <definedName name="_271_MV8_1">#REF!</definedName>
    <definedName name="_271A">#REF!</definedName>
    <definedName name="_271B">#REF!</definedName>
    <definedName name="_272_MV8_1_1">#REF!</definedName>
    <definedName name="_272A">#REF!</definedName>
    <definedName name="_272B">#REF!</definedName>
    <definedName name="_273_MV8_1_1_1">#REF!</definedName>
    <definedName name="_273A">#REF!</definedName>
    <definedName name="_273B">#REF!</definedName>
    <definedName name="_274_MV9_1">#REF!</definedName>
    <definedName name="_274A">#REF!</definedName>
    <definedName name="_274B">#REF!</definedName>
    <definedName name="_275_MV9_1_1">#REF!</definedName>
    <definedName name="_275A">#REF!</definedName>
    <definedName name="_275B">#REF!</definedName>
    <definedName name="_276_MV9_1_1_1">#REF!</definedName>
    <definedName name="_277_POR1_1">#REF!</definedName>
    <definedName name="_278_POR1_1_1">#REF!</definedName>
    <definedName name="_279_POR1_1_1_1">#REF!</definedName>
    <definedName name="_28_EQP17_1">#REF!</definedName>
    <definedName name="_280_POR2_1">#REF!</definedName>
    <definedName name="_280A">#REF!</definedName>
    <definedName name="_280B">#REF!</definedName>
    <definedName name="_281_POR2_1_1">#REF!</definedName>
    <definedName name="_281A">#REF!</definedName>
    <definedName name="_281B">#REF!</definedName>
    <definedName name="_282_POR2_1_1_1">#REF!</definedName>
    <definedName name="_282A">#REF!</definedName>
    <definedName name="_282B">#REF!</definedName>
    <definedName name="_283_POR3_1">#REF!</definedName>
    <definedName name="_283A">#REF!</definedName>
    <definedName name="_283B">#REF!</definedName>
    <definedName name="_284_POR3_1_1">#REF!</definedName>
    <definedName name="_284A">#REF!</definedName>
    <definedName name="_284B">#REF!</definedName>
    <definedName name="_285_POR3_1_1_1">#REF!</definedName>
    <definedName name="_285A">#REF!</definedName>
    <definedName name="_285B">#REF!</definedName>
    <definedName name="_286_POR4_1">#REF!</definedName>
    <definedName name="_287_POR4_1_1">#REF!</definedName>
    <definedName name="_288_POR4_1_1_1">#REF!</definedName>
    <definedName name="_289_POR5_1">#REF!</definedName>
    <definedName name="_29_EQP17_1_1">#REF!</definedName>
    <definedName name="_290_POR5_1_1">#REF!</definedName>
    <definedName name="_290A">#REF!</definedName>
    <definedName name="_290B">#REF!</definedName>
    <definedName name="_291_POR5_1_1_1">#REF!</definedName>
    <definedName name="_291A">#REF!</definedName>
    <definedName name="_291B">#REF!</definedName>
    <definedName name="_292_TEE3_1">#REF!</definedName>
    <definedName name="_292A">#REF!</definedName>
    <definedName name="_292B">#REF!</definedName>
    <definedName name="_293_TEE3_1_1">#REF!</definedName>
    <definedName name="_293A">#REF!</definedName>
    <definedName name="_293B">#REF!</definedName>
    <definedName name="_294_TEE3_1_1_1">#REF!</definedName>
    <definedName name="_295_TEE4_1">#REF!</definedName>
    <definedName name="_296_TEE4_1_1">#REF!</definedName>
    <definedName name="_297_TEE4_1_1_1">#REF!</definedName>
    <definedName name="_298_TEE6_1">#REF!</definedName>
    <definedName name="_299_TEE6_1_1">#REF!</definedName>
    <definedName name="_2Excel_BuiltIn_Print_Area_2_1">#REF!</definedName>
    <definedName name="_2Excel_BuiltIn_Print_Titles_1_1_1_1" localSheetId="4">#REF!</definedName>
    <definedName name="_2Excel_BuiltIn_Print_Titles_1_1_1_1">#REF!</definedName>
    <definedName name="_3">#REF!</definedName>
    <definedName name="_3___123Graph_XGráfico_4A" hidden="1">#REF!</definedName>
    <definedName name="_3___xlnm._FilterDatabase_1_1_1">#REF!</definedName>
    <definedName name="_3__123Graph_CCart_Utilidad" hidden="1">[21]EVA!$F$106:$I$106</definedName>
    <definedName name="_30_EQP17_1_1_1" localSheetId="2">#REF!</definedName>
    <definedName name="_30_EQP17_1_1_1">#REF!</definedName>
    <definedName name="_300_TEE6_1_1_1" localSheetId="2">#REF!</definedName>
    <definedName name="_300_TEE6_1_1_1">#REF!</definedName>
    <definedName name="_301_UG3_1" localSheetId="2">#REF!</definedName>
    <definedName name="_301_UG3_1">#REF!</definedName>
    <definedName name="_302_UG3_1_1">#REF!</definedName>
    <definedName name="_303_UG3_1_1_1">#REF!</definedName>
    <definedName name="_304_UG4_1">#REF!</definedName>
    <definedName name="_305_UG4_1_1">#REF!</definedName>
    <definedName name="_306_UG4_1_1_1">#REF!</definedName>
    <definedName name="_307_UG6_1">#REF!</definedName>
    <definedName name="_308_UG6_1_1">#REF!</definedName>
    <definedName name="_309_UG6_1_1_1">#REF!</definedName>
    <definedName name="_30B____123Graph_XGráfico" hidden="1">#REF!</definedName>
    <definedName name="_31_EQP18_1">#REF!</definedName>
    <definedName name="_310_UG8_1">#REF!</definedName>
    <definedName name="_311_UG8_1_1">#REF!</definedName>
    <definedName name="_312_UG8_1_1_1">#REF!</definedName>
    <definedName name="_313A_1">#REF!</definedName>
    <definedName name="_314A_1_1">#REF!</definedName>
    <definedName name="_315A_1_1_1">#REF!</definedName>
    <definedName name="_316A_IMPRESIÓN_IM_1">#REF!</definedName>
    <definedName name="_317A_IMPRESIÓN_IM_1_1">#REF!</definedName>
    <definedName name="_318A_IMPRESIÓN_IM_1_1_1">#REF!</definedName>
    <definedName name="_319acero_1">#REF!</definedName>
    <definedName name="_31B_0__123Graph_XGráfico" hidden="1">#REF!</definedName>
    <definedName name="_32_EQP18_1_1">#REF!</definedName>
    <definedName name="_320acero_1_1">#REF!</definedName>
    <definedName name="_321acero_1_1_1">#REF!</definedName>
    <definedName name="_322ACOMETIDA3_1">#REF!</definedName>
    <definedName name="_323ACOMETIDA3_1_1">#REF!</definedName>
    <definedName name="_324ACOMETIDA3_1_1_1">#REF!</definedName>
    <definedName name="_325ACOMETIDA4_1">#REF!</definedName>
    <definedName name="_326ACOMETIDA4_1_1">#REF!</definedName>
    <definedName name="_327ACOMETIDA4_1_1_1">#REF!</definedName>
    <definedName name="_328AIU_1">#REF!</definedName>
    <definedName name="_329AIU_1_1">#REF!</definedName>
    <definedName name="_33_EQP18_1_1_1">#REF!</definedName>
    <definedName name="_330AIU_1_1_1">#REF!</definedName>
    <definedName name="_331ANDENES_1">#REF!</definedName>
    <definedName name="_332ANDENES_1_1">#REF!</definedName>
    <definedName name="_333ANDENES_1_1_1">#REF!</definedName>
    <definedName name="_334anillo_1">#REF!</definedName>
    <definedName name="_335anillo_1_1">#REF!</definedName>
    <definedName name="_336anillo_1_1_1">#REF!</definedName>
    <definedName name="_337ANTI_1">#REF!</definedName>
    <definedName name="_338ANTI_1_1">#REF!</definedName>
    <definedName name="_339ANTI_1_1_1">#REF!</definedName>
    <definedName name="_34_EQP19_1">#REF!</definedName>
    <definedName name="_340AREA__M2_1">#REF!</definedName>
    <definedName name="_341AREA__M2_1_1">#REF!</definedName>
    <definedName name="_342AREA__M2_1_1_1">#REF!</definedName>
    <definedName name="_343ARENAARCILLA_1">#REF!</definedName>
    <definedName name="_344ARENAARCILLA_1_1">#REF!</definedName>
    <definedName name="_345ARENAARCILLA_1_1_1">#REF!</definedName>
    <definedName name="_346ATRAQUE_1">#REF!</definedName>
    <definedName name="_347ATRAQUE_1_1">#REF!</definedName>
    <definedName name="_348ATRAQUE_1_1_1">#REF!</definedName>
    <definedName name="_349BaseDatos_1">#REF!</definedName>
    <definedName name="_35_EQP19_1_1">#REF!</definedName>
    <definedName name="_350BaseDatos_1_1">#REF!</definedName>
    <definedName name="_351BaseDatos_1_1_1">#REF!</definedName>
    <definedName name="_352CAJA_1">#REF!</definedName>
    <definedName name="_353CAJA_1_1">#REF!</definedName>
    <definedName name="_354CAJA_1_1_1">#REF!</definedName>
    <definedName name="_355cajainspeccion_1">#REF!</definedName>
    <definedName name="_356cajainspeccion_1_1">#REF!</definedName>
    <definedName name="_357cajainspeccion_1_1_1">#REF!</definedName>
    <definedName name="_358CAMAARENA_1">#REF!</definedName>
    <definedName name="_359CAMAARENA_1_1">#REF!</definedName>
    <definedName name="_36_EQP19_1_1_1">#REF!</definedName>
    <definedName name="_360CAMAARENA_1_1_1">#REF!</definedName>
    <definedName name="_361codo160x90_1">#REF!</definedName>
    <definedName name="_362codo160x90_1_1">#REF!</definedName>
    <definedName name="_363codo160x90_1_1_1">#REF!</definedName>
    <definedName name="_364CODO16X11_1">#REF!</definedName>
    <definedName name="_365CODO16X11_1_1">#REF!</definedName>
    <definedName name="_366CODO16X11_1_1_1">#REF!</definedName>
    <definedName name="_367CODO16X45_1">#REF!</definedName>
    <definedName name="_368CODO16X45_1_1">#REF!</definedName>
    <definedName name="_369CODO16X45_1_1_1">#REF!</definedName>
    <definedName name="_37_EQP2_1">#REF!</definedName>
    <definedName name="_370CODO16X90_1">#REF!</definedName>
    <definedName name="_371CODO16X90_1_1">#REF!</definedName>
    <definedName name="_372CODO16X90_1_1_1">#REF!</definedName>
    <definedName name="_373CODO3_1">#REF!</definedName>
    <definedName name="_374CODO3_1_1">#REF!</definedName>
    <definedName name="_375CODO3_1_1_1">#REF!</definedName>
    <definedName name="_376CODO3X11_1">#REF!</definedName>
    <definedName name="_377CODO3X11_1_1">#REF!</definedName>
    <definedName name="_378CODO3X11_1_1_1">#REF!</definedName>
    <definedName name="_379CODO3X45_1">#REF!</definedName>
    <definedName name="_38_EQP2_1_1">#REF!</definedName>
    <definedName name="_380CODO3X45_1_1">#REF!</definedName>
    <definedName name="_381CODO3X45_1_1_1">#REF!</definedName>
    <definedName name="_382CODO3X90_1">#REF!</definedName>
    <definedName name="_383CODO3X90_1_1">#REF!</definedName>
    <definedName name="_384CODO3X90_1_1_1">#REF!</definedName>
    <definedName name="_385CODO4X90_1">#REF!</definedName>
    <definedName name="_386CODO4X90_1_1">#REF!</definedName>
    <definedName name="_387CODO4X90_1_1_1">#REF!</definedName>
    <definedName name="_388CODO6X22_1">#REF!</definedName>
    <definedName name="_389CODO6X22_1_1">#REF!</definedName>
    <definedName name="_39_EQP2_1_1_1">#REF!</definedName>
    <definedName name="_390CODO6X22_1_1_1">#REF!</definedName>
    <definedName name="_391codo6x45nova_1">#REF!</definedName>
    <definedName name="_392codo6x45nova_1_1">#REF!</definedName>
    <definedName name="_393codo6x45nova_1_1_1">#REF!</definedName>
    <definedName name="_394CODO8X22_1">#REF!</definedName>
    <definedName name="_395CODO8X22_1_1">#REF!</definedName>
    <definedName name="_396CODO8X22_1_1_1">#REF!</definedName>
    <definedName name="_397CODO8X45_1">#REF!</definedName>
    <definedName name="_398CODO8X45_1_1">#REF!</definedName>
    <definedName name="_399CODO8X45_1_1_1">#REF!</definedName>
    <definedName name="_3ane_o10">#REF!</definedName>
    <definedName name="_4">#REF!</definedName>
    <definedName name="_4___123Graph_AGráfico_4A" hidden="1">#REF!</definedName>
    <definedName name="_4__123Graph_AGráfico_4A" hidden="1">#REF!</definedName>
    <definedName name="_4__123Graph_LBL_ACart_Utilidad" hidden="1">[21]EVA!$F$109:$I$109</definedName>
    <definedName name="_4_EQP1_1" localSheetId="2">#REF!</definedName>
    <definedName name="_4_EQP1_1">#REF!</definedName>
    <definedName name="_40_EQP20_1" localSheetId="2">#REF!</definedName>
    <definedName name="_40_EQP20_1">#REF!</definedName>
    <definedName name="_400CODO8X90_1" localSheetId="2">#REF!</definedName>
    <definedName name="_400CODO8X90_1">#REF!</definedName>
    <definedName name="_401CODO8X90_1_1">#REF!</definedName>
    <definedName name="_402CODO8X90_1_1_1">#REF!</definedName>
    <definedName name="_403Compilado_1">#REF!</definedName>
    <definedName name="_404Compilado_1_1">#REF!</definedName>
    <definedName name="_405Compilado_1_1_1">#REF!</definedName>
    <definedName name="_406CONCRETOATRAQUE_1">#REF!</definedName>
    <definedName name="_407CONCRETOATRAQUE_1_1">#REF!</definedName>
    <definedName name="_408CONCRETOATRAQUE_1_1_1">#REF!</definedName>
    <definedName name="_409CONCRETOF_1">#REF!</definedName>
    <definedName name="_41_EQP20_1_1">#REF!</definedName>
    <definedName name="_410CONCRETOF_1_1">#REF!</definedName>
    <definedName name="_411CONCRETOF_1_1_1">#REF!</definedName>
    <definedName name="_412CPDO8X11_1">#REF!</definedName>
    <definedName name="_413CPDO8X11_1_1">#REF!</definedName>
    <definedName name="_414CPDO8X11_1_1_1">#REF!</definedName>
    <definedName name="_415CRUZ3_1">#REF!</definedName>
    <definedName name="_416CRUZ3_1_1">#REF!</definedName>
    <definedName name="_417CRUZ3_1_1_1">#REF!</definedName>
    <definedName name="_418CRUZ4_1">#REF!</definedName>
    <definedName name="_419CRUZ4_1_1">#REF!</definedName>
    <definedName name="_42_EQP20_1_1_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0CRUZ4_1_1_1">#REF!</definedName>
    <definedName name="_4210A">#REF!</definedName>
    <definedName name="_4210B">#REF!</definedName>
    <definedName name="_4211A">#REF!</definedName>
    <definedName name="_4211B">#REF!</definedName>
    <definedName name="_4212A">#REF!</definedName>
    <definedName name="_4212B">#REF!</definedName>
    <definedName name="_421CRUZ4X3_1">#REF!</definedName>
    <definedName name="_4221A">#REF!</definedName>
    <definedName name="_4221B">#REF!</definedName>
    <definedName name="_4222A">#REF!</definedName>
    <definedName name="_4222B">#REF!</definedName>
    <definedName name="_422CRUZ4X3_1_1">#REF!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3CRUZ4X3_1_1_1">#REF!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4de_1">#REF!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5de_1_1">#REF!</definedName>
    <definedName name="_4262A">#REF!</definedName>
    <definedName name="_4262B">#REF!</definedName>
    <definedName name="_4265A">#REF!</definedName>
    <definedName name="_4265B">#REF!</definedName>
    <definedName name="_426de_1_1_1">#REF!</definedName>
    <definedName name="_4270A">#REF!</definedName>
    <definedName name="_4270B">#REF!</definedName>
    <definedName name="_427DEMOLICION_1">#REF!</definedName>
    <definedName name="_4283A">#REF!</definedName>
    <definedName name="_4283B">#REF!</definedName>
    <definedName name="_428DEMOLICION_1_1">#REF!</definedName>
    <definedName name="_4290A">#REF!</definedName>
    <definedName name="_4290B">#REF!</definedName>
    <definedName name="_4294A">#REF!</definedName>
    <definedName name="_4294B">#REF!</definedName>
    <definedName name="_4298A">#REF!</definedName>
    <definedName name="_4298B">#REF!</definedName>
    <definedName name="_429DEMOLICION_1_1_1">#REF!</definedName>
    <definedName name="_42C" localSheetId="4">#REF!</definedName>
    <definedName name="_42C">#REF!</definedName>
    <definedName name="_42D" localSheetId="4">#REF!</definedName>
    <definedName name="_42D">#REF!</definedName>
    <definedName name="_42E" localSheetId="4">#REF!</definedName>
    <definedName name="_42E">#REF!</definedName>
    <definedName name="_43_EQP3_1">#REF!</definedName>
    <definedName name="_430DEMOLICIONASFALTO_1">#REF!</definedName>
    <definedName name="_431DEMOLICIONASFALTO_1_1">#REF!</definedName>
    <definedName name="_432DEMOLICIONASFALTO_1_1_1">#REF!</definedName>
    <definedName name="_433DEMOLICIONCONCRETO_1">#REF!</definedName>
    <definedName name="_434DEMOLICIONCONCRETO_1_1">#REF!</definedName>
    <definedName name="_435DEMOLICIONCONCRETO_1_1_1">#REF!</definedName>
    <definedName name="_436Descripcion_1">#REF!</definedName>
    <definedName name="_437Descripcion_1_1">#REF!</definedName>
    <definedName name="_438Descripcion_1_1_1">#REF!</definedName>
    <definedName name="_439DIAS_1">#REF!</definedName>
    <definedName name="_44">#REF!</definedName>
    <definedName name="_44_EQP3_1_1">#REF!</definedName>
    <definedName name="_440DIAS_1_1">#REF!</definedName>
    <definedName name="_441DIAS_1_1_1">#REF!</definedName>
    <definedName name="_442entibado_1">#REF!</definedName>
    <definedName name="_443entibado_1_1">#REF!</definedName>
    <definedName name="_444entibado_1_1_1">#REF!</definedName>
    <definedName name="_445EXCAVACION_1">#REF!</definedName>
    <definedName name="_446EXCAVACION_1_1">#REF!</definedName>
    <definedName name="_447EXCAVACION_1_1_1">#REF!</definedName>
    <definedName name="_448excavacionmaquina_1">#REF!</definedName>
    <definedName name="_449excavacionmaquina_1_1">#REF!</definedName>
    <definedName name="_45_EQP3_1_1_1">#REF!</definedName>
    <definedName name="_450excavacionmaquina_1_1_1">#REF!</definedName>
    <definedName name="_451FECHA_1">#REF!</definedName>
    <definedName name="_452FECHA_1_1">#REF!</definedName>
    <definedName name="_453FECHA_1_1_1">#REF!</definedName>
    <definedName name="_454FOR_1">#REF!</definedName>
    <definedName name="_455FOR_1_1">#REF!</definedName>
    <definedName name="_456FOR_1_1_1">#REF!</definedName>
    <definedName name="_457HM_1">#REF!</definedName>
    <definedName name="_458HM_1_1">#REF!</definedName>
    <definedName name="_459HM_1_1_1">#REF!</definedName>
    <definedName name="_46_EQP4_1">#REF!</definedName>
    <definedName name="_460HORAS_1">#REF!</definedName>
    <definedName name="_461HORAS_1_1">#REF!</definedName>
    <definedName name="_462HORAS_1_1_1">#REF!</definedName>
    <definedName name="_463I_1">#REF!</definedName>
    <definedName name="_464I_1_1">#REF!</definedName>
    <definedName name="_465I_1_1_1">#REF!</definedName>
    <definedName name="_466IVA_1">#REF!</definedName>
    <definedName name="_467IVA_1_1">#REF!</definedName>
    <definedName name="_468IVA_1_1_1">#REF!</definedName>
    <definedName name="_469LOCALIZACION_1">#REF!</definedName>
    <definedName name="_47_EQP4_1_1">#REF!</definedName>
    <definedName name="_470LOCALIZACION_1_1">#REF!</definedName>
    <definedName name="_471LOCALIZACION_1_1_1">#REF!</definedName>
    <definedName name="_472MDC_1">#REF!</definedName>
    <definedName name="_473MDC_1_1">#REF!</definedName>
    <definedName name="_474MDC_1_1_1">#REF!</definedName>
    <definedName name="_475MM_1">#REF!</definedName>
    <definedName name="_476MM_1_1">#REF!</definedName>
    <definedName name="_477MM_1_1_1">#REF!</definedName>
    <definedName name="_478NOMBRE_1">#REF!</definedName>
    <definedName name="_479NOMBRE_1_1">#REF!</definedName>
    <definedName name="_48_EQP4_1_1_1">#REF!</definedName>
    <definedName name="_480NOMBRE_1_1_1">#REF!</definedName>
    <definedName name="_481NORTERO_1">#REF!</definedName>
    <definedName name="_482NORTERO_1_1">#REF!</definedName>
    <definedName name="_483NORTERO_1_1_1">#REF!</definedName>
    <definedName name="_484novafort160_1">#REF!</definedName>
    <definedName name="_485novafort160_1_1">#REF!</definedName>
    <definedName name="_486novafort160_1_1_1">#REF!</definedName>
    <definedName name="_487novafort200_1">#REF!</definedName>
    <definedName name="_488novafort200_1_1">#REF!</definedName>
    <definedName name="_489novafort200_1_1_1">#REF!</definedName>
    <definedName name="_49_EQP5_1">#REF!</definedName>
    <definedName name="_490PAVIMENTO_1">#REF!</definedName>
    <definedName name="_491PAVIMENTO_1_1">#REF!</definedName>
    <definedName name="_492PAVIMENTO_1_1_1">#REF!</definedName>
    <definedName name="_493PLACA_1">#REF!</definedName>
    <definedName name="_494PLACA_1_1">#REF!</definedName>
    <definedName name="_495PLACA_1_1_1">#REF!</definedName>
    <definedName name="_496placapozo_1">#REF!</definedName>
    <definedName name="_497placapozo_1_1">#REF!</definedName>
    <definedName name="_498placapozo_1_1_1">#REF!</definedName>
    <definedName name="_499pozo_1">#REF!</definedName>
    <definedName name="_5___123Graph_AGráfico_4A" hidden="1">#REF!</definedName>
    <definedName name="_5___123Graph_BGráfico_4A" hidden="1">#REF!</definedName>
    <definedName name="_5__123Graph_BGráfico_4A" hidden="1">#REF!</definedName>
    <definedName name="_5__123Graph_LBL_BCart_Utilidad" hidden="1">[21]EVA!$F$110:$I$110</definedName>
    <definedName name="_5_EQP1_1_1" localSheetId="2">#REF!</definedName>
    <definedName name="_5_EQP1_1_1">#REF!</definedName>
    <definedName name="_50_EQP5_1_1" localSheetId="2">#REF!</definedName>
    <definedName name="_50_EQP5_1_1">#REF!</definedName>
    <definedName name="_500pozo_1_1" localSheetId="2">#REF!</definedName>
    <definedName name="_500pozo_1_1">#REF!</definedName>
    <definedName name="_501pozo_1_1_1">#REF!</definedName>
    <definedName name="_502PREST_1">#REF!</definedName>
    <definedName name="_503PREST_1_1">#REF!</definedName>
    <definedName name="_504PREST_1_1_1">#REF!</definedName>
    <definedName name="_505RECSUBBASE_1">#REF!</definedName>
    <definedName name="_506RECSUBBASE_1_1">#REF!</definedName>
    <definedName name="_507RECSUBBASE_1_1_1">#REF!</definedName>
    <definedName name="_508REDU4X3_1">#REF!</definedName>
    <definedName name="_509REDU4X3_1_1">#REF!</definedName>
    <definedName name="_51_EQP5_1_1_1">#REF!</definedName>
    <definedName name="_510REDU4X3_1_1_1">#REF!</definedName>
    <definedName name="_511REDU6X4_1">#REF!</definedName>
    <definedName name="_512REDU6X4_1_1">#REF!</definedName>
    <definedName name="_513REDU6X4_1_1_1">#REF!</definedName>
    <definedName name="_514REDU8X6_1">#REF!</definedName>
    <definedName name="_515REDU8X6_1_1">#REF!</definedName>
    <definedName name="_516REDU8X6_1_1_1">#REF!</definedName>
    <definedName name="_517RELLENO_1">#REF!</definedName>
    <definedName name="_518RELLENO_1_1">#REF!</definedName>
    <definedName name="_519RELLENO_1_1_1">#REF!</definedName>
    <definedName name="_52_EQP6_1">#REF!</definedName>
    <definedName name="_520RELLENOEXCAVACION_1">#REF!</definedName>
    <definedName name="_521RELLENOEXCAVACION_1_1">#REF!</definedName>
    <definedName name="_522RELLENOEXCAVACION_1_1_1">#REF!</definedName>
    <definedName name="_523RELLENOSELECCIONADO_1">#REF!</definedName>
    <definedName name="_524RELLENOSELECCIONADO_1_1">#REF!</definedName>
    <definedName name="_525RELLENOSELECCIONADO_1_1_1">#REF!</definedName>
    <definedName name="_526REPACOMETIDA3_1">#REF!</definedName>
    <definedName name="_527REPACOMETIDA3_1_1">#REF!</definedName>
    <definedName name="_528REPACOMETIDA3_1_1_1">#REF!</definedName>
    <definedName name="_529REPACOMETIDA4_1">#REF!</definedName>
    <definedName name="_53_EQP6_1_1">#REF!</definedName>
    <definedName name="_530REPACOMETIDA4_1_1">#REF!</definedName>
    <definedName name="_531REPACOMETIDA4_1_1_1">#REF!</definedName>
    <definedName name="_532RETIROESCOMBROS_1">#REF!</definedName>
    <definedName name="_533RETIROESCOMBROS_1_1">#REF!</definedName>
    <definedName name="_534RETIROESCOMBROS_1_1_1">#REF!</definedName>
    <definedName name="_535SBG_1">#REF!</definedName>
    <definedName name="_536SBG_1_1">#REF!</definedName>
    <definedName name="_537SBG_1_1_1">#REF!</definedName>
    <definedName name="_538SOBRANTES_1">#REF!</definedName>
    <definedName name="_539SOBRANTES_1_1">#REF!</definedName>
    <definedName name="_54_EQP6_1_1_1">#REF!</definedName>
    <definedName name="_540SOBRANTES_1_1_1">#REF!</definedName>
    <definedName name="_541SUBBASE_1">#REF!</definedName>
    <definedName name="_542SUBBASE_1_1">#REF!</definedName>
    <definedName name="_543SUBBASE_1_1_1">#REF!</definedName>
    <definedName name="_544T16US_1">#REF!</definedName>
    <definedName name="_545T16US_1_1">#REF!</definedName>
    <definedName name="_546T16US_1_1_1">#REF!</definedName>
    <definedName name="_547T3UP_1">#REF!</definedName>
    <definedName name="_548T3UP_1_1">#REF!</definedName>
    <definedName name="_549T3UP_1_1_1">#REF!</definedName>
    <definedName name="_55_EQP7_1">#REF!</definedName>
    <definedName name="_550T3UZ_1">#REF!</definedName>
    <definedName name="_551T3UZ_1_1">#REF!</definedName>
    <definedName name="_552T3UZ_1_1_1">#REF!</definedName>
    <definedName name="_553t4rde26_1">#REF!</definedName>
    <definedName name="_554t4rde26_1_1">#REF!</definedName>
    <definedName name="_555t4rde26_1_1_1">#REF!</definedName>
    <definedName name="_556T4UP_1">#REF!</definedName>
    <definedName name="_557T4UP_1_1">#REF!</definedName>
    <definedName name="_558T4UP_1_1_1">#REF!</definedName>
    <definedName name="_559T4UZ_1">#REF!</definedName>
    <definedName name="_56_EQP7_1_1">#REF!</definedName>
    <definedName name="_560T4UZ_1_1">#REF!</definedName>
    <definedName name="_561T4UZ_1_1_1">#REF!</definedName>
    <definedName name="_562T6UP_1">#REF!</definedName>
    <definedName name="_563T6UP_1_1">#REF!</definedName>
    <definedName name="_564T6UP_1_1_1">#REF!</definedName>
    <definedName name="_565T6UZ_1">#REF!</definedName>
    <definedName name="_566T6UZ_1_1">#REF!</definedName>
    <definedName name="_567T6UZ_1_1_1">#REF!</definedName>
    <definedName name="_568T8UZ_1">#REF!</definedName>
    <definedName name="_569T8UZ_1_1">#REF!</definedName>
    <definedName name="_57_EQP7_1_1_1">#REF!</definedName>
    <definedName name="_570T8UZ_1_1_1">#REF!</definedName>
    <definedName name="_571tapafondo_1">#REF!</definedName>
    <definedName name="_572tapafondo_1_1">#REF!</definedName>
    <definedName name="_573tapafondo_1_1_1">#REF!</definedName>
    <definedName name="_574tapapozo_1">#REF!</definedName>
    <definedName name="_575tapapozo_1_1">#REF!</definedName>
    <definedName name="_576tapapozo_1_1_1">#REF!</definedName>
    <definedName name="_577TAPON3_1">#REF!</definedName>
    <definedName name="_578TAPON3_1_1">#REF!</definedName>
    <definedName name="_579TAPON3_1_1_1">#REF!</definedName>
    <definedName name="_58_EQP8_1">#REF!</definedName>
    <definedName name="_580TAPON4_1">#REF!</definedName>
    <definedName name="_581TAPON4_1_1">#REF!</definedName>
    <definedName name="_582TAPON4_1_1_1">#REF!</definedName>
    <definedName name="_583TEE4X3_1">#REF!</definedName>
    <definedName name="_584TEE4X3_1_1">#REF!</definedName>
    <definedName name="_585TEE4X3_1_1_1">#REF!</definedName>
    <definedName name="_586TEE6A3_1">#REF!</definedName>
    <definedName name="_587TEE6A3_1_1">#REF!</definedName>
    <definedName name="_588TEE6A3_1_1_1">#REF!</definedName>
    <definedName name="_589TEE6X3_1">#REF!</definedName>
    <definedName name="_59_EQP8_1_1">#REF!</definedName>
    <definedName name="_590TEE6X3_1_1">#REF!</definedName>
    <definedName name="_591TEE6X3_1_1_1">#REF!</definedName>
    <definedName name="_592TEE8A6_1">#REF!</definedName>
    <definedName name="_593TEE8A6_1_1">#REF!</definedName>
    <definedName name="_594TEE8A6_1_1_1">#REF!</definedName>
    <definedName name="_595TEE8X3_1">#REF!</definedName>
    <definedName name="_596TEE8X3_1_1">#REF!</definedName>
    <definedName name="_597TEE8X3_1_1_1">#REF!</definedName>
    <definedName name="_598TEE8X4_1">#REF!</definedName>
    <definedName name="_599TEE8X4_1_1">#REF!</definedName>
    <definedName name="_6" localSheetId="4">#REF!</definedName>
    <definedName name="_6">#REF!</definedName>
    <definedName name="_6___123Graph_BGráfico_4A" hidden="1">#REF!</definedName>
    <definedName name="_6___123Graph_XGráfico_4A" hidden="1">#REF!</definedName>
    <definedName name="_6__123Graph_LBL_CCart_Utilidad" hidden="1">[21]EVA!$F$111:$I$111</definedName>
    <definedName name="_6__123Graph_XGráfico_4A" localSheetId="2" hidden="1">#REF!</definedName>
    <definedName name="_6__123Graph_XGráfico_4A" hidden="1">#REF!</definedName>
    <definedName name="_6_EQP1_1_1_1" localSheetId="2">#REF!</definedName>
    <definedName name="_6_EQP1_1_1_1">#REF!</definedName>
    <definedName name="_60_EQP8_1_1_1" localSheetId="2">#REF!</definedName>
    <definedName name="_60_EQP8_1_1_1">#REF!</definedName>
    <definedName name="_600TEE8X4_1_1_1">#REF!</definedName>
    <definedName name="_601TEE8X6_1">#REF!</definedName>
    <definedName name="_602TEE8X6_1_1">#REF!</definedName>
    <definedName name="_603TEE8X6_1_1_1">#REF!</definedName>
    <definedName name="_604TUBERIA3_1">#REF!</definedName>
    <definedName name="_605TUBERIA3_1_1">#REF!</definedName>
    <definedName name="_606TUBERIA3_1_1_1">#REF!</definedName>
    <definedName name="_607TUBERIA6_1">#REF!</definedName>
    <definedName name="_608TUBERIA6_1_1">#REF!</definedName>
    <definedName name="_609TUBERIA6_1_1_1">#REF!</definedName>
    <definedName name="_61_EQP9_1">#REF!</definedName>
    <definedName name="_610U_1">#REF!</definedName>
    <definedName name="_611U_1_1">#REF!</definedName>
    <definedName name="_612U_1_1_1">#REF!</definedName>
    <definedName name="_613U3UP_1">#REF!</definedName>
    <definedName name="_614U3UP_1_1">#REF!</definedName>
    <definedName name="_615U3UP_1_1_1">#REF!</definedName>
    <definedName name="_616U3UZ_1">#REF!</definedName>
    <definedName name="_617U3UZ_1_1">#REF!</definedName>
    <definedName name="_618U3UZ_1_1_1">#REF!</definedName>
    <definedName name="_619U4UP_1">#REF!</definedName>
    <definedName name="_62_EQP9_1_1">#REF!</definedName>
    <definedName name="_620U4UP_1_1">#REF!</definedName>
    <definedName name="_621U4UP_1_1_1">#REF!</definedName>
    <definedName name="_622U4UZ_1">#REF!</definedName>
    <definedName name="_623U4UZ_1_1">#REF!</definedName>
    <definedName name="_624U4UZ_1_1_1">#REF!</definedName>
    <definedName name="_625U6UP_1">#REF!</definedName>
    <definedName name="_626U6UP_1_1">#REF!</definedName>
    <definedName name="_627U6UP_1_1_1">#REF!</definedName>
    <definedName name="_628U6UZ_1">#REF!</definedName>
    <definedName name="_629U6UZ_1_1">#REF!</definedName>
    <definedName name="_63_EQP9_1_1_1">#REF!</definedName>
    <definedName name="_630U6UZ_1_1_1">#REF!</definedName>
    <definedName name="_631U8UP_1">#REF!</definedName>
    <definedName name="_632U8UP_1_1">#REF!</definedName>
    <definedName name="_633U8UP_1_1_1">#REF!</definedName>
    <definedName name="_634U8UZ_1">#REF!</definedName>
    <definedName name="_635U8UZ_1_1">#REF!</definedName>
    <definedName name="_636U8UZ_1_1_1">#REF!</definedName>
    <definedName name="_637UNION3_1">#REF!</definedName>
    <definedName name="_638UNION3_1_1">#REF!</definedName>
    <definedName name="_639UNION3_1_1_1">#REF!</definedName>
    <definedName name="_64_Fill_1">#REF!</definedName>
    <definedName name="_640UNION3PVC_1">#REF!</definedName>
    <definedName name="_641UNION3PVC_1_1">#REF!</definedName>
    <definedName name="_642UNION3PVC_1_1_1">#REF!</definedName>
    <definedName name="_643UNION6PVC_1">#REF!</definedName>
    <definedName name="_644UNION6PVC_1_1">#REF!</definedName>
    <definedName name="_645UNION6PVC_1_1_1">#REF!</definedName>
    <definedName name="_646UNION8_1">#REF!</definedName>
    <definedName name="_647UNION8_1_1">#REF!</definedName>
    <definedName name="_648UNION8_1_1_1">#REF!</definedName>
    <definedName name="_649UNION8PVC_1">#REF!</definedName>
    <definedName name="_65_Fill_1_1">#REF!</definedName>
    <definedName name="_650UNION8PVC_1_1">#REF!</definedName>
    <definedName name="_651UNION8PVC_1_1_1">#REF!</definedName>
    <definedName name="_652UNIONREPARACION_1">#REF!</definedName>
    <definedName name="_653UNIONREPARACION_1_1">#REF!</definedName>
    <definedName name="_654UNIONREPARACION_1_1_1">#REF!</definedName>
    <definedName name="_655UNIONREPARACION6_1">#REF!</definedName>
    <definedName name="_656UNIONREPARACION6_1_1">#REF!</definedName>
    <definedName name="_657UNIONREPARACION6_1_1_1">#REF!</definedName>
    <definedName name="_658UR3UP_1">#REF!</definedName>
    <definedName name="_659UR3UP_1_1">#REF!</definedName>
    <definedName name="_66_Fill_1_1_1">#REF!</definedName>
    <definedName name="_660UR3UP_1_1_1">#REF!</definedName>
    <definedName name="_661UR3UZ_1">#REF!</definedName>
    <definedName name="_662UR3UZ_1_1">#REF!</definedName>
    <definedName name="_663UR3UZ_1_1_1">#REF!</definedName>
    <definedName name="_664UR4UP_1">#REF!</definedName>
    <definedName name="_665UR4UP_1_1">#REF!</definedName>
    <definedName name="_666UR4UP_1_1_1">#REF!</definedName>
    <definedName name="_667UR4UZ_1">#REF!</definedName>
    <definedName name="_668UR4UZ_1_1">#REF!</definedName>
    <definedName name="_669UR4UZ_1_1_1">#REF!</definedName>
    <definedName name="_67_MAT1_1">#REF!</definedName>
    <definedName name="_670UR6UP_1">#REF!</definedName>
    <definedName name="_671UR6UP_1_1">#REF!</definedName>
    <definedName name="_672UR6UP_1_1_1">#REF!</definedName>
    <definedName name="_673UR6UZ_1">#REF!</definedName>
    <definedName name="_674UR6UZ_1_1">#REF!</definedName>
    <definedName name="_675UR6UZ_1_1_1">#REF!</definedName>
    <definedName name="_676UR8UP_1">#REF!</definedName>
    <definedName name="_677UR8UP_1_1">#REF!</definedName>
    <definedName name="_678UR8UP_1_1_1">#REF!</definedName>
    <definedName name="_679UR8UZ_1">#REF!</definedName>
    <definedName name="_68_MAT1_1_1">#REF!</definedName>
    <definedName name="_680UR8UZ_1_1">#REF!</definedName>
    <definedName name="_681UR8UZ_1_1_1">#REF!</definedName>
    <definedName name="_682Valor_1">#REF!</definedName>
    <definedName name="_683Valor_1_1">#REF!</definedName>
    <definedName name="_684Valor_1_1_1">#REF!</definedName>
    <definedName name="_685ValorTot_1">#REF!</definedName>
    <definedName name="_686ValorTot_1_1">#REF!</definedName>
    <definedName name="_687ValorTot_1_1_1">#REF!</definedName>
    <definedName name="_688VALVULA3_1">#REF!</definedName>
    <definedName name="_689VALVULA3_1_1">#REF!</definedName>
    <definedName name="_69_MAT1_1_1_1">#REF!</definedName>
    <definedName name="_690VALVULA3_1_1_1">#REF!</definedName>
    <definedName name="_691VALVULA4_1">#REF!</definedName>
    <definedName name="_692VALVULA4_1_1">#REF!</definedName>
    <definedName name="_693VALVULA4_1_1_1">#REF!</definedName>
    <definedName name="_694VALVULA6_1">#REF!</definedName>
    <definedName name="_695VALVULA6_1_1">#REF!</definedName>
    <definedName name="_696VALVULA6_1_1_1">#REF!</definedName>
    <definedName name="_697VALVULA8_1">#REF!</definedName>
    <definedName name="_698VALVULA8_1_1">#REF!</definedName>
    <definedName name="_699VALVULA8_1_1_1">#REF!</definedName>
    <definedName name="_6Excel_BuiltIn_Print_Area_5_1_1">#REF!</definedName>
    <definedName name="_7___123Graph_XGráfico_4A" hidden="1">#REF!</definedName>
    <definedName name="_7__123Graph_AGráfico_4A" hidden="1">#REF!</definedName>
    <definedName name="_7__123Graph_XCart_Utilidad" hidden="1">[21]EVA!$F$103:$I$103</definedName>
    <definedName name="_7_4_0__123Grap" localSheetId="2" hidden="1">#REF!</definedName>
    <definedName name="_7_4_0__123Grap" hidden="1">#REF!</definedName>
    <definedName name="_7_EQP10_1" localSheetId="2">#REF!</definedName>
    <definedName name="_7_EQP10_1">#REF!</definedName>
    <definedName name="_70_MAT10_1" localSheetId="2">#REF!</definedName>
    <definedName name="_70_MAT10_1">#REF!</definedName>
    <definedName name="_700VTOTAL_1">#REF!</definedName>
    <definedName name="_701VTOTAL_1_1">#REF!</definedName>
    <definedName name="_702VTOTAL_1_1_1">#REF!</definedName>
    <definedName name="_703yee200x160_1">#REF!</definedName>
    <definedName name="_704yee200x160_1_1">#REF!</definedName>
    <definedName name="_705yee200x160_1_1_1">#REF!</definedName>
    <definedName name="_71_MAT10_1_1">#REF!</definedName>
    <definedName name="_72_MAT10_1_1_1">#REF!</definedName>
    <definedName name="_73_MAT11_1">#REF!</definedName>
    <definedName name="_74_MAT11_1_1">#REF!</definedName>
    <definedName name="_75_MAT11_1_1_1">#REF!</definedName>
    <definedName name="_76_MAT12_1">#REF!</definedName>
    <definedName name="_77_MAT12_1_1">#REF!</definedName>
    <definedName name="_78_MAT12_1_1_1">#REF!</definedName>
    <definedName name="_79_MAT13_1">#REF!</definedName>
    <definedName name="_8__123Graph_AGráfico_4A" hidden="1">#REF!</definedName>
    <definedName name="_8__123Graph_BGráfico_4A" hidden="1">#REF!</definedName>
    <definedName name="_8_B_0__123Graph_XGráfico" hidden="1">#REF!</definedName>
    <definedName name="_8_EQP10_1_1">#REF!</definedName>
    <definedName name="_80_MAT13_1_1">#REF!</definedName>
    <definedName name="_81_MAT13_1_1_1">#REF!</definedName>
    <definedName name="_82_MAT14_1">#REF!</definedName>
    <definedName name="_83_MAT14_1_1">#REF!</definedName>
    <definedName name="_84_MAT14_1_1_1">#REF!</definedName>
    <definedName name="_85_MAT15_1">#REF!</definedName>
    <definedName name="_86_MAT15_1_1">#REF!</definedName>
    <definedName name="_87_MAT15_1_1_1">#REF!</definedName>
    <definedName name="_88_MAT16_1">#REF!</definedName>
    <definedName name="_89_MAT16_1_1">#REF!</definedName>
    <definedName name="_9__123Graph_BGráfico_4A" hidden="1">#REF!</definedName>
    <definedName name="_9__123Graph_XGráfico_4A" hidden="1">#REF!</definedName>
    <definedName name="_9_4____123Grap" hidden="1">#REF!</definedName>
    <definedName name="_9_EQP10_1_1_1">#REF!</definedName>
    <definedName name="_90_MAT16_1_1_1">#REF!</definedName>
    <definedName name="_91_MAT17_1">#REF!</definedName>
    <definedName name="_911A">#REF!</definedName>
    <definedName name="_912A">#REF!</definedName>
    <definedName name="_92_MAT17_1_1">#REF!</definedName>
    <definedName name="_921A">#REF!</definedName>
    <definedName name="_922A">#REF!</definedName>
    <definedName name="_93_MAT17_1_1_1">#REF!</definedName>
    <definedName name="_94_MAT18_1">#REF!</definedName>
    <definedName name="_95_MAT18_1_1">#REF!</definedName>
    <definedName name="_96_MAT18_1_1_1">#REF!</definedName>
    <definedName name="_97_MAT19_1">#REF!</definedName>
    <definedName name="_98_MAT19_1_1">#REF!</definedName>
    <definedName name="_99_MAT19_1_1_1">#REF!</definedName>
    <definedName name="_a">#REF!</definedName>
    <definedName name="_a1" localSheetId="4" hidden="1">{"TAB1",#N/A,TRUE,"GENERAL";"TAB2",#N/A,TRUE,"GENERAL";"TAB3",#N/A,TRUE,"GENERAL";"TAB4",#N/A,TRUE,"GENERAL";"TAB5",#N/A,TRUE,"GENERAL"}</definedName>
    <definedName name="_a1" localSheetId="7"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 localSheetId="4"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_1" localSheetId="4" hidden="1">{#N/A,#N/A,TRUE,"1842CWN0"}</definedName>
    <definedName name="_A1_1" localSheetId="2" hidden="1">{#N/A,#N/A,TRUE,"1842CWN0"}</definedName>
    <definedName name="_A1_1" hidden="1">{#N/A,#N/A,TRUE,"1842CWN0"}</definedName>
    <definedName name="_A1_2" localSheetId="4" hidden="1">{#N/A,#N/A,TRUE,"1842CWN0"}</definedName>
    <definedName name="_A1_2" localSheetId="2" hidden="1">{#N/A,#N/A,TRUE,"1842CWN0"}</definedName>
    <definedName name="_A1_2" hidden="1">{#N/A,#N/A,TRUE,"1842CWN0"}</definedName>
    <definedName name="_A16400">#REF!</definedName>
    <definedName name="_A17000" localSheetId="4">#REF!</definedName>
    <definedName name="_A17000" localSheetId="2">#REF!</definedName>
    <definedName name="_A17000">#REF!</definedName>
    <definedName name="_A20000">#REF!</definedName>
    <definedName name="_a3" localSheetId="4" hidden="1">{"TAB1",#N/A,TRUE,"GENERAL";"TAB2",#N/A,TRUE,"GENERAL";"TAB3",#N/A,TRUE,"GENERAL";"TAB4",#N/A,TRUE,"GENERAL";"TAB5",#N/A,TRUE,"GENERAL"}</definedName>
    <definedName name="_a3" localSheetId="7"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 localSheetId="4"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 localSheetId="4">#REF!</definedName>
    <definedName name="_A30000" localSheetId="2">#REF!</definedName>
    <definedName name="_A30000">#REF!</definedName>
    <definedName name="_a4" localSheetId="4" hidden="1">{"via1",#N/A,TRUE,"general";"via2",#N/A,TRUE,"general";"via3",#N/A,TRUE,"general"}</definedName>
    <definedName name="_a4" localSheetId="7"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7"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7"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AS1_1" localSheetId="4" hidden="1">{#N/A,#N/A,TRUE,"INGENIERIA";#N/A,#N/A,TRUE,"COMPRAS";#N/A,#N/A,TRUE,"DIRECCION";#N/A,#N/A,TRUE,"RESUMEN"}</definedName>
    <definedName name="_AAS1_1" localSheetId="2" hidden="1">{#N/A,#N/A,TRUE,"INGENIERIA";#N/A,#N/A,TRUE,"COMPRAS";#N/A,#N/A,TRUE,"DIRECCION";#N/A,#N/A,TRUE,"RESUMEN"}</definedName>
    <definedName name="_AAS1_1" hidden="1">{#N/A,#N/A,TRUE,"INGENIERIA";#N/A,#N/A,TRUE,"COMPRAS";#N/A,#N/A,TRUE,"DIRECCION";#N/A,#N/A,TRUE,"RESUMEN"}</definedName>
    <definedName name="_AAS1_2" localSheetId="4" hidden="1">{#N/A,#N/A,TRUE,"INGENIERIA";#N/A,#N/A,TRUE,"COMPRAS";#N/A,#N/A,TRUE,"DIRECCION";#N/A,#N/A,TRUE,"RESUMEN"}</definedName>
    <definedName name="_AAS1_2" localSheetId="2" hidden="1">{#N/A,#N/A,TRUE,"INGENIERIA";#N/A,#N/A,TRUE,"COMPRAS";#N/A,#N/A,TRUE,"DIRECCION";#N/A,#N/A,TRUE,"RESUMEN"}</definedName>
    <definedName name="_AAS1_2" hidden="1">{#N/A,#N/A,TRUE,"INGENIERIA";#N/A,#N/A,TRUE,"COMPRAS";#N/A,#N/A,TRUE,"DIRECCION";#N/A,#N/A,TRUE,"RESUMEN"}</definedName>
    <definedName name="_ABC1" localSheetId="4" hidden="1">{#N/A,#N/A,TRUE,"1842CWN0"}</definedName>
    <definedName name="_ABC1" localSheetId="2" hidden="1">{#N/A,#N/A,TRUE,"1842CWN0"}</definedName>
    <definedName name="_ABC1" hidden="1">{#N/A,#N/A,TRUE,"1842CWN0"}</definedName>
    <definedName name="_ABC1_1" localSheetId="4" hidden="1">{#N/A,#N/A,TRUE,"1842CWN0"}</definedName>
    <definedName name="_ABC1_1" localSheetId="2" hidden="1">{#N/A,#N/A,TRUE,"1842CWN0"}</definedName>
    <definedName name="_ABC1_1" hidden="1">{#N/A,#N/A,TRUE,"1842CWN0"}</definedName>
    <definedName name="_ABC1_2" localSheetId="4" hidden="1">{#N/A,#N/A,TRUE,"1842CWN0"}</definedName>
    <definedName name="_ABC1_2" localSheetId="2" hidden="1">{#N/A,#N/A,TRUE,"1842CWN0"}</definedName>
    <definedName name="_ABC1_2" hidden="1">{#N/A,#N/A,TRUE,"1842CWN0"}</definedName>
    <definedName name="_abc2" localSheetId="4" hidden="1">{#N/A,#N/A,TRUE,"1842CWN0"}</definedName>
    <definedName name="_abc2" localSheetId="2" hidden="1">{#N/A,#N/A,TRUE,"1842CWN0"}</definedName>
    <definedName name="_abc2" hidden="1">{#N/A,#N/A,TRUE,"1842CWN0"}</definedName>
    <definedName name="_abc2_1" localSheetId="4" hidden="1">{#N/A,#N/A,TRUE,"1842CWN0"}</definedName>
    <definedName name="_abc2_1" localSheetId="2" hidden="1">{#N/A,#N/A,TRUE,"1842CWN0"}</definedName>
    <definedName name="_abc2_1" hidden="1">{#N/A,#N/A,TRUE,"1842CWN0"}</definedName>
    <definedName name="_abc2_2" localSheetId="4" hidden="1">{#N/A,#N/A,TRUE,"1842CWN0"}</definedName>
    <definedName name="_abc2_2" localSheetId="2" hidden="1">{#N/A,#N/A,TRUE,"1842CWN0"}</definedName>
    <definedName name="_abc2_2" hidden="1">{#N/A,#N/A,TRUE,"1842CWN0"}</definedName>
    <definedName name="_ACT21">#REF!</definedName>
    <definedName name="_ADH12" localSheetId="2">#REF!</definedName>
    <definedName name="_ADH12">#REF!</definedName>
    <definedName name="_adi1">[26]Datos!$B$2</definedName>
    <definedName name="_adi2">[26]Datos!$B$3</definedName>
    <definedName name="_ADM12" localSheetId="4">#REF!</definedName>
    <definedName name="_ADM12" localSheetId="2">#REF!</definedName>
    <definedName name="_ADM12">#REF!</definedName>
    <definedName name="_ADM2" localSheetId="2">#REF!</definedName>
    <definedName name="_ADM2">#REF!</definedName>
    <definedName name="_ADM3">#REF!</definedName>
    <definedName name="_ADM4">#REF!</definedName>
    <definedName name="_ADN3">#REF!</definedName>
    <definedName name="_ADP1">#REF!</definedName>
    <definedName name="_AFC1">[3]INV!$A$25:$D$28</definedName>
    <definedName name="_AFC3">[3]INV!$F$25:$I$28</definedName>
    <definedName name="_AFC5">[3]INV!$K$25:$N$28</definedName>
    <definedName name="_AIU1" localSheetId="4">#REF!</definedName>
    <definedName name="_AIU1" localSheetId="2">#REF!</definedName>
    <definedName name="_AIU1">#REF!</definedName>
    <definedName name="_aiu2" localSheetId="4">#REF!</definedName>
    <definedName name="_AIU2">[15]BASE!$C$5</definedName>
    <definedName name="_ALL4" localSheetId="4">#REF!</definedName>
    <definedName name="_ALL4" localSheetId="2">#REF!</definedName>
    <definedName name="_ALL4">#REF!</definedName>
    <definedName name="_ALM1" localSheetId="2">#REF!</definedName>
    <definedName name="_ALM1">#REF!</definedName>
    <definedName name="_altavista">#REF!</definedName>
    <definedName name="_AND1">#REF!</definedName>
    <definedName name="_ane7">#REF!</definedName>
    <definedName name="_ane8">#REF!</definedName>
    <definedName name="_apu1" localSheetId="4">#REF!</definedName>
    <definedName name="_APU1">[27]APU!$G$41</definedName>
    <definedName name="_APU10">[27]APU!$G$499</definedName>
    <definedName name="_APU11">[27]APU!$G$543</definedName>
    <definedName name="_APU13">[27]APU!$G$633</definedName>
    <definedName name="_APU14">[27]APU!$G$1439</definedName>
    <definedName name="_APU15">[27]APU!$G$1482</definedName>
    <definedName name="_APU18">[27]APU!$G$885</definedName>
    <definedName name="_APU2">[27]APU!$G$84</definedName>
    <definedName name="_APU20">[27]APU!$G$675</definedName>
    <definedName name="_APU21">[27]APU!$G$759</definedName>
    <definedName name="_APU22">[27]APU!$G$843</definedName>
    <definedName name="_APU221" localSheetId="4">#REF!</definedName>
    <definedName name="_APU221" localSheetId="2">#REF!</definedName>
    <definedName name="_APU221">#REF!</definedName>
    <definedName name="_APU222" localSheetId="2">#REF!</definedName>
    <definedName name="_APU222">#REF!</definedName>
    <definedName name="_APU23">[27]APU!$G$928</definedName>
    <definedName name="_APU25">[27]APU!$G$1053</definedName>
    <definedName name="_APU26">[28]APU!$G$1096</definedName>
    <definedName name="_APU27">[28]APU!$G$1139</definedName>
    <definedName name="_APU28">[28]APU!$G$1181</definedName>
    <definedName name="_APU3" localSheetId="4">#REF!</definedName>
    <definedName name="_APU3">[27]APU!$G$126</definedName>
    <definedName name="_APU30">[28]APU!$G$1267</definedName>
    <definedName name="_APU31">[28]APU!$G$1353</definedName>
    <definedName name="_APU38">[27]APU!$G$1734</definedName>
    <definedName name="_APU4">[27]APU!$G$212</definedName>
    <definedName name="_APU41">[27]APU!$G$1863</definedName>
    <definedName name="_APU42">[27]APU!$G$1906</definedName>
    <definedName name="_APU43">[27]APU!$G$1949</definedName>
    <definedName name="_APU44">[27]APU!$G$1991</definedName>
    <definedName name="_APU45">[27]APU!$G$2032</definedName>
    <definedName name="_APU46">[27]APU!$G$2075</definedName>
    <definedName name="_APU465" localSheetId="1">[4]!absc</definedName>
    <definedName name="_APU465">[4]!absc</definedName>
    <definedName name="_APU47">[27]APU!$G$2117</definedName>
    <definedName name="_APU48">[27]APU!$G$2159</definedName>
    <definedName name="_APU49">[27]APU!$G$2201</definedName>
    <definedName name="_APU5">[27]APU!$G$253</definedName>
    <definedName name="_APU52">[27]APU!$G$2326</definedName>
    <definedName name="_APU53">[27]APU!$G$2367</definedName>
    <definedName name="_APU54">[27]APU!$G$2409</definedName>
    <definedName name="_APU59">[27]APU!$G$2620</definedName>
    <definedName name="_APU6">[27]APU!$G$292</definedName>
    <definedName name="_APU60">[27]APU!$G$2662</definedName>
    <definedName name="_APU61">[27]APU!$G$2706</definedName>
    <definedName name="_APU64">[27]APU!$G$2828</definedName>
    <definedName name="_APU65">[27]APU!$G$2870</definedName>
    <definedName name="_APU66">[27]APU!$G$2911</definedName>
    <definedName name="_APU7">[27]APU!$G$334</definedName>
    <definedName name="_APU72">[27]APU!$G$3173</definedName>
    <definedName name="_APU74">[28]APU!$G$3251</definedName>
    <definedName name="_APU75">[27]APU!$G$3290</definedName>
    <definedName name="_APU76">[28]APU!$G$3329</definedName>
    <definedName name="_APU77">[27]APU!$G$169</definedName>
    <definedName name="_APU78">[27]APU!$G$1012</definedName>
    <definedName name="_apu79">[28]APU!$G$1310</definedName>
    <definedName name="_APU8">[27]APU!$G$376</definedName>
    <definedName name="_APU80">[27]APU!$G$3411</definedName>
    <definedName name="_APU81">[27]APU!$G$3454</definedName>
    <definedName name="_APU82">[27]APU!$G$3496</definedName>
    <definedName name="_APU83">[27]APU!$G$3538</definedName>
    <definedName name="_APU84">[27]APU!$G$3622</definedName>
    <definedName name="_APU85">[27]APU!$G$3580</definedName>
    <definedName name="_APU86">[28]APU!$G$3368</definedName>
    <definedName name="_APU9">[27]APU!$G$457</definedName>
    <definedName name="_area_s" localSheetId="2">#REF!</definedName>
    <definedName name="_area_s">#REF!</definedName>
    <definedName name="_Atp2" localSheetId="2">#REF!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4" hidden="1">{"TAB1",#N/A,TRUE,"GENERAL";"TAB2",#N/A,TRUE,"GENERAL";"TAB3",#N/A,TRUE,"GENERAL";"TAB4",#N/A,TRUE,"GENERAL";"TAB5",#N/A,TRUE,"GENERAL"}</definedName>
    <definedName name="_b2" localSheetId="7"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7"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7"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7"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7"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7"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alancexPartes" localSheetId="4" hidden="1">#REF!</definedName>
    <definedName name="_BalancexPartes" localSheetId="2" hidden="1">#REF!</definedName>
    <definedName name="_BalancexPartes" hidden="1">#REF!</definedName>
    <definedName name="_BAZ10" localSheetId="2">#REF!</definedName>
    <definedName name="_BAZ10">#REF!</definedName>
    <definedName name="_bb9" localSheetId="4" hidden="1">{"TAB1",#N/A,TRUE,"GENERAL";"TAB2",#N/A,TRUE,"GENERAL";"TAB3",#N/A,TRUE,"GENERAL";"TAB4",#N/A,TRUE,"GENERAL";"TAB5",#N/A,TRUE,"GENERAL"}</definedName>
    <definedName name="_bb9" localSheetId="7"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bb">#REF!</definedName>
    <definedName name="_bbbb">#REF!</definedName>
    <definedName name="_bgb5" localSheetId="4" hidden="1">{"TAB1",#N/A,TRUE,"GENERAL";"TAB2",#N/A,TRUE,"GENERAL";"TAB3",#N/A,TRUE,"GENERAL";"TAB4",#N/A,TRUE,"GENERAL";"TAB5",#N/A,TRUE,"GENERAL"}</definedName>
    <definedName name="_bgb5" localSheetId="7"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BLO20" localSheetId="4">#REF!</definedName>
    <definedName name="_BLO20" localSheetId="2">#REF!</definedName>
    <definedName name="_BLO20">#REF!</definedName>
    <definedName name="_C2254JH" localSheetId="2">#REF!</definedName>
    <definedName name="_C2254JH">#REF!</definedName>
    <definedName name="_C2256JH">#REF!</definedName>
    <definedName name="_C452JH">#REF!</definedName>
    <definedName name="_C65580">#REF!</definedName>
    <definedName name="_C903L">#REF!</definedName>
    <definedName name="_C908J">#REF!</definedName>
    <definedName name="_CAC1">[3]INV!$A$19:$D$22</definedName>
    <definedName name="_CAC3">[3]INV!$F$19:$I$22</definedName>
    <definedName name="_CAC5">[3]INV!$K$19:$N$22</definedName>
    <definedName name="_cal16" localSheetId="2">#REF!</definedName>
    <definedName name="_cal16">#REF!</definedName>
    <definedName name="_cal18" localSheetId="2">#REF!</definedName>
    <definedName name="_cal18">#REF!</definedName>
    <definedName name="_Cal20" localSheetId="2">#REF!</definedName>
    <definedName name="_Cal20">#REF!</definedName>
    <definedName name="_cal22">#REF!</definedName>
    <definedName name="_cal24">#REF!</definedName>
    <definedName name="_calculo">#REF!</definedName>
    <definedName name="_CAN28" localSheetId="4">#REF!</definedName>
    <definedName name="_CAN28">#REF!</definedName>
    <definedName name="_CMU005" localSheetId="4" hidden="1">#REF!</definedName>
    <definedName name="_CMU005" localSheetId="7" hidden="1">#REF!</definedName>
    <definedName name="_CMU005" hidden="1">#REF!</definedName>
    <definedName name="_Cod1">#REF!</definedName>
    <definedName name="_Cod11">#REF!</definedName>
    <definedName name="_COD9120">#REF!</definedName>
    <definedName name="_cod91200">#REF!</definedName>
    <definedName name="_cod9120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200">#REF!</definedName>
    <definedName name="_CON2500">#REF!</definedName>
    <definedName name="_con3000">#REF!</definedName>
    <definedName name="_CUA44">#REF!</definedName>
    <definedName name="_da3">#REF!</definedName>
    <definedName name="_dasd" hidden="1">'[29]46W9'!#REF!</definedName>
    <definedName name="_DCI1" localSheetId="2">#REF!</definedName>
    <definedName name="_DCI1">#REF!</definedName>
    <definedName name="_DDS1" localSheetId="2">#REF!</definedName>
    <definedName name="_DDS1">#REF!</definedName>
    <definedName name="_DGO1" localSheetId="2">#REF!</definedName>
    <definedName name="_DGO1">#REF!</definedName>
    <definedName name="_DGP1">#REF!</definedName>
    <definedName name="_dhc1">[30]Dimensiones!$B$13</definedName>
    <definedName name="_dhc2">[30]Dimensiones!$B$17</definedName>
    <definedName name="_dhc3">[30]Dimensiones!$B$21</definedName>
    <definedName name="_dhc4">[30]Dimensiones!$B$25</definedName>
    <definedName name="_dhc5">[30]Dimensiones!$B$29</definedName>
    <definedName name="_DIJ1" localSheetId="2">#REF!</definedName>
    <definedName name="_DIJ1">#REF!</definedName>
    <definedName name="_Dist_Bin" localSheetId="4" hidden="1">#REF!</definedName>
    <definedName name="_Dist_Bin" localSheetId="7" hidden="1">#REF!</definedName>
    <definedName name="_Dist_Bin" localSheetId="2" hidden="1">#REF!</definedName>
    <definedName name="_Dist_Bin" hidden="1">[31]MPC3I4!$A$2040:$DD$3161</definedName>
    <definedName name="_Dist_Values" localSheetId="4" hidden="1">#REF!</definedName>
    <definedName name="_Dist_Values" localSheetId="7" hidden="1">#REF!</definedName>
    <definedName name="_Dist_Values" localSheetId="2" hidden="1">#REF!</definedName>
    <definedName name="_Dist_Values" hidden="1">[31]MPC3I4!$2552:$3906</definedName>
    <definedName name="_DPI1" localSheetId="2">#REF!</definedName>
    <definedName name="_DPI1">#REF!</definedName>
    <definedName name="_DPY1" localSheetId="2">#REF!</definedName>
    <definedName name="_DPY1">#REF!</definedName>
    <definedName name="_DRI1" localSheetId="2">#REF!</definedName>
    <definedName name="_DRI1">#REF!</definedName>
    <definedName name="_DRL1">#REF!</definedName>
    <definedName name="_DSP1">#REF!</definedName>
    <definedName name="_dvc1">[30]Dimensiones!$B$12</definedName>
    <definedName name="_dvc2">[30]Dimensiones!$B$16</definedName>
    <definedName name="_dvc3">[30]Dimensiones!$B$20</definedName>
    <definedName name="_dvc4">[30]Dimensiones!$B$24</definedName>
    <definedName name="_dvc5">[30]Dimensiones!$B$28</definedName>
    <definedName name="_eac1">[30]Dimensiones!$F$10</definedName>
    <definedName name="_eac2">[30]Dimensiones!$F$13</definedName>
    <definedName name="_eac3">[30]Dimensiones!$F$16</definedName>
    <definedName name="_eac4">[30]Dimensiones!$F$19</definedName>
    <definedName name="_eac5">[30]Dimensiones!$F$22</definedName>
    <definedName name="_ECP1" localSheetId="2">#REF!</definedName>
    <definedName name="_ECP1">#REF!</definedName>
    <definedName name="_EEF110" localSheetId="4">#REF!</definedName>
    <definedName name="_EEF110" localSheetId="2">#REF!</definedName>
    <definedName name="_EEF110">#REF!</definedName>
    <definedName name="_EMP10">#REF!</definedName>
    <definedName name="_EMP12">#REF!</definedName>
    <definedName name="_EMP3">#REF!</definedName>
    <definedName name="_EMP4">#REF!</definedName>
    <definedName name="_EMP6">#REF!</definedName>
    <definedName name="_EMP8">#REF!</definedName>
    <definedName name="_ept1">#REF!</definedName>
    <definedName name="_EQP1">#REF!</definedName>
    <definedName name="_EQP1_1">#N/A</definedName>
    <definedName name="_EQP1_1_1">#REF!</definedName>
    <definedName name="_EQP1_1_1_1">NA()</definedName>
    <definedName name="_EQP1_1_2">#REF!</definedName>
    <definedName name="_EQP10">#REF!</definedName>
    <definedName name="_EQP10_1">#N/A</definedName>
    <definedName name="_EQP10_1_1">#REF!</definedName>
    <definedName name="_EQP10_1_1_1">NA()</definedName>
    <definedName name="_EQP10_1_2">#REF!</definedName>
    <definedName name="_EQP11">#REF!</definedName>
    <definedName name="_EQP11_1">#N/A</definedName>
    <definedName name="_EQP11_1_1">#REF!</definedName>
    <definedName name="_EQP11_1_1_1">NA()</definedName>
    <definedName name="_EQP11_1_2">#REF!</definedName>
    <definedName name="_EQP12">#REF!</definedName>
    <definedName name="_EQP12_1">#N/A</definedName>
    <definedName name="_EQP12_1_1">#REF!</definedName>
    <definedName name="_EQP12_1_1_1">NA()</definedName>
    <definedName name="_EQP12_1_2">#REF!</definedName>
    <definedName name="_EQP13">#REF!</definedName>
    <definedName name="_EQP13_1">#N/A</definedName>
    <definedName name="_EQP13_1_1">#REF!</definedName>
    <definedName name="_EQP13_1_1_1">NA()</definedName>
    <definedName name="_EQP13_1_2">#REF!</definedName>
    <definedName name="_EQP14">#REF!</definedName>
    <definedName name="_EQP14_1">#N/A</definedName>
    <definedName name="_EQP14_1_1">#REF!</definedName>
    <definedName name="_EQP14_1_1_1">NA()</definedName>
    <definedName name="_EQP14_1_2">#REF!</definedName>
    <definedName name="_EQP15">#REF!</definedName>
    <definedName name="_EQP15_1">#N/A</definedName>
    <definedName name="_EQP15_1_1">#REF!</definedName>
    <definedName name="_EQP15_1_1_1">NA()</definedName>
    <definedName name="_EQP15_1_2">#REF!</definedName>
    <definedName name="_EQP16">#REF!</definedName>
    <definedName name="_EQP16_1">#N/A</definedName>
    <definedName name="_EQP16_1_1">#REF!</definedName>
    <definedName name="_EQP16_1_1_1">NA()</definedName>
    <definedName name="_EQP16_1_2">#REF!</definedName>
    <definedName name="_EQP17">#REF!</definedName>
    <definedName name="_EQP17_1">#N/A</definedName>
    <definedName name="_EQP17_1_1">#REF!</definedName>
    <definedName name="_EQP17_1_1_1">NA()</definedName>
    <definedName name="_EQP17_1_2">#REF!</definedName>
    <definedName name="_EQP18">#REF!</definedName>
    <definedName name="_EQP18_1">#N/A</definedName>
    <definedName name="_EQP18_1_1">#REF!</definedName>
    <definedName name="_EQP18_1_1_1">NA()</definedName>
    <definedName name="_EQP18_1_2">#REF!</definedName>
    <definedName name="_EQP19">#REF!</definedName>
    <definedName name="_EQP19_1">#N/A</definedName>
    <definedName name="_EQP19_1_1">#REF!</definedName>
    <definedName name="_EQP19_1_1_1">NA()</definedName>
    <definedName name="_EQP19_1_2">#REF!</definedName>
    <definedName name="_EQP2">#REF!</definedName>
    <definedName name="_EQP2_1">#N/A</definedName>
    <definedName name="_EQP2_1_1">#REF!</definedName>
    <definedName name="_EQP2_1_1_1">NA()</definedName>
    <definedName name="_EQP2_1_2">#REF!</definedName>
    <definedName name="_EQP20">#REF!</definedName>
    <definedName name="_EQP20_1">#N/A</definedName>
    <definedName name="_EQP20_1_1">#REF!</definedName>
    <definedName name="_EQP20_1_1_1">NA()</definedName>
    <definedName name="_EQP20_1_2">#REF!</definedName>
    <definedName name="_EQP3">#REF!</definedName>
    <definedName name="_EQP3_1">#N/A</definedName>
    <definedName name="_EQP3_1_1">#REF!</definedName>
    <definedName name="_EQP3_1_1_1">NA()</definedName>
    <definedName name="_EQP3_1_2">#REF!</definedName>
    <definedName name="_EQP4">#REF!</definedName>
    <definedName name="_EQP4_1">#N/A</definedName>
    <definedName name="_EQP4_1_1">#REF!</definedName>
    <definedName name="_EQP4_1_1_1">NA()</definedName>
    <definedName name="_EQP4_1_2">#REF!</definedName>
    <definedName name="_EQP5">#REF!</definedName>
    <definedName name="_EQP5_1">#N/A</definedName>
    <definedName name="_EQP5_1_1">#REF!</definedName>
    <definedName name="_EQP5_1_1_1">NA()</definedName>
    <definedName name="_EQP5_1_2">#REF!</definedName>
    <definedName name="_EQP6">#REF!</definedName>
    <definedName name="_EQP6_1">#N/A</definedName>
    <definedName name="_EQP6_1_1">#REF!</definedName>
    <definedName name="_EQP6_1_1_1">NA()</definedName>
    <definedName name="_EQP6_1_2">#REF!</definedName>
    <definedName name="_EQP7">#REF!</definedName>
    <definedName name="_EQP7_1">#N/A</definedName>
    <definedName name="_EQP7_1_1">#REF!</definedName>
    <definedName name="_EQP7_1_1_1">NA()</definedName>
    <definedName name="_EQP7_1_2">#REF!</definedName>
    <definedName name="_EQP8">#REF!</definedName>
    <definedName name="_EQP8_1">#N/A</definedName>
    <definedName name="_EQP8_1_1">#REF!</definedName>
    <definedName name="_EQP8_1_1_1">NA()</definedName>
    <definedName name="_EQP8_1_2">#REF!</definedName>
    <definedName name="_EQP9">#REF!</definedName>
    <definedName name="_EQP9_1">#N/A</definedName>
    <definedName name="_EQP9_1_1">#REF!</definedName>
    <definedName name="_EQP9_1_1_1">NA()</definedName>
    <definedName name="_EQP9_1_2">#REF!</definedName>
    <definedName name="_ESP1">#REF!</definedName>
    <definedName name="_ESP2">#REF!</definedName>
    <definedName name="_ESP3">#REF!</definedName>
    <definedName name="_ESP4">#REF!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4">PGIO!err</definedName>
    <definedName name="_F" localSheetId="7">'POLIZAS OBRA'!err</definedName>
    <definedName name="_F" localSheetId="2">'PPTO INTERVENTORIA'!err</definedName>
    <definedName name="_F" hidden="1">#REF!</definedName>
    <definedName name="_F10" localSheetId="2">#REF!</definedName>
    <definedName name="_F10">#REF!</definedName>
    <definedName name="_FC" localSheetId="4">#REF!</definedName>
    <definedName name="_fc">[30]Dimensiones!$B$9</definedName>
    <definedName name="_FEC5" localSheetId="2">#REF!,#REF!</definedName>
    <definedName name="_FEC5">#REF!,#REF!</definedName>
    <definedName name="_Fill" localSheetId="4" hidden="1">#REF!</definedName>
    <definedName name="_Fill" localSheetId="7" hidden="1">#REF!</definedName>
    <definedName name="_Fill" localSheetId="2" hidden="1">#REF!</definedName>
    <definedName name="_Fill" hidden="1">#REF!</definedName>
    <definedName name="_Fill_1">#N/A</definedName>
    <definedName name="_Fill_1_1">#REF!</definedName>
    <definedName name="_Fill_1_1_1">NA()</definedName>
    <definedName name="_Fill_1_2">#REF!</definedName>
    <definedName name="_Fill1" hidden="1">#REF!</definedName>
    <definedName name="_fill12" hidden="1">#REF!</definedName>
    <definedName name="_xlnm._FilterDatabase" localSheetId="4" hidden="1">#REF!</definedName>
    <definedName name="_xlnm._FilterDatabase" localSheetId="7" hidden="1">'[29]46W9'!#REF!</definedName>
    <definedName name="_xlnm._FilterDatabase" localSheetId="2" hidden="1">'[29]46W9'!#REF!</definedName>
    <definedName name="_xlnm._FilterDatabase" hidden="1">[32]Presupuesto_Via_distribuidora!$A$9:$H$344</definedName>
    <definedName name="_FOR1" localSheetId="4">#REF!</definedName>
    <definedName name="_FOR1" localSheetId="2">#REF!</definedName>
    <definedName name="_FOR1">#REF!</definedName>
    <definedName name="_FS01" localSheetId="4">"[0]!err"</definedName>
    <definedName name="_FS01" localSheetId="2">'PPTO INTERVENTORIA'!err</definedName>
    <definedName name="_FS01">'POLIZAS OBRA'!err</definedName>
    <definedName name="_FYB02" localSheetId="4">#REF!</definedName>
    <definedName name="_FYB02" localSheetId="2">#REF!</definedName>
    <definedName name="_FYB02">#REF!</definedName>
    <definedName name="_FYB03" localSheetId="2">#REF!</definedName>
    <definedName name="_FYB03">#REF!</definedName>
    <definedName name="_FYB04">#REF!</definedName>
    <definedName name="_FYB08">#REF!</definedName>
    <definedName name="_FYB10">#REF!</definedName>
    <definedName name="_G1">#N/A</definedName>
    <definedName name="_g2" localSheetId="4" hidden="1">{"TAB1",#N/A,TRUE,"GENERAL";"TAB2",#N/A,TRUE,"GENERAL";"TAB3",#N/A,TRUE,"GENERAL";"TAB4",#N/A,TRUE,"GENERAL";"TAB5",#N/A,TRUE,"GENERAL"}</definedName>
    <definedName name="_g2" localSheetId="7"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7"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7"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7"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7"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7"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localSheetId="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4" hidden="1">{"via1",#N/A,TRUE,"general";"via2",#N/A,TRUE,"general";"via3",#N/A,TRUE,"general"}</definedName>
    <definedName name="_gtr4" localSheetId="7"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7"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7"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7"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7"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7"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7"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7"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ac1">[30]Dimensiones!$F$8</definedName>
    <definedName name="_hac2">[30]Dimensiones!$F$11</definedName>
    <definedName name="_hac3">[30]Dimensiones!$F$14</definedName>
    <definedName name="_hac4">[30]Dimensiones!$F$17</definedName>
    <definedName name="_hac5">[30]Dimensiones!$F$20</definedName>
    <definedName name="_HED1" localSheetId="4">#REF!</definedName>
    <definedName name="_HED1" localSheetId="2">#REF!</definedName>
    <definedName name="_HED1">#REF!</definedName>
    <definedName name="_HED10" localSheetId="2">#REF!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4" hidden="1">{"via1",#N/A,TRUE,"general";"via2",#N/A,TRUE,"general";"via3",#N/A,TRUE,"general"}</definedName>
    <definedName name="_hfh7" localSheetId="7"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4" hidden="1">{#N/A,#N/A,TRUE,"1842CWN0"}</definedName>
    <definedName name="_hhg1" localSheetId="2" hidden="1">{#N/A,#N/A,TRUE,"1842CWN0"}</definedName>
    <definedName name="_hhg1" hidden="1">{#N/A,#N/A,TRUE,"1842CWN0"}</definedName>
    <definedName name="_HMM2">[33]PRECIOS!$F$8</definedName>
    <definedName name="_HMM3">[33]PRECIOS!$F$9</definedName>
    <definedName name="_hola2">#REF!</definedName>
    <definedName name="_HUM1">#REF!</definedName>
    <definedName name="_HUM2">#REF!</definedName>
    <definedName name="_i1" localSheetId="4">#REF!</definedName>
    <definedName name="_i1">#REF!</definedName>
    <definedName name="_i4" localSheetId="4" hidden="1">{"via1",#N/A,TRUE,"general";"via2",#N/A,TRUE,"general";"via3",#N/A,TRUE,"general"}</definedName>
    <definedName name="_i4" localSheetId="7"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7"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7"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7"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7"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7"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7"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 localSheetId="2">#REF!</definedName>
    <definedName name="_imp1">#REF!</definedName>
    <definedName name="_imp2" localSheetId="2">#REF!</definedName>
    <definedName name="_imp2">#REF!</definedName>
    <definedName name="_imp23">#REF!</definedName>
    <definedName name="_INF1" localSheetId="4">#REF!</definedName>
    <definedName name="_INF1">#REF!</definedName>
    <definedName name="_INF2">#REF!</definedName>
    <definedName name="_INF3">#REF!</definedName>
    <definedName name="_IPC2002">#REF!</definedName>
    <definedName name="_ITM4">#REF!</definedName>
    <definedName name="_IVA1">#REF!</definedName>
    <definedName name="_J" localSheetId="4" hidden="1">{"TAB1",#N/A,TRUE,"GENERAL";"TAB2",#N/A,TRUE,"GENERAL";"TAB3",#N/A,TRUE,"GENERAL";"TAB4",#N/A,TRUE,"GENERAL";"TAB5",#N/A,TRUE,"GENERAL"}</definedName>
    <definedName name="_J" localSheetId="2" hidden="1">{"TAB1",#N/A,TRUE,"GENERAL";"TAB2",#N/A,TRUE,"GENERAL";"TAB3",#N/A,TRUE,"GENERAL";"TAB4",#N/A,TRUE,"GENERAL";"TAB5",#N/A,TRUE,"GENERAL"}</definedName>
    <definedName name="_J" hidden="1">{"TAB1",#N/A,TRUE,"GENERAL";"TAB2",#N/A,TRUE,"GENERAL";"TAB3",#N/A,TRUE,"GENERAL";"TAB4",#N/A,TRUE,"GENERAL";"TAB5",#N/A,TRUE,"GENERAL"}</definedName>
    <definedName name="_k3" localSheetId="4" hidden="1">{"TAB1",#N/A,TRUE,"GENERAL";"TAB2",#N/A,TRUE,"GENERAL";"TAB3",#N/A,TRUE,"GENERAL";"TAB4",#N/A,TRUE,"GENERAL";"TAB5",#N/A,TRUE,"GENERAL"}</definedName>
    <definedName name="_k3" localSheetId="7"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7"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7"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7"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7"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7"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localSheetId="4" hidden="1">#REF!</definedName>
    <definedName name="_Key1" localSheetId="7" hidden="1">#REF!</definedName>
    <definedName name="_Key1" hidden="1">#REF!</definedName>
    <definedName name="_Key11" hidden="1">#REF!</definedName>
    <definedName name="_Key2" localSheetId="4" hidden="1">#REF!</definedName>
    <definedName name="_Key2" localSheetId="7" hidden="1">#REF!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localSheetId="7"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124" localSheetId="2">'[16]BASE ptap'!#REF!</definedName>
    <definedName name="_LA124">'[16]BASE ptap'!#REF!</definedName>
    <definedName name="_lac1">[30]Dimensiones!$F$9</definedName>
    <definedName name="_LAC18" localSheetId="4">#REF!</definedName>
    <definedName name="_LAC18" localSheetId="2">#REF!</definedName>
    <definedName name="_LAC18">#REF!</definedName>
    <definedName name="_lac2">[30]Dimensiones!$F$12</definedName>
    <definedName name="_lac3">[30]Dimensiones!$F$15</definedName>
    <definedName name="_lac4">[30]Dimensiones!$F$18</definedName>
    <definedName name="_lac5">[30]Dimensiones!$F$21</definedName>
    <definedName name="_lar03" localSheetId="4">#REF!</definedName>
    <definedName name="_lar03" localSheetId="2">#REF!</definedName>
    <definedName name="_lar03">#REF!</definedName>
    <definedName name="_LEY80" localSheetId="2">#REF!</definedName>
    <definedName name="_LEY80">#REF!</definedName>
    <definedName name="_m3" localSheetId="4" hidden="1">{"via1",#N/A,TRUE,"general";"via2",#N/A,TRUE,"general";"via3",#N/A,TRUE,"general"}</definedName>
    <definedName name="_m3" localSheetId="7"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7"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7"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7"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7"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7"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7"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3" localSheetId="2">#REF!</definedName>
    <definedName name="_MA3">#REF!</definedName>
    <definedName name="_MAT1" localSheetId="2">#REF!</definedName>
    <definedName name="_MAT1">#REF!</definedName>
    <definedName name="_MAT1_1">#N/A</definedName>
    <definedName name="_MAT1_1_1">#REF!</definedName>
    <definedName name="_MAT1_1_1_1">NA()</definedName>
    <definedName name="_MAT1_1_2">#REF!</definedName>
    <definedName name="_MAT10">#REF!</definedName>
    <definedName name="_MAT10_1">#N/A</definedName>
    <definedName name="_MAT10_1_1">#REF!</definedName>
    <definedName name="_MAT10_1_1_1">NA()</definedName>
    <definedName name="_MAT10_1_2">#REF!</definedName>
    <definedName name="_MAT11">#REF!</definedName>
    <definedName name="_MAT11_1">#N/A</definedName>
    <definedName name="_MAT11_1_1">#REF!</definedName>
    <definedName name="_MAT11_1_1_1">NA()</definedName>
    <definedName name="_MAT11_1_2">#REF!</definedName>
    <definedName name="_MAT12">#REF!</definedName>
    <definedName name="_MAT12_1">#N/A</definedName>
    <definedName name="_MAT12_1_1">#REF!</definedName>
    <definedName name="_MAT12_1_1_1">NA()</definedName>
    <definedName name="_MAT12_1_2">#REF!</definedName>
    <definedName name="_MAT13">#REF!</definedName>
    <definedName name="_MAT13_1">#N/A</definedName>
    <definedName name="_MAT13_1_1">#REF!</definedName>
    <definedName name="_MAT13_1_1_1">NA()</definedName>
    <definedName name="_MAT13_1_2">#REF!</definedName>
    <definedName name="_MAT14">#REF!</definedName>
    <definedName name="_MAT14_1">#N/A</definedName>
    <definedName name="_MAT14_1_1">#REF!</definedName>
    <definedName name="_MAT14_1_1_1">NA()</definedName>
    <definedName name="_MAT14_1_2">#REF!</definedName>
    <definedName name="_MAT15">#REF!</definedName>
    <definedName name="_MAT15_1">#N/A</definedName>
    <definedName name="_MAT15_1_1">#REF!</definedName>
    <definedName name="_MAT15_1_1_1">NA()</definedName>
    <definedName name="_MAT15_1_2">#REF!</definedName>
    <definedName name="_MAT16">#REF!</definedName>
    <definedName name="_MAT16_1">#N/A</definedName>
    <definedName name="_MAT16_1_1">#REF!</definedName>
    <definedName name="_MAT16_1_1_1">NA()</definedName>
    <definedName name="_MAT16_1_2">#REF!</definedName>
    <definedName name="_MAT17">#REF!</definedName>
    <definedName name="_MAT17_1">#N/A</definedName>
    <definedName name="_MAT17_1_1">#REF!</definedName>
    <definedName name="_MAT17_1_1_1">NA()</definedName>
    <definedName name="_MAT17_1_2">#REF!</definedName>
    <definedName name="_MAT18">#REF!</definedName>
    <definedName name="_MAT18_1">#N/A</definedName>
    <definedName name="_MAT18_1_1">#REF!</definedName>
    <definedName name="_MAT18_1_1_1">NA()</definedName>
    <definedName name="_MAT18_1_2">#REF!</definedName>
    <definedName name="_MAT19">#REF!</definedName>
    <definedName name="_MAT19_1">#N/A</definedName>
    <definedName name="_MAT19_1_1">#REF!</definedName>
    <definedName name="_MAT19_1_1_1">NA()</definedName>
    <definedName name="_MAT19_1_2">#REF!</definedName>
    <definedName name="_MAT2">#REF!</definedName>
    <definedName name="_MAT2_1">#N/A</definedName>
    <definedName name="_MAT2_1_1">#REF!</definedName>
    <definedName name="_MAT2_1_1_1">NA()</definedName>
    <definedName name="_MAT2_1_2">#REF!</definedName>
    <definedName name="_MAT20">#REF!</definedName>
    <definedName name="_MAT20_1">#N/A</definedName>
    <definedName name="_MAT20_1_1">#REF!</definedName>
    <definedName name="_MAT20_1_1_1">NA()</definedName>
    <definedName name="_MAT20_1_2">#REF!</definedName>
    <definedName name="_MAT21">#REF!</definedName>
    <definedName name="_MAT21_1">#N/A</definedName>
    <definedName name="_MAT21_1_1">#REF!</definedName>
    <definedName name="_MAT21_1_1_1">NA()</definedName>
    <definedName name="_MAT21_1_2">#REF!</definedName>
    <definedName name="_MAT22">#REF!</definedName>
    <definedName name="_MAT22_1">#N/A</definedName>
    <definedName name="_MAT22_1_1">#REF!</definedName>
    <definedName name="_MAT22_1_1_1">NA()</definedName>
    <definedName name="_MAT22_1_2">#REF!</definedName>
    <definedName name="_MAT23">#REF!</definedName>
    <definedName name="_MAT23_1">#N/A</definedName>
    <definedName name="_MAT23_1_1">#REF!</definedName>
    <definedName name="_MAT23_1_1_1">NA()</definedName>
    <definedName name="_MAT23_1_2">#REF!</definedName>
    <definedName name="_MAT24">#REF!</definedName>
    <definedName name="_MAT24_1">#N/A</definedName>
    <definedName name="_MAT24_1_1">#REF!</definedName>
    <definedName name="_MAT24_1_1_1">NA()</definedName>
    <definedName name="_MAT24_1_2">#REF!</definedName>
    <definedName name="_MAT25">#REF!</definedName>
    <definedName name="_MAT25_1">#N/A</definedName>
    <definedName name="_MAT25_1_1">#REF!</definedName>
    <definedName name="_MAT25_1_1_1">NA()</definedName>
    <definedName name="_MAT25_1_2">#REF!</definedName>
    <definedName name="_MAT26">#REF!</definedName>
    <definedName name="_MAT26_1">#N/A</definedName>
    <definedName name="_MAT26_1_1">#REF!</definedName>
    <definedName name="_MAT26_1_1_1">NA()</definedName>
    <definedName name="_MAT26_1_2">#REF!</definedName>
    <definedName name="_MAT27">#REF!</definedName>
    <definedName name="_MAT27_1">#N/A</definedName>
    <definedName name="_MAT27_1_1">#REF!</definedName>
    <definedName name="_MAT27_1_1_1">NA()</definedName>
    <definedName name="_MAT27_1_2">#REF!</definedName>
    <definedName name="_MAT28">#REF!</definedName>
    <definedName name="_MAT28_1">#N/A</definedName>
    <definedName name="_MAT28_1_1">#REF!</definedName>
    <definedName name="_MAT28_1_1_1">NA()</definedName>
    <definedName name="_MAT28_1_2">#REF!</definedName>
    <definedName name="_MAT29">#REF!</definedName>
    <definedName name="_MAT29_1">#N/A</definedName>
    <definedName name="_MAT29_1_1">#REF!</definedName>
    <definedName name="_MAT29_1_1_1">NA()</definedName>
    <definedName name="_MAT29_1_2">#REF!</definedName>
    <definedName name="_MAT3">#REF!</definedName>
    <definedName name="_MAT3_1">#N/A</definedName>
    <definedName name="_MAT3_1_1">#REF!</definedName>
    <definedName name="_MAT3_1_1_1">NA()</definedName>
    <definedName name="_MAT3_1_2">#REF!</definedName>
    <definedName name="_MAT30">#REF!</definedName>
    <definedName name="_MAT30_1">#N/A</definedName>
    <definedName name="_MAT30_1_1">#REF!</definedName>
    <definedName name="_MAT30_1_1_1">NA()</definedName>
    <definedName name="_MAT30_1_2">#REF!</definedName>
    <definedName name="_MAT31">#REF!</definedName>
    <definedName name="_MAT31_1">#N/A</definedName>
    <definedName name="_MAT31_1_1">#REF!</definedName>
    <definedName name="_MAT31_1_1_1">NA()</definedName>
    <definedName name="_MAT31_1_2">#REF!</definedName>
    <definedName name="_MAT32">#REF!</definedName>
    <definedName name="_MAT32_1">#N/A</definedName>
    <definedName name="_MAT32_1_1">#REF!</definedName>
    <definedName name="_MAT32_1_1_1">NA()</definedName>
    <definedName name="_MAT32_1_2">#REF!</definedName>
    <definedName name="_MAT33">#REF!</definedName>
    <definedName name="_MAT33_1">#N/A</definedName>
    <definedName name="_MAT33_1_1">#REF!</definedName>
    <definedName name="_MAT33_1_1_1">NA()</definedName>
    <definedName name="_MAT33_1_2">#REF!</definedName>
    <definedName name="_MAT34">#REF!</definedName>
    <definedName name="_MAT34_1">#N/A</definedName>
    <definedName name="_MAT34_1_1">#REF!</definedName>
    <definedName name="_MAT34_1_1_1">NA()</definedName>
    <definedName name="_MAT34_1_2">#REF!</definedName>
    <definedName name="_MAT35">#REF!</definedName>
    <definedName name="_MAT35_1">#N/A</definedName>
    <definedName name="_MAT35_1_1">#REF!</definedName>
    <definedName name="_MAT35_1_1_1">NA()</definedName>
    <definedName name="_MAT35_1_2">#REF!</definedName>
    <definedName name="_MAT36">#REF!</definedName>
    <definedName name="_MAT36_1">#N/A</definedName>
    <definedName name="_MAT36_1_1">#REF!</definedName>
    <definedName name="_MAT36_1_1_1">NA()</definedName>
    <definedName name="_MAT36_1_2">#REF!</definedName>
    <definedName name="_MAT37">#REF!</definedName>
    <definedName name="_MAT37_1">#N/A</definedName>
    <definedName name="_MAT37_1_1">#REF!</definedName>
    <definedName name="_MAT37_1_1_1">NA()</definedName>
    <definedName name="_MAT37_1_2">#REF!</definedName>
    <definedName name="_MAT38">#REF!</definedName>
    <definedName name="_MAT38_1">#N/A</definedName>
    <definedName name="_MAT38_1_1">#REF!</definedName>
    <definedName name="_MAT38_1_1_1">NA()</definedName>
    <definedName name="_MAT38_1_2">#REF!</definedName>
    <definedName name="_MAT39">#REF!</definedName>
    <definedName name="_MAT39_1">#N/A</definedName>
    <definedName name="_MAT39_1_1">#REF!</definedName>
    <definedName name="_MAT39_1_1_1">NA()</definedName>
    <definedName name="_MAT39_1_2">#REF!</definedName>
    <definedName name="_MAT4">#REF!</definedName>
    <definedName name="_MAT4_1">#N/A</definedName>
    <definedName name="_MAT4_1_1">#REF!</definedName>
    <definedName name="_MAT4_1_1_1">NA()</definedName>
    <definedName name="_MAT4_1_2">#REF!</definedName>
    <definedName name="_MAT40">#REF!</definedName>
    <definedName name="_MAT40_1">#N/A</definedName>
    <definedName name="_MAT40_1_1">#REF!</definedName>
    <definedName name="_MAT40_1_1_1">NA()</definedName>
    <definedName name="_MAT40_1_2">#REF!</definedName>
    <definedName name="_MAT5">#REF!</definedName>
    <definedName name="_MAT5_1">#N/A</definedName>
    <definedName name="_MAT5_1_1">#REF!</definedName>
    <definedName name="_MAT5_1_1_1">NA()</definedName>
    <definedName name="_MAT5_1_2">#REF!</definedName>
    <definedName name="_MAT6">#REF!</definedName>
    <definedName name="_MAT6_1">#N/A</definedName>
    <definedName name="_MAT6_1_1">#REF!</definedName>
    <definedName name="_MAT6_1_1_1">NA()</definedName>
    <definedName name="_MAT6_1_2">#REF!</definedName>
    <definedName name="_MAT7">#REF!</definedName>
    <definedName name="_MAT7_1">#N/A</definedName>
    <definedName name="_MAT7_1_1">#REF!</definedName>
    <definedName name="_MAT7_1_1_1">NA()</definedName>
    <definedName name="_MAT7_1_2">#REF!</definedName>
    <definedName name="_MAT8">#REF!</definedName>
    <definedName name="_MAT8_1">#N/A</definedName>
    <definedName name="_MAT8_1_1">#REF!</definedName>
    <definedName name="_MAT8_1_1_1">NA()</definedName>
    <definedName name="_MAT8_1_2">#REF!</definedName>
    <definedName name="_MAT9">#REF!</definedName>
    <definedName name="_MAT9_1">#N/A</definedName>
    <definedName name="_MAT9_1_1">#REF!</definedName>
    <definedName name="_MAT9_1_1_1">NA()</definedName>
    <definedName name="_MAT9_1_2">#REF!</definedName>
    <definedName name="_mes1">#REF!</definedName>
    <definedName name="_Mes2">#REF!</definedName>
    <definedName name="_Mes3">#REF!</definedName>
    <definedName name="_MM1">#REF!</definedName>
    <definedName name="_MM2">#REF!</definedName>
    <definedName name="_MM3">#REF!</definedName>
    <definedName name="_MO1">#REF!</definedName>
    <definedName name="_MO1_1">#N/A</definedName>
    <definedName name="_MO1_1_1">#REF!</definedName>
    <definedName name="_MO1_1_1_1">NA()</definedName>
    <definedName name="_MO1_1_2">#REF!</definedName>
    <definedName name="_MO10">#REF!</definedName>
    <definedName name="_MO10_1">#N/A</definedName>
    <definedName name="_MO10_1_1">#REF!</definedName>
    <definedName name="_MO10_1_1_1">NA()</definedName>
    <definedName name="_MO10_1_2">#REF!</definedName>
    <definedName name="_MO2">#REF!</definedName>
    <definedName name="_MO2_1">#N/A</definedName>
    <definedName name="_MO2_1_1">#REF!</definedName>
    <definedName name="_MO2_1_1_1">NA()</definedName>
    <definedName name="_MO2_1_2">#REF!</definedName>
    <definedName name="_MO3">#REF!</definedName>
    <definedName name="_MO3_1">#N/A</definedName>
    <definedName name="_MO3_1_1">#REF!</definedName>
    <definedName name="_MO3_1_1_1">NA()</definedName>
    <definedName name="_MO3_1_2">#REF!</definedName>
    <definedName name="_MO4">#REF!</definedName>
    <definedName name="_MO4_1">#N/A</definedName>
    <definedName name="_MO4_1_1">#REF!</definedName>
    <definedName name="_MO4_1_1_1">NA()</definedName>
    <definedName name="_MO4_1_2">#REF!</definedName>
    <definedName name="_MO5">#REF!</definedName>
    <definedName name="_MO5_1">#N/A</definedName>
    <definedName name="_MO5_1_1">#REF!</definedName>
    <definedName name="_MO5_1_1_1">NA()</definedName>
    <definedName name="_MO5_1_2">#REF!</definedName>
    <definedName name="_MO6">#REF!</definedName>
    <definedName name="_MO6_1">#N/A</definedName>
    <definedName name="_MO6_1_1">#REF!</definedName>
    <definedName name="_MO6_1_1_1">NA()</definedName>
    <definedName name="_MO6_1_2">#REF!</definedName>
    <definedName name="_MO7">#REF!</definedName>
    <definedName name="_MO7_1">#N/A</definedName>
    <definedName name="_MO7_1_1">#REF!</definedName>
    <definedName name="_MO7_1_1_1">NA()</definedName>
    <definedName name="_MO7_1_2">#REF!</definedName>
    <definedName name="_MO8">#REF!</definedName>
    <definedName name="_MO8_1">#N/A</definedName>
    <definedName name="_MO8_1_1">#REF!</definedName>
    <definedName name="_MO8_1_1_1">NA()</definedName>
    <definedName name="_MO8_1_2">#REF!</definedName>
    <definedName name="_MO9">#REF!</definedName>
    <definedName name="_MO9_1">#N/A</definedName>
    <definedName name="_MO9_1_1">#REF!</definedName>
    <definedName name="_MO9_1_1_1">NA()</definedName>
    <definedName name="_MO9_1_2">#REF!</definedName>
    <definedName name="_MOD1">#REF!</definedName>
    <definedName name="_MON1">#REF!</definedName>
    <definedName name="_MON2">#REF!</definedName>
    <definedName name="_mor15">#REF!</definedName>
    <definedName name="_mun2">[23]PESOS!#REF!</definedName>
    <definedName name="_MV1" localSheetId="2">#REF!</definedName>
    <definedName name="_MV1">#REF!</definedName>
    <definedName name="_MV1_1">#N/A</definedName>
    <definedName name="_MV1_1_1" localSheetId="2">#REF!</definedName>
    <definedName name="_MV1_1_1">#REF!</definedName>
    <definedName name="_MV1_1_1_1">NA()</definedName>
    <definedName name="_MV1_1_2" localSheetId="2">#REF!</definedName>
    <definedName name="_MV1_1_2">#REF!</definedName>
    <definedName name="_MV10">#REF!</definedName>
    <definedName name="_MV10_1">#N/A</definedName>
    <definedName name="_MV10_1_1">#REF!</definedName>
    <definedName name="_MV10_1_1_1">NA()</definedName>
    <definedName name="_MV10_1_2">#REF!</definedName>
    <definedName name="_MV11">#REF!</definedName>
    <definedName name="_MV11_1">#N/A</definedName>
    <definedName name="_MV11_1_1">#REF!</definedName>
    <definedName name="_MV11_1_1_1">NA()</definedName>
    <definedName name="_MV11_1_2">#REF!</definedName>
    <definedName name="_MV12">#REF!</definedName>
    <definedName name="_MV12_1">#N/A</definedName>
    <definedName name="_MV12_1_1">#REF!</definedName>
    <definedName name="_MV12_1_1_1">NA()</definedName>
    <definedName name="_MV12_1_2">#REF!</definedName>
    <definedName name="_MV13">#REF!</definedName>
    <definedName name="_MV13_1">#N/A</definedName>
    <definedName name="_MV13_1_1">#REF!</definedName>
    <definedName name="_MV13_1_1_1">NA()</definedName>
    <definedName name="_MV13_1_2">#REF!</definedName>
    <definedName name="_MV14">#REF!</definedName>
    <definedName name="_MV14_1">#N/A</definedName>
    <definedName name="_MV14_1_1">#REF!</definedName>
    <definedName name="_MV14_1_1_1">NA()</definedName>
    <definedName name="_MV14_1_2">#REF!</definedName>
    <definedName name="_MV15">#REF!</definedName>
    <definedName name="_MV15_1">#N/A</definedName>
    <definedName name="_MV15_1_1">#REF!</definedName>
    <definedName name="_MV15_1_1_1">NA()</definedName>
    <definedName name="_MV15_1_2">#REF!</definedName>
    <definedName name="_MV16">#REF!</definedName>
    <definedName name="_MV16_1">#N/A</definedName>
    <definedName name="_MV16_1_1">#REF!</definedName>
    <definedName name="_MV16_1_1_1">NA()</definedName>
    <definedName name="_MV16_1_2">#REF!</definedName>
    <definedName name="_MV17">#REF!</definedName>
    <definedName name="_MV17_1">#N/A</definedName>
    <definedName name="_MV17_1_1">#REF!</definedName>
    <definedName name="_MV17_1_1_1">NA()</definedName>
    <definedName name="_MV17_1_2">#REF!</definedName>
    <definedName name="_MV18">#REF!</definedName>
    <definedName name="_MV18_1">#N/A</definedName>
    <definedName name="_MV18_1_1">#REF!</definedName>
    <definedName name="_MV18_1_1_1">NA()</definedName>
    <definedName name="_MV18_1_2">#REF!</definedName>
    <definedName name="_MV19">#REF!</definedName>
    <definedName name="_MV19_1">#N/A</definedName>
    <definedName name="_MV19_1_1">#REF!</definedName>
    <definedName name="_MV19_1_1_1">NA()</definedName>
    <definedName name="_MV19_1_2">#REF!</definedName>
    <definedName name="_MV2">#REF!</definedName>
    <definedName name="_MV2_1">#N/A</definedName>
    <definedName name="_MV2_1_1">#REF!</definedName>
    <definedName name="_MV2_1_1_1">NA()</definedName>
    <definedName name="_MV2_1_2">#REF!</definedName>
    <definedName name="_MV20">#REF!</definedName>
    <definedName name="_MV20_1">#N/A</definedName>
    <definedName name="_MV20_1_1">#REF!</definedName>
    <definedName name="_MV20_1_1_1">NA()</definedName>
    <definedName name="_MV20_1_2">#REF!</definedName>
    <definedName name="_MV3">#REF!</definedName>
    <definedName name="_MV3_1">#N/A</definedName>
    <definedName name="_MV3_1_1">#REF!</definedName>
    <definedName name="_MV3_1_1_1">NA()</definedName>
    <definedName name="_MV3_1_2">#REF!</definedName>
    <definedName name="_MV4">#REF!</definedName>
    <definedName name="_MV4_1">#N/A</definedName>
    <definedName name="_MV4_1_1">#REF!</definedName>
    <definedName name="_MV4_1_1_1">NA()</definedName>
    <definedName name="_MV4_1_2">#REF!</definedName>
    <definedName name="_MV5">#REF!</definedName>
    <definedName name="_MV5_1">#N/A</definedName>
    <definedName name="_MV5_1_1">#REF!</definedName>
    <definedName name="_MV5_1_1_1">NA()</definedName>
    <definedName name="_MV5_1_2">#REF!</definedName>
    <definedName name="_MV6">#REF!</definedName>
    <definedName name="_MV6_1">#N/A</definedName>
    <definedName name="_MV6_1_1">#REF!</definedName>
    <definedName name="_MV6_1_1_1">NA()</definedName>
    <definedName name="_MV6_1_2">#REF!</definedName>
    <definedName name="_MV7">#REF!</definedName>
    <definedName name="_MV7_1">#N/A</definedName>
    <definedName name="_MV7_1_1">#REF!</definedName>
    <definedName name="_MV7_1_1_1">NA()</definedName>
    <definedName name="_MV7_1_2">#REF!</definedName>
    <definedName name="_MV8">#REF!</definedName>
    <definedName name="_MV8_1">#N/A</definedName>
    <definedName name="_MV8_1_1">#REF!</definedName>
    <definedName name="_MV8_1_1_1">NA()</definedName>
    <definedName name="_MV8_1_2">#REF!</definedName>
    <definedName name="_MV9">#REF!</definedName>
    <definedName name="_MV9_1">#N/A</definedName>
    <definedName name="_MV9_1_1">#REF!</definedName>
    <definedName name="_MV9_1_1_1">NA()</definedName>
    <definedName name="_MV9_1_2">#REF!</definedName>
    <definedName name="_n3" localSheetId="4" hidden="1">{"TAB1",#N/A,TRUE,"GENERAL";"TAB2",#N/A,TRUE,"GENERAL";"TAB3",#N/A,TRUE,"GENERAL";"TAB4",#N/A,TRUE,"GENERAL";"TAB5",#N/A,TRUE,"GENERAL"}</definedName>
    <definedName name="_n3" localSheetId="7"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7"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7"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EC1">'[34]CANT OBRA 2601'!$H$34</definedName>
    <definedName name="_nrf10">#REF!</definedName>
    <definedName name="_num10" localSheetId="4">#REF!</definedName>
    <definedName name="_num10" localSheetId="2">#REF!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4" hidden="1">{"via1",#N/A,TRUE,"general";"via2",#N/A,TRUE,"general";"via3",#N/A,TRUE,"general"}</definedName>
    <definedName name="_nyn7" localSheetId="7"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7"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7"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7"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7"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7"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[35]Otros!$D$14</definedName>
    <definedName name="_OCD1">#REF!</definedName>
    <definedName name="_OCI1">#REF!</definedName>
    <definedName name="_OCT2" localSheetId="4">#REF!</definedName>
    <definedName name="_OCT2">#REF!</definedName>
    <definedName name="_OF">[35]Otros!$D$15</definedName>
    <definedName name="_Order1" localSheetId="4" hidden="1">0</definedName>
    <definedName name="_Order1" hidden="1">255</definedName>
    <definedName name="_Order2" hidden="1">255</definedName>
    <definedName name="_ORO10" localSheetId="4">#REF!</definedName>
    <definedName name="_ORO10" localSheetId="2">#REF!</definedName>
    <definedName name="_ORO10">#REF!</definedName>
    <definedName name="_ORO11" localSheetId="4">#REF!</definedName>
    <definedName name="_ORO11">#REF!</definedName>
    <definedName name="_ORO12" localSheetId="4">#REF!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4" hidden="1">{"via1",#N/A,TRUE,"general";"via2",#N/A,TRUE,"general";"via3",#N/A,TRUE,"general"}</definedName>
    <definedName name="_p6" localSheetId="7"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7"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7"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'[17]Paral. 1'!$E$1:$E$65536</definedName>
    <definedName name="_Pa2">'[17]Paral. 2'!$E$1:$E$65536</definedName>
    <definedName name="_Pa3">'[17]Paral. 3'!$E$1:$E$65536</definedName>
    <definedName name="_Pa4">[17]Paral.4!$E$1:$E$65536</definedName>
    <definedName name="_PAL">[35]Otros!$D$17</definedName>
    <definedName name="_Parse_Out" localSheetId="4" hidden="1">#REF!</definedName>
    <definedName name="_Parse_Out" localSheetId="2" hidden="1">#REF!</definedName>
    <definedName name="_Parse_Out" hidden="1">#REF!</definedName>
    <definedName name="_pc1" localSheetId="2">#REF!</definedName>
    <definedName name="_pc1">#REF!</definedName>
    <definedName name="_pc2">#REF!</definedName>
    <definedName name="_PJ50">#REF!</definedName>
    <definedName name="_pj51">#REF!</definedName>
    <definedName name="_pl1">#REF!</definedName>
    <definedName name="_pl2">#REF!</definedName>
    <definedName name="_PMT5671">[6]MEMORIAS!#REF!</definedName>
    <definedName name="_PMT5805">[6]MEMORIAS!#REF!</definedName>
    <definedName name="_PMT5806">[6]MEMORIAS!#REF!</definedName>
    <definedName name="_PMT5815">[6]MEMORIAS!#REF!</definedName>
    <definedName name="_PMT5820">[6]MEMORIAS!#REF!</definedName>
    <definedName name="_Po2">[8]REAJUSTESACTA1PROVI!#REF!</definedName>
    <definedName name="_POR1" localSheetId="2">#REF!</definedName>
    <definedName name="_POR1">#REF!</definedName>
    <definedName name="_POR1_1">#N/A</definedName>
    <definedName name="_POR1_1_1" localSheetId="2">#REF!</definedName>
    <definedName name="_POR1_1_1">#REF!</definedName>
    <definedName name="_POR1_1_1_1">NA()</definedName>
    <definedName name="_POR1_1_2" localSheetId="2">#REF!</definedName>
    <definedName name="_POR1_1_2">#REF!</definedName>
    <definedName name="_POR2">#REF!</definedName>
    <definedName name="_POR2_1">#N/A</definedName>
    <definedName name="_POR2_1_1">#REF!</definedName>
    <definedName name="_POR2_1_1_1">NA()</definedName>
    <definedName name="_POR2_1_2">#REF!</definedName>
    <definedName name="_POR3">#REF!</definedName>
    <definedName name="_POR3_1">#N/A</definedName>
    <definedName name="_POR3_1_1">#REF!</definedName>
    <definedName name="_POR3_1_1_1">NA()</definedName>
    <definedName name="_POR3_1_2">#REF!</definedName>
    <definedName name="_POR4">#REF!</definedName>
    <definedName name="_POR4_1">#N/A</definedName>
    <definedName name="_POR4_1_1">#REF!</definedName>
    <definedName name="_POR4_1_1_1">NA()</definedName>
    <definedName name="_POR4_1_2">#REF!</definedName>
    <definedName name="_POR5">#REF!</definedName>
    <definedName name="_POR5_1">#N/A</definedName>
    <definedName name="_POR5_1_1">#REF!</definedName>
    <definedName name="_POR5_1_1_1">NA()</definedName>
    <definedName name="_POR5_1_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4">#REF!</definedName>
    <definedName name="_PRE1">#REF!</definedName>
    <definedName name="_PRE12">#REF!</definedName>
    <definedName name="_PTO97">#REF!</definedName>
    <definedName name="_PW2">#REF!</definedName>
    <definedName name="_QTY1">#REF!</definedName>
    <definedName name="_r" localSheetId="4">#REF!</definedName>
    <definedName name="_r" localSheetId="7">'[1]APU PVC'!#REF!</definedName>
    <definedName name="_r" localSheetId="2">'[1]APU PVC'!#REF!</definedName>
    <definedName name="_r" hidden="1">#REF!</definedName>
    <definedName name="_R32EL" localSheetId="4">#REF!</definedName>
    <definedName name="_R32EL">#REF!</definedName>
    <definedName name="_R32JH">#REF!</definedName>
    <definedName name="_R42JH">#REF!</definedName>
    <definedName name="_R43JH">#REF!</definedName>
    <definedName name="_r4r" localSheetId="4" hidden="1">{"via1",#N/A,TRUE,"general";"via2",#N/A,TRUE,"general";"via3",#N/A,TRUE,"general"}</definedName>
    <definedName name="_r4r" localSheetId="7"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63BB">#REF!</definedName>
    <definedName name="_R63JH">#REF!</definedName>
    <definedName name="_R64BB" localSheetId="2">#REF!</definedName>
    <definedName name="_R64BB">#REF!</definedName>
    <definedName name="_R64JH">#REF!</definedName>
    <definedName name="_R83JH">#REF!</definedName>
    <definedName name="_R84JH">#REF!</definedName>
    <definedName name="_R86JH">#REF!</definedName>
    <definedName name="_RAS">[35]Otros!$D$18</definedName>
    <definedName name="_rc" localSheetId="4">#REF!</definedName>
    <definedName name="_rc" localSheetId="2">#REF!</definedName>
    <definedName name="_rc">#REF!</definedName>
    <definedName name="_REC1">"Rectángulo 31"</definedName>
    <definedName name="_RED32">#REF!</definedName>
    <definedName name="_ref4" localSheetId="2">#REF!</definedName>
    <definedName name="_ref4">#REF!</definedName>
    <definedName name="_Regression_Int" hidden="1">1</definedName>
    <definedName name="_Regression_Out" localSheetId="2" hidden="1">#REF!</definedName>
    <definedName name="_Regression_Out" hidden="1">#REF!</definedName>
    <definedName name="_Regression_X" hidden="1">#REF!</definedName>
    <definedName name="_REGRESSION_XNJA" hidden="1">#REF!</definedName>
    <definedName name="_Regression_Y" hidden="1">#REF!</definedName>
    <definedName name="_REP21">#REF!</definedName>
    <definedName name="_REP42">#REF!</definedName>
    <definedName name="_REP43">[12]BASE!$D$136</definedName>
    <definedName name="_RES64" localSheetId="4">#REF!</definedName>
    <definedName name="_RES64" localSheetId="2">#REF!</definedName>
    <definedName name="_RES64">#REF!</definedName>
    <definedName name="_RET1" localSheetId="2">#REF!</definedName>
    <definedName name="_RET1">#REF!</definedName>
    <definedName name="_RET2">#REF!</definedName>
    <definedName name="_RET3">#REF!</definedName>
    <definedName name="_RET4">#REF!</definedName>
    <definedName name="_RET5">#REF!</definedName>
    <definedName name="_RET6">#REF!</definedName>
    <definedName name="_rf8">#REF!</definedName>
    <definedName name="_RF9">#REF!</definedName>
    <definedName name="_rtu6" localSheetId="4" hidden="1">{"via1",#N/A,TRUE,"general";"via2",#N/A,TRUE,"general";"via3",#N/A,TRUE,"general"}</definedName>
    <definedName name="_rtu6" localSheetId="7"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 hidden="1">#REF!</definedName>
    <definedName name="_s1" localSheetId="4" hidden="1">{"via1",#N/A,TRUE,"general";"via2",#N/A,TRUE,"general";"via3",#N/A,TRUE,"general"}</definedName>
    <definedName name="_s1" localSheetId="7"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7"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7"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7"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7"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7"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7"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AL1" localSheetId="4">#REF!</definedName>
    <definedName name="_SAL1" localSheetId="2">#REF!</definedName>
    <definedName name="_SAL1">#REF!</definedName>
    <definedName name="_SBC1">[3]INV!$A$12:$D$15</definedName>
    <definedName name="_SBC3">[3]INV!$F$12:$I$15</definedName>
    <definedName name="_SBC5">[3]INV!$K$12:$N$15</definedName>
    <definedName name="_SMMLV" localSheetId="2">#REF!</definedName>
    <definedName name="_SMMLV">#REF!</definedName>
    <definedName name="_Sort" localSheetId="4" hidden="1">#REF!</definedName>
    <definedName name="_Sort" localSheetId="7" hidden="1">#REF!</definedName>
    <definedName name="_Sort" hidden="1">#REF!</definedName>
    <definedName name="_Sort1" localSheetId="4" hidden="1">#REF!</definedName>
    <definedName name="_Sort1" hidden="1">#REF!</definedName>
    <definedName name="_SortNJA" hidden="1">#REF!</definedName>
    <definedName name="_srn001" localSheetId="4">#REF!</definedName>
    <definedName name="_srn001">#REF!</definedName>
    <definedName name="_ST106">#REF!</definedName>
    <definedName name="_ST1226">[13]BASE!$D$287</definedName>
    <definedName name="_ST126" localSheetId="4">#REF!</definedName>
    <definedName name="_ST126" localSheetId="2">#REF!</definedName>
    <definedName name="_ST126">#REF!</definedName>
    <definedName name="_ST146" localSheetId="2">#REF!</definedName>
    <definedName name="_ST146">#REF!</definedName>
    <definedName name="_ST166">[18]BASE!$D$248</definedName>
    <definedName name="_ST186" localSheetId="4">#REF!</definedName>
    <definedName name="_ST186" localSheetId="2">#REF!</definedName>
    <definedName name="_ST186">#REF!</definedName>
    <definedName name="_ST206" localSheetId="2">#REF!</definedName>
    <definedName name="_ST206">#REF!</definedName>
    <definedName name="_ST8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4" hidden="1">{"TAB1",#N/A,TRUE,"GENERAL";"TAB2",#N/A,TRUE,"GENERAL";"TAB3",#N/A,TRUE,"GENERAL";"TAB4",#N/A,TRUE,"GENERAL";"TAB5",#N/A,TRUE,"GENERAL"}</definedName>
    <definedName name="_t3" localSheetId="7"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7"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7"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7"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7"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7"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7"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7"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7"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7"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 localSheetId="4">#REF!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In1" hidden="1">#REF!</definedName>
    <definedName name="_Table2_In2" hidden="1">#REF!</definedName>
    <definedName name="_Table2_Out" localSheetId="4" hidden="1">#REF!</definedName>
    <definedName name="_Table2_Out" localSheetId="7" hidden="1">#REF!</definedName>
    <definedName name="_Table2_Out" hidden="1">#REF!</definedName>
    <definedName name="_TAP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1">#REF!</definedName>
    <definedName name="_TEE2">#REF!</definedName>
    <definedName name="_TEE3">#REF!</definedName>
    <definedName name="_TEE3_1">#N/A</definedName>
    <definedName name="_TEE3_1_1">#REF!</definedName>
    <definedName name="_TEE3_1_1_1">NA()</definedName>
    <definedName name="_TEE3_1_2">#REF!</definedName>
    <definedName name="_TEE32">#REF!</definedName>
    <definedName name="_TEE33">#REF!</definedName>
    <definedName name="_TEE4">#REF!</definedName>
    <definedName name="_TEE4_1">#N/A</definedName>
    <definedName name="_TEE4_1_1">#REF!</definedName>
    <definedName name="_TEE4_1_1_1">NA()</definedName>
    <definedName name="_TEE4_1_2">#REF!</definedName>
    <definedName name="_TEE6">#REF!</definedName>
    <definedName name="_TEE6_1">#N/A</definedName>
    <definedName name="_TEE6_1_1">#REF!</definedName>
    <definedName name="_TEE6_1_1_1">NA()</definedName>
    <definedName name="_TEE6_1_2">#REF!</definedName>
    <definedName name="_TEP22">#REF!</definedName>
    <definedName name="_TEP44">#REF!</definedName>
    <definedName name="_TES44">#REF!</definedName>
    <definedName name="_TES64">#REF!</definedName>
    <definedName name="_TES66">#REF!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[18]BASE!$D$146</definedName>
    <definedName name="_TPE8020">[18]BASE!$D$147</definedName>
    <definedName name="_TPE8025">[18]BASE!$D$148</definedName>
    <definedName name="_TPF12" localSheetId="4">#REF!</definedName>
    <definedName name="_TPF12" localSheetId="2">#REF!</definedName>
    <definedName name="_TPF12">#REF!</definedName>
    <definedName name="_TPN1002">[18]BASE!$D$150</definedName>
    <definedName name="_TPN1003">[18]BASE!$D$151</definedName>
    <definedName name="_TPN1004">[18]BASE!$D$152</definedName>
    <definedName name="_TPN1006">[18]BASE!$D$153</definedName>
    <definedName name="_TPN1008">[18]BASE!$D$154</definedName>
    <definedName name="_TPN1010" localSheetId="4">#REF!</definedName>
    <definedName name="_TPN1010" localSheetId="2">#REF!</definedName>
    <definedName name="_TPN1010">#REF!</definedName>
    <definedName name="_TPN1202">[18]BASE!$D$160</definedName>
    <definedName name="_TPN1203">[18]BASE!$D$161</definedName>
    <definedName name="_TPN1204">[18]BASE!$D$162</definedName>
    <definedName name="_TPN1206">[18]BASE!$D$163</definedName>
    <definedName name="_TPN1208">[18]BASE!$D$164</definedName>
    <definedName name="_TPN1210" localSheetId="4">#REF!</definedName>
    <definedName name="_TPN1210" localSheetId="2">#REF!</definedName>
    <definedName name="_TPN1210">#REF!</definedName>
    <definedName name="_TPN1225" localSheetId="2">#REF!</definedName>
    <definedName name="_TPN1225">#REF!</definedName>
    <definedName name="_TPN1232">#REF!</definedName>
    <definedName name="_TPN16012">[18]BASE!$D$167</definedName>
    <definedName name="_TPN1602">[18]BASE!$D$168</definedName>
    <definedName name="_TPN1603">[18]BASE!$D$169</definedName>
    <definedName name="_TPN1604">[18]BASE!$D$170</definedName>
    <definedName name="_TPN1606">[18]BASE!$D$171</definedName>
    <definedName name="_TPN1608">[18]BASE!$D$172</definedName>
    <definedName name="_TPN1610" localSheetId="4">#REF!</definedName>
    <definedName name="_TPN1610" localSheetId="2">#REF!</definedName>
    <definedName name="_TPN1610">#REF!</definedName>
    <definedName name="_TR114" localSheetId="2">#REF!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[13]BASE!$D$273</definedName>
    <definedName name="_TRI23" localSheetId="4">#REF!</definedName>
    <definedName name="_TRI23" localSheetId="2">#REF!</definedName>
    <definedName name="_TRI23">#REF!</definedName>
    <definedName name="_TRI25" localSheetId="2">#REF!</definedName>
    <definedName name="_TRI25">#REF!</definedName>
    <definedName name="_TRI26">#REF!</definedName>
    <definedName name="_TRI27">#REF!</definedName>
    <definedName name="_TRI28">[13]BASE!$D$278</definedName>
    <definedName name="_TRI29" localSheetId="4">#REF!</definedName>
    <definedName name="_TRI29" localSheetId="2">#REF!</definedName>
    <definedName name="_TRI29">#REF!</definedName>
    <definedName name="_TRI30" localSheetId="2">#REF!</definedName>
    <definedName name="_TRI30">#REF!</definedName>
    <definedName name="_TRI31">#REF!</definedName>
    <definedName name="_TRI32">[13]BASE!$D$282</definedName>
    <definedName name="_TRI33" localSheetId="4">#REF!</definedName>
    <definedName name="_TRI33" localSheetId="2">#REF!</definedName>
    <definedName name="_TRI33">#REF!</definedName>
    <definedName name="_TRI47">[13]BASE!$D$284</definedName>
    <definedName name="_TUB3" localSheetId="2">#REF!</definedName>
    <definedName name="_TUB3">#REF!</definedName>
    <definedName name="_TUZ22" localSheetId="2">[19]BASE!#REF!</definedName>
    <definedName name="_TUZ22">[19]BASE!#REF!</definedName>
    <definedName name="_TUZ36" localSheetId="2">[19]BASE!#REF!</definedName>
    <definedName name="_TUZ36">[19]BASE!#REF!</definedName>
    <definedName name="_TZ2110" localSheetId="4">#REF!</definedName>
    <definedName name="_TZ2110" localSheetId="2">#REF!</definedName>
    <definedName name="_TZ2110">#REF!</definedName>
    <definedName name="_TZ2112" localSheetId="2">#REF!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3">[19]BASE!#REF!</definedName>
    <definedName name="_TZ324">[19]BASE!#REF!</definedName>
    <definedName name="_TZ32510" localSheetId="4">#REF!</definedName>
    <definedName name="_TZ32510" localSheetId="2">#REF!</definedName>
    <definedName name="_TZ32510">#REF!</definedName>
    <definedName name="_TZ32512" localSheetId="2">#REF!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4" hidden="1">{"TAB1",#N/A,TRUE,"GENERAL";"TAB2",#N/A,TRUE,"GENERAL";"TAB3",#N/A,TRUE,"GENERAL";"TAB4",#N/A,TRUE,"GENERAL";"TAB5",#N/A,TRUE,"GENERAL"}</definedName>
    <definedName name="_u4" localSheetId="7"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7"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7"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7"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7"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7"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G3">#REF!</definedName>
    <definedName name="_UG3_1">#N/A</definedName>
    <definedName name="_UG3_1_1">#REF!</definedName>
    <definedName name="_UG3_1_1_1">NA()</definedName>
    <definedName name="_UG3_1_2">#REF!</definedName>
    <definedName name="_UG4">#REF!</definedName>
    <definedName name="_UG4_1">#N/A</definedName>
    <definedName name="_UG4_1_1">#REF!</definedName>
    <definedName name="_UG4_1_1_1">NA()</definedName>
    <definedName name="_UG4_1_2">#REF!</definedName>
    <definedName name="_UG6">#REF!</definedName>
    <definedName name="_UG6_1">#N/A</definedName>
    <definedName name="_UG6_1_1">#REF!</definedName>
    <definedName name="_UG6_1_1_1">NA()</definedName>
    <definedName name="_UG6_1_2">#REF!</definedName>
    <definedName name="_UG8">#REF!</definedName>
    <definedName name="_UG8_1">#N/A</definedName>
    <definedName name="_UG8_1_1">#REF!</definedName>
    <definedName name="_UG8_1_1_1">NA()</definedName>
    <definedName name="_UG8_1_2">#REF!</definedName>
    <definedName name="_UNI32">#REF!</definedName>
    <definedName name="_unj1" localSheetId="2" hidden="1">#REF!</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4" hidden="1">{"TAB1",#N/A,TRUE,"GENERAL";"TAB2",#N/A,TRUE,"GENERAL";"TAB3",#N/A,TRUE,"GENERAL";"TAB4",#N/A,TRUE,"GENERAL";"TAB5",#N/A,TRUE,"GENERAL"}</definedName>
    <definedName name="_ur7" localSheetId="7"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4" hidden="1">{"via1",#N/A,TRUE,"general";"via2",#N/A,TRUE,"general";"via3",#N/A,TRUE,"general"}</definedName>
    <definedName name="_v2" localSheetId="7"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7"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7"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7"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7"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7"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7"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7"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EX1">#REF!</definedName>
    <definedName name="_VFA1">#REF!</definedName>
    <definedName name="_vfv4" localSheetId="4" hidden="1">{"via1",#N/A,TRUE,"general";"via2",#N/A,TRUE,"general";"via3",#N/A,TRUE,"general"}</definedName>
    <definedName name="_vfv4" localSheetId="7"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#REF!</definedName>
    <definedName name="_Vol1">[11]Item!$A:$D</definedName>
    <definedName name="_VPR1" localSheetId="2">#REF!</definedName>
    <definedName name="_VPR1">#REF!</definedName>
    <definedName name="_VPR2" localSheetId="2">#REF!</definedName>
    <definedName name="_VPR2">#REF!</definedName>
    <definedName name="_VRP1" localSheetId="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4">Scheduled_Payment+Extra_Payment</definedName>
    <definedName name="_w6" localSheetId="2">Scheduled_Payment+Extra_Payment</definedName>
    <definedName name="_w6" localSheetId="1">Scheduled_Payment+Extra_Payment</definedName>
    <definedName name="_w6">Scheduled_Payment+Extra_Payment</definedName>
    <definedName name="_w7">#N/A</definedName>
    <definedName name="_X">"[0]!err"</definedName>
    <definedName name="_X_1">"[0]!err"</definedName>
    <definedName name="_x1" localSheetId="4" hidden="1">{"TAB1",#N/A,TRUE,"GENERAL";"TAB2",#N/A,TRUE,"GENERAL";"TAB3",#N/A,TRUE,"GENERAL";"TAB4",#N/A,TRUE,"GENERAL";"TAB5",#N/A,TRUE,"GENERAL"}</definedName>
    <definedName name="_x1" localSheetId="7"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7"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7"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7"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7"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7"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7"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7"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7"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4" hidden="1">{"TAB1",#N/A,TRUE,"GENERAL";"TAB2",#N/A,TRUE,"GENERAL";"TAB3",#N/A,TRUE,"GENERAL";"TAB4",#N/A,TRUE,"GENERAL";"TAB5",#N/A,TRUE,"GENERAL"}</definedName>
    <definedName name="_y2" localSheetId="7"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7"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7"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7"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7"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7"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7"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"[0]!err"</definedName>
    <definedName name="_Z_1">"[0]!err"</definedName>
    <definedName name="_z1" localSheetId="4" hidden="1">{"TAB1",#N/A,TRUE,"GENERAL";"TAB2",#N/A,TRUE,"GENERAL";"TAB3",#N/A,TRUE,"GENERAL";"TAB4",#N/A,TRUE,"GENERAL";"TAB5",#N/A,TRUE,"GENERAL"}</definedName>
    <definedName name="_z1" localSheetId="7"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7"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7"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7"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7"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7"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POIUYT">#REF!</definedName>
    <definedName name="A" localSheetId="4">#REF!</definedName>
    <definedName name="A" localSheetId="7">#REF!</definedName>
    <definedName name="A" localSheetId="2">#REF!</definedName>
    <definedName name="A" hidden="1">{#N/A,#N/A,FALSE,"GRAFICO";#N/A,#N/A,FALSE,"CAJA (2)";#N/A,#N/A,FALSE,"TERCEROS-PROMEDIO";#N/A,#N/A,FALSE,"CAJA";#N/A,#N/A,FALSE,"INGRESOS1995-2003";#N/A,#N/A,FALSE,"GASTOS1995-2003"}</definedName>
    <definedName name="A.A..A" localSheetId="4" hidden="1">{"total",#N/A,FALSE,"TD 0% ";"total",#N/A,FALSE,"TD 12%";"total",#N/A,FALSE,"TD 10%"}</definedName>
    <definedName name="A.A..A" localSheetId="2" hidden="1">{"total",#N/A,FALSE,"TD 0% ";"total",#N/A,FALSE,"TD 12%";"total",#N/A,FALSE,"TD 10%"}</definedName>
    <definedName name="A.A..A" hidden="1">{"total",#N/A,FALSE,"TD 0% ";"total",#N/A,FALSE,"TD 12%";"total",#N/A,FALSE,"TD 10%"}</definedName>
    <definedName name="A.I.U">#REF!</definedName>
    <definedName name="A.PVC">'[36]factores A.N.'!$M$7:$M$33</definedName>
    <definedName name="A___0">#REF!</definedName>
    <definedName name="A_1">#N/A</definedName>
    <definedName name="A_1_1" localSheetId="2">#REF!</definedName>
    <definedName name="A_1_1">#REF!</definedName>
    <definedName name="A_1_1_1">NA()</definedName>
    <definedName name="A_1_2" localSheetId="2">#REF!</definedName>
    <definedName name="A_1_2">#REF!</definedName>
    <definedName name="A_ANT">#REF!</definedName>
    <definedName name="A_HOY">#REF!</definedName>
    <definedName name="A_impresión_IM" localSheetId="4">#REF!</definedName>
    <definedName name="A_impresión_IM">#REF!</definedName>
    <definedName name="A_IMPRESIÓN_IM_1">#N/A</definedName>
    <definedName name="A_IMPRESIÓN_IM_1_1">#REF!</definedName>
    <definedName name="A_IMPRESIÓN_IM_1_1_1">NA()</definedName>
    <definedName name="A_IMPRESIÓN_IM_1_2">#REF!</definedName>
    <definedName name="A_impresión_IM_2" localSheetId="4">#REF!</definedName>
    <definedName name="A_impresión_IM_2" localSheetId="2">#REF!</definedName>
    <definedName name="A_impresión_IM_2">#REF!</definedName>
    <definedName name="A_IMPRESIÚN_IM">#REF!</definedName>
    <definedName name="A0">#REF!</definedName>
    <definedName name="A000" localSheetId="1">[37]!absc</definedName>
    <definedName name="A000">[37]!absc</definedName>
    <definedName name="a1..056" localSheetId="4">#REF!</definedName>
    <definedName name="a1..056" localSheetId="2">#REF!</definedName>
    <definedName name="a1..056">#REF!</definedName>
    <definedName name="A18A200" localSheetId="2">#REF!</definedName>
    <definedName name="A18A200">#REF!</definedName>
    <definedName name="A1S" localSheetId="4">#REF!</definedName>
    <definedName name="A1S">#REF!</definedName>
    <definedName name="A1XO56" localSheetId="4">#REF!</definedName>
    <definedName name="A1XO56">#REF!</definedName>
    <definedName name="a2a" localSheetId="4" hidden="1">{"TAB1",#N/A,TRUE,"GENERAL";"TAB2",#N/A,TRUE,"GENERAL";"TAB3",#N/A,TRUE,"GENERAL";"TAB4",#N/A,TRUE,"GENERAL";"TAB5",#N/A,TRUE,"GENERAL"}</definedName>
    <definedName name="a2a" localSheetId="7"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2S" localSheetId="4">#REF!</definedName>
    <definedName name="A2S" localSheetId="2">#REF!</definedName>
    <definedName name="A2S">#REF!</definedName>
    <definedName name="A40FI" localSheetId="4">#REF!</definedName>
    <definedName name="A40FI">#REF!</definedName>
    <definedName name="A40LI" localSheetId="4">#REF!</definedName>
    <definedName name="A40LI">#REF!</definedName>
    <definedName name="A60FI">#REF!</definedName>
    <definedName name="A60FI1">[38]BASE!$C$23</definedName>
    <definedName name="aa" localSheetId="4">#REF!</definedName>
    <definedName name="aa" localSheetId="2">'PPTO INTERVENTORIA'!err</definedName>
    <definedName name="aa">'POLIZAS OBRA'!err</definedName>
    <definedName name="aa_1">"[0]!err"</definedName>
    <definedName name="AA_2" localSheetId="4" hidden="1">{#N/A,#N/A,TRUE,"INGENIERIA";#N/A,#N/A,TRUE,"COMPRAS";#N/A,#N/A,TRUE,"DIRECCION";#N/A,#N/A,TRUE,"RESUMEN"}</definedName>
    <definedName name="AA_2" localSheetId="2" hidden="1">{#N/A,#N/A,TRUE,"INGENIERIA";#N/A,#N/A,TRUE,"COMPRAS";#N/A,#N/A,TRUE,"DIRECCION";#N/A,#N/A,TRUE,"RESUMEN"}</definedName>
    <definedName name="AA_2" hidden="1">{#N/A,#N/A,TRUE,"INGENIERIA";#N/A,#N/A,TRUE,"COMPRAS";#N/A,#N/A,TRUE,"DIRECCION";#N/A,#N/A,TRUE,"RESUMEN"}</definedName>
    <definedName name="AAA" localSheetId="4">#REF!</definedName>
    <definedName name="AAA" localSheetId="7">'[39]AC2-AG96'!#REF!</definedName>
    <definedName name="AAA" localSheetId="2">'[39]AC2-AG96'!#REF!</definedName>
    <definedName name="aaa" hidden="1">{#N/A,#N/A,FALSE,"Aging Summary";#N/A,#N/A,FALSE,"Ratio Analysis";#N/A,#N/A,FALSE,"Test 120 Day Accts";#N/A,#N/A,FALSE,"Tickmarks"}</definedName>
    <definedName name="AAAA" localSheetId="4">#REF!&lt;2.5</definedName>
    <definedName name="aaaa" localSheetId="7">'[39]AC2-AG96'!#REF!</definedName>
    <definedName name="aaaa" localSheetId="2">'[39]AC2-AG96'!#REF!</definedName>
    <definedName name="aaaa" hidden="1">{#N/A,#N/A,FALSE,"GRAFICO";#N/A,#N/A,FALSE,"CAJA (2)";#N/A,#N/A,FALSE,"TERCEROS-PROMEDIO";#N/A,#N/A,FALSE,"CAJA";#N/A,#N/A,FALSE,"INGRESOS1995-2003";#N/A,#N/A,FALSE,"GASTOS1995-2003"}</definedName>
    <definedName name="aaaaa" localSheetId="4">#REF!</definedName>
    <definedName name="aaaaa" localSheetId="2">'[39]AC2-AG96'!#REF!</definedName>
    <definedName name="aaaaa">'[39]AC2-AG96'!#REF!</definedName>
    <definedName name="aaaaaa">[40]otros!$C$5</definedName>
    <definedName name="AAAAAAAAAA" localSheetId="4">#REF!</definedName>
    <definedName name="AAAAAAAAAA" localSheetId="2">#REF!</definedName>
    <definedName name="AAAAAAAAAA">#REF!</definedName>
    <definedName name="AAAAAAAAAAAA" localSheetId="2">'[41]A.P.U'!#REF!</definedName>
    <definedName name="AAAAAAAAAAAA">'[41]A.P.U'!#REF!</definedName>
    <definedName name="AAAAAAAAAAAAA" localSheetId="2">'[41]A.P.U'!#REF!</definedName>
    <definedName name="AAAAAAAAAAAAA">'[41]A.P.U'!#REF!</definedName>
    <definedName name="AAAAAAAAAAAAAAAAAAAA" localSheetId="4">#REF!</definedName>
    <definedName name="AAAAAAAAAAAAAAAAAAAA" localSheetId="2">#REF!</definedName>
    <definedName name="AAAAAAAAAAAAAAAAAAAA">#REF!</definedName>
    <definedName name="AAAAAAAAAAAAAAAAAAAAAA" localSheetId="2">'[41]A.P.U'!#REF!</definedName>
    <definedName name="AAAAAAAAAAAAAAAAAAAAAA">'[41]A.P.U'!#REF!</definedName>
    <definedName name="aaaaaaaaaaaaaaaaaaaaaaaaaaaaa" localSheetId="2">#REF!</definedName>
    <definedName name="aaaaaaaaaaaaaaaaaaaaaaaaaaaaa">#REF!</definedName>
    <definedName name="aaaaaaasas" localSheetId="2">#REF!</definedName>
    <definedName name="aaaaaaasas">#REF!</definedName>
    <definedName name="aaaaas" localSheetId="4"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as" localSheetId="4" hidden="1">{"via1",#N/A,TRUE,"general";"via2",#N/A,TRUE,"general";"via3",#N/A,TRUE,"general"}</definedName>
    <definedName name="aaas" localSheetId="2" hidden="1">{"via1",#N/A,TRUE,"general";"via2",#N/A,TRUE,"general";"via3",#N/A,TRUE,"general"}</definedName>
    <definedName name="aaas" hidden="1">{"via1",#N/A,TRUE,"general";"via2",#N/A,TRUE,"general";"via3",#N/A,TRUE,"general"}</definedName>
    <definedName name="AAC">[3]AASHTO!$A$14:$F$17</definedName>
    <definedName name="AADOQUINVEH" localSheetId="4">#REF!</definedName>
    <definedName name="AADOQUINVEH" localSheetId="2">#REF!</definedName>
    <definedName name="AADOQUINVEH">#REF!</definedName>
    <definedName name="AANDENES" localSheetId="4">#REF!</definedName>
    <definedName name="AANDENES">#REF!</definedName>
    <definedName name="aas" localSheetId="4" hidden="1">{"TAB1",#N/A,TRUE,"GENERAL";"TAB2",#N/A,TRUE,"GENERAL";"TAB3",#N/A,TRUE,"GENERAL";"TAB4",#N/A,TRUE,"GENERAL";"TAB5",#N/A,TRUE,"GENERAL"}</definedName>
    <definedName name="aas" localSheetId="7"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_1" localSheetId="4" hidden="1">{#N/A,#N/A,TRUE,"INGENIERIA";#N/A,#N/A,TRUE,"COMPRAS";#N/A,#N/A,TRUE,"DIRECCION";#N/A,#N/A,TRUE,"RESUMEN"}</definedName>
    <definedName name="AAS_1" localSheetId="2" hidden="1">{#N/A,#N/A,TRUE,"INGENIERIA";#N/A,#N/A,TRUE,"COMPRAS";#N/A,#N/A,TRUE,"DIRECCION";#N/A,#N/A,TRUE,"RESUMEN"}</definedName>
    <definedName name="AAS_1" hidden="1">{#N/A,#N/A,TRUE,"INGENIERIA";#N/A,#N/A,TRUE,"COMPRAS";#N/A,#N/A,TRUE,"DIRECCION";#N/A,#N/A,TRUE,"RESUMEN"}</definedName>
    <definedName name="AAS_2" localSheetId="4" hidden="1">{#N/A,#N/A,TRUE,"INGENIERIA";#N/A,#N/A,TRUE,"COMPRAS";#N/A,#N/A,TRUE,"DIRECCION";#N/A,#N/A,TRUE,"RESUMEN"}</definedName>
    <definedName name="AAS_2" localSheetId="2" hidden="1">{#N/A,#N/A,TRUE,"INGENIERIA";#N/A,#N/A,TRUE,"COMPRAS";#N/A,#N/A,TRUE,"DIRECCION";#N/A,#N/A,TRUE,"RESUMEN"}</definedName>
    <definedName name="AAS_2" hidden="1">{#N/A,#N/A,TRUE,"INGENIERIA";#N/A,#N/A,TRUE,"COMPRAS";#N/A,#N/A,TRUE,"DIRECCION";#N/A,#N/A,TRUE,"RESUMEN"}</definedName>
    <definedName name="aasas" localSheetId="4">#REF!</definedName>
    <definedName name="aasas" localSheetId="2">#REF!</definedName>
    <definedName name="aasas">#REF!</definedName>
    <definedName name="ab" localSheetId="2">#REF!</definedName>
    <definedName name="ab">#REF!</definedName>
    <definedName name="aba_1">#REF!</definedName>
    <definedName name="aba_2">#REF!</definedName>
    <definedName name="abc">#REF!</definedName>
    <definedName name="ABCD" hidden="1">#REF!</definedName>
    <definedName name="ABCDE" hidden="1">#REF!</definedName>
    <definedName name="ABFIN">#REF!</definedName>
    <definedName name="ABG">[3]AASHTO!$A$2:$F$5</definedName>
    <definedName name="ABIN">#REF!</definedName>
    <definedName name="ABR" localSheetId="4">#REF!</definedName>
    <definedName name="ABR" localSheetId="2">#REF!</definedName>
    <definedName name="ABR">#REF!</definedName>
    <definedName name="ABRIL" localSheetId="2">[42]General!#REF!</definedName>
    <definedName name="ABRIL">[42]General!#REF!</definedName>
    <definedName name="absc" localSheetId="4">#N/A</definedName>
    <definedName name="absc">#N/A</definedName>
    <definedName name="absc_" localSheetId="1">[43]!absc</definedName>
    <definedName name="absc_">[43]!absc</definedName>
    <definedName name="absc_1" localSheetId="1">[43]!absc</definedName>
    <definedName name="absc_1">[43]!absc</definedName>
    <definedName name="absc1" localSheetId="1">[44]!absc</definedName>
    <definedName name="absc1">[44]!absc</definedName>
    <definedName name="ABSCF">#REF!</definedName>
    <definedName name="ABSCI">#REF!</definedName>
    <definedName name="AC" localSheetId="4">#REF!</definedName>
    <definedName name="ac">[30]Dimensiones!$B$8</definedName>
    <definedName name="ACA" localSheetId="2">#REF!</definedName>
    <definedName name="ACA">#REF!</definedName>
    <definedName name="ACALZADA" localSheetId="4">#REF!</definedName>
    <definedName name="ACALZADA" localSheetId="2">#REF!</definedName>
    <definedName name="ACALZADA">#REF!</definedName>
    <definedName name="Acarreo">[45]General!$N$12:$N$1485</definedName>
    <definedName name="ACAT22">#REF!</definedName>
    <definedName name="ACCE2" localSheetId="4">#REF!</definedName>
    <definedName name="ACCE2" localSheetId="2">#REF!</definedName>
    <definedName name="ACCE2">#REF!</definedName>
    <definedName name="ACCE4" localSheetId="4">#REF!</definedName>
    <definedName name="ACCE4">#REF!</definedName>
    <definedName name="ACCE6" localSheetId="4">#REF!</definedName>
    <definedName name="ACCE6">#REF!</definedName>
    <definedName name="Accesorios_de_fijacion">[46]Insumos!$B$164</definedName>
    <definedName name="Accesorios_inst_aparatos">[33]PRECIOS!$B$82</definedName>
    <definedName name="AccessDatabase" localSheetId="4" hidden="1">"A:\SAIN.mdb"</definedName>
    <definedName name="AccessDatabase" localSheetId="7" hidden="1">"A:\SAIN.mdb"</definedName>
    <definedName name="AccessDatabase" localSheetId="2" hidden="1">"A:\SAIN.mdb"</definedName>
    <definedName name="AccessDatabase" hidden="1">"C:\C-314\VOLUMENES\volfin4.mdb"</definedName>
    <definedName name="acci" localSheetId="2">#REF!</definedName>
    <definedName name="acci">#REF!</definedName>
    <definedName name="Acefy4200">'[47]APUS BASIC'!$G$340</definedName>
    <definedName name="ACEITES" localSheetId="2">#REF!,#REF!,#REF!,#REF!,#REF!</definedName>
    <definedName name="ACEITES">#REF!,#REF!,#REF!,#REF!,#REF!</definedName>
    <definedName name="ACER" localSheetId="4">#REF!</definedName>
    <definedName name="ACER" localSheetId="2">#REF!</definedName>
    <definedName name="ACER">#REF!</definedName>
    <definedName name="acero" localSheetId="2">#REF!</definedName>
    <definedName name="acero">#REF!</definedName>
    <definedName name="ACERO.CORRUGADO">[48]Precios!$E$18</definedName>
    <definedName name="ACERO.LISO">[48]Precios!$E$14</definedName>
    <definedName name="ACERO.REFUERZO">[48]Precios!$E$24</definedName>
    <definedName name="acero_1">#N/A</definedName>
    <definedName name="acero_1_1">#REF!</definedName>
    <definedName name="acero_1_1_1">NA()</definedName>
    <definedName name="acero_1_2">#REF!</definedName>
    <definedName name="Acero_60.000_psi__incluye_figurada">[49]Insumos!$D$20</definedName>
    <definedName name="Acero_corrugado">'[47]LISTADO DE MATERIALES Y EQUIPOS'!$B$14</definedName>
    <definedName name="ACERO_DE_REFUERZO_60000">'[50]Acero de 60.000psi'!$I$53</definedName>
    <definedName name="Acero_PDR_60_1_4">[33]PRECIOS!$B$43</definedName>
    <definedName name="Acero_pdr60">#REF!</definedName>
    <definedName name="ACERO40">[51]PRECIOS!$B$52</definedName>
    <definedName name="ACERO60" localSheetId="4">#REF!</definedName>
    <definedName name="ACERO60" localSheetId="2">#REF!</definedName>
    <definedName name="ACERO60">#REF!</definedName>
    <definedName name="Acido_oxálico">[33]PRECIOS!$B$89</definedName>
    <definedName name="ACOM" localSheetId="4">#REF!</definedName>
    <definedName name="ACOM" localSheetId="2">#REF!</definedName>
    <definedName name="ACOM">#REF!</definedName>
    <definedName name="ACOMETIDA3" localSheetId="2">#REF!</definedName>
    <definedName name="ACOMETIDA3">#REF!</definedName>
    <definedName name="ACOMETIDA3_1">#N/A</definedName>
    <definedName name="ACOMETIDA3_1_1">#REF!</definedName>
    <definedName name="ACOMETIDA3_1_1_1">NA()</definedName>
    <definedName name="ACOMETIDA3_1_2">#REF!</definedName>
    <definedName name="ACOMETIDA4">#REF!</definedName>
    <definedName name="ACOMETIDA4_1">#N/A</definedName>
    <definedName name="ACOMETIDA4_1_1">#REF!</definedName>
    <definedName name="ACOMETIDA4_1_1_1">NA()</definedName>
    <definedName name="ACOMETIDA4_1_2">#REF!</definedName>
    <definedName name="ACOND" localSheetId="2">#REF!</definedName>
    <definedName name="ACOND">#REF!</definedName>
    <definedName name="acondicionamientopozo" localSheetId="2">#REF!</definedName>
    <definedName name="acondicionamientopozo">#REF!</definedName>
    <definedName name="Acopla_sanitario_grival">'[47]LISTADO DE MATERIALES Y EQUIPOS'!$B$70</definedName>
    <definedName name="ACPM" localSheetId="4">#REF!</definedName>
    <definedName name="ACPM" localSheetId="2">#REF!</definedName>
    <definedName name="ACPM">#REF!</definedName>
    <definedName name="act" localSheetId="2">#REF!</definedName>
    <definedName name="act">#REF!</definedName>
    <definedName name="ACT_COMP">#REF!</definedName>
    <definedName name="ACT_COMP2">#REF!</definedName>
    <definedName name="ACT_CONT">#REF!</definedName>
    <definedName name="ACT_CONT2">#REF!</definedName>
    <definedName name="Acta">#REF!</definedName>
    <definedName name="ACTA1" localSheetId="4">"#REF!"</definedName>
    <definedName name="Acta1" localSheetId="2">#REF!</definedName>
    <definedName name="Acta1">#REF!</definedName>
    <definedName name="acta10" localSheetId="2">#REF!</definedName>
    <definedName name="acta10">#REF!</definedName>
    <definedName name="ACTA11" localSheetId="2">#REF!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localSheetId="4" hidden="1">{"via1",#N/A,TRUE,"general";"via2",#N/A,TRUE,"general";"via3",#N/A,TRUE,"general"}</definedName>
    <definedName name="ACTAAJUSTE3" localSheetId="2" hidden="1">{"via1",#N/A,TRUE,"general";"via2",#N/A,TRUE,"general";"via3",#N/A,TRUE,"general"}</definedName>
    <definedName name="ACTAAJUSTE3" hidden="1">{"via1",#N/A,TRUE,"general";"via2",#N/A,TRUE,"general";"via3",#N/A,TRUE,"general"}</definedName>
    <definedName name="ACTAEXTRA4">#REF!</definedName>
    <definedName name="actas">#REF!</definedName>
    <definedName name="Actividades" localSheetId="2">#REF!</definedName>
    <definedName name="Actividades">#REF!</definedName>
    <definedName name="actual" localSheetId="4">#REF!</definedName>
    <definedName name="actual">'[52]ESTADO RED'!#REF!</definedName>
    <definedName name="ACTV">#REF!</definedName>
    <definedName name="acueducto">'[53]FORMATO ACOM ACDTO FRENTE'!$M$8</definedName>
    <definedName name="Acumulado" localSheetId="2">#REF!</definedName>
    <definedName name="Acumulado">#REF!</definedName>
    <definedName name="ACwvu.TAB1." localSheetId="4" hidden="1">#REF!</definedName>
    <definedName name="ACwvu.TAB1." localSheetId="7" hidden="1">#REF!</definedName>
    <definedName name="ACwvu.TAB1." localSheetId="2" hidden="1">#REF!</definedName>
    <definedName name="ACwvu.TAB1." hidden="1">[32]Presupuesto_Via_distribuidora!#REF!</definedName>
    <definedName name="ACwvu.TAB10." localSheetId="2" hidden="1">#REF!</definedName>
    <definedName name="ACwvu.TAB10." hidden="1">#REF!</definedName>
    <definedName name="ACwvu.TAB2." localSheetId="4" hidden="1">#REF!</definedName>
    <definedName name="ACwvu.TAB2." localSheetId="7" hidden="1">#REF!</definedName>
    <definedName name="ACwvu.TAB2." localSheetId="2" hidden="1">#REF!</definedName>
    <definedName name="ACwvu.TAB2." hidden="1">[32]Presupuesto_Via_distribuidora!#REF!</definedName>
    <definedName name="ACwvu.TAB3." localSheetId="4" hidden="1">#REF!</definedName>
    <definedName name="ACwvu.TAB3." localSheetId="7" hidden="1">#REF!</definedName>
    <definedName name="ACwvu.TAB3." localSheetId="2" hidden="1">#REF!</definedName>
    <definedName name="ACwvu.TAB3." hidden="1">[32]Presupuesto_Via_distribuidora!#REF!</definedName>
    <definedName name="ACwvu.TAB4." localSheetId="4" hidden="1">#REF!</definedName>
    <definedName name="ACwvu.TAB4." localSheetId="7" hidden="1">#REF!</definedName>
    <definedName name="ACwvu.TAB4." localSheetId="2" hidden="1">#REF!</definedName>
    <definedName name="ACwvu.TAB4." hidden="1">[32]Presupuesto_Via_distribuidora!#REF!</definedName>
    <definedName name="ACwvu.TAB5." localSheetId="4" hidden="1">#REF!</definedName>
    <definedName name="ACwvu.TAB5." localSheetId="7" hidden="1">#REF!</definedName>
    <definedName name="ACwvu.TAB5." localSheetId="2" hidden="1">#REF!</definedName>
    <definedName name="ACwvu.TAB5." hidden="1">[32]Presupuesto_Via_distribuidora!#REF!</definedName>
    <definedName name="ad" localSheetId="4">#REF!</definedName>
    <definedName name="ad" localSheetId="2">#REF!</definedName>
    <definedName name="ad">#REF!</definedName>
    <definedName name="ADADA" localSheetId="2">#REF!</definedName>
    <definedName name="ADADA">#REF!</definedName>
    <definedName name="ADAPTADOR_HEMBRA_P.V.C_1_2">#REF!</definedName>
    <definedName name="ADAPTADOR_MACHO_P.V.C_1_2">#REF!</definedName>
    <definedName name="Adaptador_pvc">'[47]LISTADO DE MATERIALES Y EQUIPOS'!$B$125</definedName>
    <definedName name="Adaptador_pvc_1">#REF!</definedName>
    <definedName name="Adaptador_PVC_1_2">[46]Insumos!$B$166</definedName>
    <definedName name="Adaptador_pvc_2">#REF!</definedName>
    <definedName name="adasd" localSheetId="4">#REF!</definedName>
    <definedName name="adasd" localSheetId="2">#REF!</definedName>
    <definedName name="adasd">#REF!</definedName>
    <definedName name="adasdaqsdasd">#REF!</definedName>
    <definedName name="adasdasdasda">#REF!</definedName>
    <definedName name="adasdasdasdadsads">#REF!</definedName>
    <definedName name="ADASQSQQSS">'[41]A.P.U'!#REF!</definedName>
    <definedName name="Adecueinstalacion">#REF!</definedName>
    <definedName name="ADFADAD">'[41]A.P.U'!#REF!</definedName>
    <definedName name="ADFADFAD" localSheetId="4">#REF!</definedName>
    <definedName name="ADFADFAD" localSheetId="2">#REF!</definedName>
    <definedName name="ADFADFAD">#REF!</definedName>
    <definedName name="adfasdfsa" localSheetId="4">#REF!</definedName>
    <definedName name="adfasdfsa" localSheetId="2">[54]Insumos!#REF!</definedName>
    <definedName name="adfasdfsa">[54]Insumos!#REF!</definedName>
    <definedName name="adfasfadfa" localSheetId="4">#REF!</definedName>
    <definedName name="adfasfadfa" localSheetId="2">[54]Insumos!#REF!</definedName>
    <definedName name="adfasfadfa">[54]Insumos!#REF!</definedName>
    <definedName name="ADFE">"[0]!err"</definedName>
    <definedName name="ADFE_1">"[0]!err"</definedName>
    <definedName name="ADFGSDB" localSheetId="4" hidden="1">{"via1",#N/A,TRUE,"general";"via2",#N/A,TRUE,"general";"via3",#N/A,TRUE,"general"}</definedName>
    <definedName name="ADFGSDB" localSheetId="7"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hesivo_epoxico">[55]Insumos!$B$42</definedName>
    <definedName name="ADI" localSheetId="4">#REF!</definedName>
    <definedName name="ADI" localSheetId="2">#REF!</definedName>
    <definedName name="ADI">#REF!</definedName>
    <definedName name="ADM">[40]otros!$C$2</definedName>
    <definedName name="ADMINISTRACION" localSheetId="4">#REF!</definedName>
    <definedName name="ADMINISTRACION" localSheetId="2">#REF!</definedName>
    <definedName name="ADMINISTRACION">#REF!</definedName>
    <definedName name="Administración">'[49]A.I.U'!$I$110</definedName>
    <definedName name="ADMINISTRADOR" localSheetId="4">#REF!</definedName>
    <definedName name="ADMINISTRADOR">[56]CUMPLIMIENTO!$C$5</definedName>
    <definedName name="ADMINISTRADOR_VIAL__ARMANDO_SANCHEZ_SANCHEZ" localSheetId="4">#REF!</definedName>
    <definedName name="ADMINISTRADOR_VIAL__ARMANDO_SANCHEZ_SANCHEZ">[57]INDICMICROEMP!$A$20</definedName>
    <definedName name="Administrativos">#REF!</definedName>
    <definedName name="ADMM" localSheetId="4">#REF!</definedName>
    <definedName name="ADMM" localSheetId="2">#REF!</definedName>
    <definedName name="ADMM">#REF!</definedName>
    <definedName name="admon" localSheetId="4">#REF!</definedName>
    <definedName name="admon">[58]DATOS!$B$16</definedName>
    <definedName name="admon1">[59]DATOS!$B$16</definedName>
    <definedName name="adoc1" localSheetId="1">[44]!absc</definedName>
    <definedName name="adoc1">[44]!absc</definedName>
    <definedName name="ADOC125" localSheetId="1">[44]!absc</definedName>
    <definedName name="ADOC125">[44]!absc</definedName>
    <definedName name="adoq" localSheetId="4">#REF!</definedName>
    <definedName name="adoq" localSheetId="1">[60]!absc</definedName>
    <definedName name="adoq">[60]!absc</definedName>
    <definedName name="ADOQUIN.COLOR">[48]Precios!$E$31</definedName>
    <definedName name="ads" localSheetId="4">#REF!</definedName>
    <definedName name="ads" localSheetId="2">#REF!</definedName>
    <definedName name="ads">#REF!</definedName>
    <definedName name="ADSAD" localSheetId="4" hidden="1">{"TAB1",#N/A,TRUE,"GENERAL";"TAB2",#N/A,TRUE,"GENERAL";"TAB3",#N/A,TRUE,"GENERAL";"TAB4",#N/A,TRUE,"GENERAL";"TAB5",#N/A,TRUE,"GENERAL"}</definedName>
    <definedName name="ADSAD" localSheetId="7"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asdasd" localSheetId="2">#REF!</definedName>
    <definedName name="adsasdasd">#REF!</definedName>
    <definedName name="adsfadsfasdfafdasfdasfd" localSheetId="4">#REF!</definedName>
    <definedName name="adsfadsfasdfafdasfdasfd" localSheetId="2">[5]INSUMOS!#REF!</definedName>
    <definedName name="adsfadsfasdfafdasfdasfd">[5]INSUMOS!#REF!</definedName>
    <definedName name="adsfadsfasfasdfasfdasdfadsfdsafdsa" localSheetId="4">#REF!</definedName>
    <definedName name="adsfadsfasfasdfasfdasdfadsfdsafdsa" localSheetId="2">[54]Insumos!#REF!</definedName>
    <definedName name="adsfadsfasfasdfasfdasdfadsfdsafdsa">[54]Insumos!#REF!</definedName>
    <definedName name="ADUA105" localSheetId="2">#REF!</definedName>
    <definedName name="ADUA105">#REF!</definedName>
    <definedName name="ADUA106" localSheetId="2">#REF!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"#REF!"</definedName>
    <definedName name="AE_1">"#REF!"</definedName>
    <definedName name="aefa" localSheetId="4" hidden="1">{"via1",#N/A,TRUE,"general";"via2",#N/A,TRUE,"general";"via3",#N/A,TRUE,"general"}</definedName>
    <definedName name="aefa" localSheetId="7"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EHETAHETB">'[41]A.P.U'!#REF!</definedName>
    <definedName name="AER">"[0]!err"</definedName>
    <definedName name="AER_1">"[0]!err"</definedName>
    <definedName name="AERKARYKRYKRK">'[41]A.P.U'!#REF!</definedName>
    <definedName name="Af" localSheetId="4">#REF!</definedName>
    <definedName name="Af" localSheetId="2">#REF!</definedName>
    <definedName name="Af">#REF!</definedName>
    <definedName name="afdaffaf" localSheetId="4">#REF!</definedName>
    <definedName name="afdaffaf" localSheetId="2">[54]Insumos!#REF!</definedName>
    <definedName name="afdaffaf">[54]Insumos!#REF!</definedName>
    <definedName name="afdsw" localSheetId="4" hidden="1">{"TAB1",#N/A,TRUE,"GENERAL";"TAB2",#N/A,TRUE,"GENERAL";"TAB3",#N/A,TRUE,"GENERAL";"TAB4",#N/A,TRUE,"GENERAL";"TAB5",#N/A,TRUE,"GENERAL"}</definedName>
    <definedName name="afdsw" localSheetId="7"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GFAGFA">'[41]A.P.U'!#REF!</definedName>
    <definedName name="Ag" localSheetId="4">#REF!</definedName>
    <definedName name="Ag" localSheetId="2">#REF!</definedName>
    <definedName name="Ag">#REF!</definedName>
    <definedName name="agd">#N/A</definedName>
    <definedName name="agdsgg" localSheetId="4" hidden="1">{"via1",#N/A,TRUE,"general";"via2",#N/A,TRUE,"general";"via3",#N/A,TRUE,"general"}</definedName>
    <definedName name="agdsgg" localSheetId="7"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O" localSheetId="4">#REF!</definedName>
    <definedName name="AGO" localSheetId="2">#REF!</definedName>
    <definedName name="AGO">#REF!</definedName>
    <definedName name="AGREGADO.GRUESO">[48]Precios!$E$21</definedName>
    <definedName name="AGREGADO.PETREO.CONCRETO.HIDRAULICO">[48]Precios!$E$8</definedName>
    <definedName name="Agregado_Grueso">'[47]LISTADO DE MATERIALES Y EQUIPOS'!$B$10</definedName>
    <definedName name="AGRICOLA">#REF!</definedName>
    <definedName name="AGUA" localSheetId="4">#REF!</definedName>
    <definedName name="AGUA" localSheetId="2">#REF!</definedName>
    <definedName name="AGUA">#REF!</definedName>
    <definedName name="AGUA.25">[48]Precios!$E$5</definedName>
    <definedName name="ah" localSheetId="4">#REF!</definedName>
    <definedName name="ah" localSheetId="2">#REF!</definedName>
    <definedName name="ah">#REF!</definedName>
    <definedName name="ahe" localSheetId="4">#REF!</definedName>
    <definedName name="ahe">#REF!</definedName>
    <definedName name="Ai" localSheetId="4">#REF!</definedName>
    <definedName name="Ai">#REF!</definedName>
    <definedName name="aida">#REF!</definedName>
    <definedName name="aida1">#REF!</definedName>
    <definedName name="AIRE">#REF!</definedName>
    <definedName name="AIRE_ACOND_ITEM" localSheetId="2">#REF!,#REF!</definedName>
    <definedName name="AIRE_ACOND_ITEM">#REF!,#REF!</definedName>
    <definedName name="AIRE_ACOND_VALOR">#REF!,#REF!</definedName>
    <definedName name="Aire_Acondicionado_Inverter_12000_btu">'[47]LISTADO DE MATERIALES Y EQUIPOS'!$B$118</definedName>
    <definedName name="Aire_Acondicionado_Inverter_9000_btu">'[47]LISTADO DE MATERIALES Y EQUIPOS'!$B$117</definedName>
    <definedName name="aiu" localSheetId="4">#REF!</definedName>
    <definedName name="AIU">[61]BASE!$C$3</definedName>
    <definedName name="AIU_01">#REF!</definedName>
    <definedName name="AIU_1">#N/A</definedName>
    <definedName name="AIU_1_1" localSheetId="2">#REF!</definedName>
    <definedName name="AIU_1_1">#REF!</definedName>
    <definedName name="AIU_1_1_1">NA()</definedName>
    <definedName name="AIU_1_2" localSheetId="2">#REF!</definedName>
    <definedName name="AIU_1_2">#REF!</definedName>
    <definedName name="aiu_10">#REF!</definedName>
    <definedName name="aiu_2" localSheetId="2">#REF!</definedName>
    <definedName name="aiu_2">#REF!</definedName>
    <definedName name="aiu_2_10">#REF!</definedName>
    <definedName name="aiu_4">#REF!</definedName>
    <definedName name="aiu_4_10">#REF!</definedName>
    <definedName name="AIU_ADMON">[62]DATOS!$D$8</definedName>
    <definedName name="AIU_IMP">[62]DATOS!$D$9</definedName>
    <definedName name="AIU_UTIL">[62]DATOS!$D$10</definedName>
    <definedName name="AIUA" localSheetId="4">#REF!</definedName>
    <definedName name="AIUA" localSheetId="2">#REF!</definedName>
    <definedName name="AIUA">#REF!</definedName>
    <definedName name="aj" localSheetId="4">#REF!</definedName>
    <definedName name="aj">#REF!</definedName>
    <definedName name="Ajizal">'[63]AJIZAL 3335'!$A$7:$J$142</definedName>
    <definedName name="AjustDelAIU" localSheetId="4">#REF!</definedName>
    <definedName name="AjustDelAIU" localSheetId="2">#REF!</definedName>
    <definedName name="AjustDelAIU">#REF!</definedName>
    <definedName name="Ajuste">[64]Datos!$B$11</definedName>
    <definedName name="Ak" localSheetId="4">#REF!</definedName>
    <definedName name="Ak" localSheetId="2">#REF!</definedName>
    <definedName name="Ak">#REF!</definedName>
    <definedName name="akljdslKDBJ" localSheetId="2">[65]INSUMOS!#REF!</definedName>
    <definedName name="akljdslKDBJ">[65]INSUMOS!#REF!</definedName>
    <definedName name="alam" localSheetId="2">#REF!</definedName>
    <definedName name="alam">#REF!</definedName>
    <definedName name="ALAMB">[66]INSUMOS!$D$169</definedName>
    <definedName name="ALAMBRE" localSheetId="4">#REF!</definedName>
    <definedName name="ALAMBRE" localSheetId="2">#REF!</definedName>
    <definedName name="ALAMBRE">#REF!</definedName>
    <definedName name="ALAMBRE.NEGRO">[48]Precios!$E$20</definedName>
    <definedName name="ALAMBRE_" localSheetId="4">#REF!</definedName>
    <definedName name="ALAMBRE_" localSheetId="2">#REF!</definedName>
    <definedName name="ALAMBRE_">#REF!</definedName>
    <definedName name="Alambre_de_púa">[33]PRECIOS!$B$74</definedName>
    <definedName name="Alambre_de_pua_calibre_14">'[47]LISTADO DE MATERIALES Y EQUIPOS'!$B$16</definedName>
    <definedName name="Alambre_N_12">#REF!</definedName>
    <definedName name="Alambre_N_14">#REF!</definedName>
    <definedName name="Alambre_negro">'[47]LISTADO DE MATERIALES Y EQUIPOS'!$B$15</definedName>
    <definedName name="Alambre_negro_no._18">[49]Insumos!$D$24</definedName>
    <definedName name="alambre14" localSheetId="4">#REF!</definedName>
    <definedName name="alambre14" localSheetId="2">#REF!</definedName>
    <definedName name="alambre14">#REF!</definedName>
    <definedName name="alambrecal14" localSheetId="2">#REF!</definedName>
    <definedName name="alambrecal14">#REF!</definedName>
    <definedName name="alampuas" localSheetId="2">[67]lisprecios!#REF!</definedName>
    <definedName name="alampuas">[67]lisprecios!#REF!</definedName>
    <definedName name="ALANR" localSheetId="4">#REF!</definedName>
    <definedName name="ALANR" localSheetId="2">#REF!</definedName>
    <definedName name="ALANR">#REF!</definedName>
    <definedName name="alc" localSheetId="4">#REF!</definedName>
    <definedName name="alc" localSheetId="1">[68]!absc</definedName>
    <definedName name="alc">[68]!absc</definedName>
    <definedName name="ALCALDIA">#N/A</definedName>
    <definedName name="ALCALDIA1">#N/A</definedName>
    <definedName name="AlcanceProyecto">#REF!</definedName>
    <definedName name="alcantarillado">'[69]FORMATO ACOM ALDO. FRENTE'!$L$9</definedName>
    <definedName name="ale">#REF!</definedName>
    <definedName name="ALICIA">#REF!</definedName>
    <definedName name="ALM">#REF!</definedName>
    <definedName name="Almacenista">[49]CUADRILLAS!$B$19</definedName>
    <definedName name="ALPUA" localSheetId="4">#REF!</definedName>
    <definedName name="ALPUA" localSheetId="2">#REF!</definedName>
    <definedName name="ALPUA">#REF!</definedName>
    <definedName name="alquiler" localSheetId="2">#REF!</definedName>
    <definedName name="alquiler">#REF!</definedName>
    <definedName name="altavista">#REF!</definedName>
    <definedName name="ALTO">#REF!</definedName>
    <definedName name="ALTURA">'[70]SEDIMENTADOR ALTA TASA ALT.2'!$B$12</definedName>
    <definedName name="ALUMTE" localSheetId="4">#REF!</definedName>
    <definedName name="ALUMTE" localSheetId="2">#REF!</definedName>
    <definedName name="ALUMTE">#REF!</definedName>
    <definedName name="Am" localSheetId="4">#REF!</definedName>
    <definedName name="Am">#REF!</definedName>
    <definedName name="Ambien" localSheetId="4" hidden="1">#REF!</definedName>
    <definedName name="Ambien" hidden="1">#REF!</definedName>
    <definedName name="AMBIENTAL">#REF!</definedName>
    <definedName name="Amount">#REF!</definedName>
    <definedName name="An">#REF!</definedName>
    <definedName name="ANA">#REF!</definedName>
    <definedName name="analequipo">#REF!</definedName>
    <definedName name="ANALISIS">#REF!</definedName>
    <definedName name="Analyst" localSheetId="4" hidden="1">#REF!</definedName>
    <definedName name="Analyst" localSheetId="7" hidden="1">#REF!</definedName>
    <definedName name="Analyst" hidden="1">#REF!</definedName>
    <definedName name="Ancho.Anden">#REF!</definedName>
    <definedName name="Ancho.Anden.Concret">#REF!</definedName>
    <definedName name="Ancho.BC">#REF!</definedName>
    <definedName name="Ancho.Bordillo">#REF!</definedName>
    <definedName name="Ancho.Calle">#REF!</definedName>
    <definedName name="Ancho.Cunetas">#REF!</definedName>
    <definedName name="Ancho.Cuña">#REF!</definedName>
    <definedName name="ANCLAJE">'[71]MC SF GAVIONES'!#REF!</definedName>
    <definedName name="AND" localSheetId="2">#REF!</definedName>
    <definedName name="AND">#REF!</definedName>
    <definedName name="ANDAM" localSheetId="4">#REF!</definedName>
    <definedName name="ANDAM" localSheetId="2">#REF!</definedName>
    <definedName name="ANDAM">#REF!</definedName>
    <definedName name="Andamios">'[47]LISTADO DE MATERIALES Y EQUIPOS'!$B$44</definedName>
    <definedName name="Andamios_metálicos_x_cuerpo">[33]PRECIOS!$B$17</definedName>
    <definedName name="andenes" localSheetId="4">#REF!</definedName>
    <definedName name="andenes" localSheetId="2">#REF!</definedName>
    <definedName name="andenes">#REF!</definedName>
    <definedName name="ANDENES_1">#N/A</definedName>
    <definedName name="ANDENES_1_1" localSheetId="2">#REF!</definedName>
    <definedName name="ANDENES_1_1">#REF!</definedName>
    <definedName name="ANDENES_1_1_1">NA()</definedName>
    <definedName name="ANDENES_1_2">#REF!</definedName>
    <definedName name="ANDENESV" localSheetId="4">#REF!</definedName>
    <definedName name="ANDENESV" localSheetId="2">#REF!</definedName>
    <definedName name="ANDENESV">#REF!</definedName>
    <definedName name="ANDINO">#REF!</definedName>
    <definedName name="ANDRESVARGAS" localSheetId="4" hidden="1">{"via1",#N/A,TRUE,"general";"via2",#N/A,TRUE,"general";"via3",#N/A,TRUE,"general"}</definedName>
    <definedName name="ANDRESVARGAS" localSheetId="2" hidden="1">{"via1",#N/A,TRUE,"general";"via2",#N/A,TRUE,"general";"via3",#N/A,TRUE,"general"}</definedName>
    <definedName name="ANDRESVARGAS" hidden="1">{"via1",#N/A,TRUE,"general";"via2",#N/A,TRUE,"general";"via3",#N/A,TRUE,"general"}</definedName>
    <definedName name="ANE">'[72]ANEXO 7'!#REF!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ebotsdatum">#REF!</definedName>
    <definedName name="ANGULO" localSheetId="4">#REF!</definedName>
    <definedName name="ANGULO">#REF!</definedName>
    <definedName name="angulo_6_metros_3__16_x_2_pulgadas_g___50">'[47]LISTADO DE MATERIALES Y EQUIPOS'!$B$53</definedName>
    <definedName name="Angulo_de_platina__1_x1_x1_8" localSheetId="4">#REF!</definedName>
    <definedName name="Angulo_de_platina__1_x1_x1_8" localSheetId="2">'[73]L. MAT.'!#REF!</definedName>
    <definedName name="Angulo_de_platina__1_x1_x1_8">'[73]L. MAT.'!#REF!</definedName>
    <definedName name="anillo" localSheetId="2">#REF!</definedName>
    <definedName name="anillo">#REF!</definedName>
    <definedName name="anillo_1">#N/A</definedName>
    <definedName name="anillo_1_1" localSheetId="2">#REF!</definedName>
    <definedName name="anillo_1_1">#REF!</definedName>
    <definedName name="anillo_1_1_1">NA()</definedName>
    <definedName name="anillo_1_2" localSheetId="2">#REF!</definedName>
    <definedName name="anillo_1_2">#REF!</definedName>
    <definedName name="anscount" hidden="1">1</definedName>
    <definedName name="AnsermaCartago">#REF!</definedName>
    <definedName name="ANTBNK">#REF!</definedName>
    <definedName name="AntCach">#REF!</definedName>
    <definedName name="ANTI">#REF!</definedName>
    <definedName name="ANTI_1">#N/A</definedName>
    <definedName name="ANTI_1_1">#REF!</definedName>
    <definedName name="ANTI_1_1_1">NA()</definedName>
    <definedName name="ANTI_1_2">#REF!</definedName>
    <definedName name="Antic">[74]BASES!$B$33</definedName>
    <definedName name="AnticAdic" localSheetId="2">#REF!</definedName>
    <definedName name="AnticAdic">#REF!</definedName>
    <definedName name="ANTICIPO" localSheetId="4">"[0]!err"</definedName>
    <definedName name="ANTICIPO">[75]BASES!$B$33</definedName>
    <definedName name="ANTICIPO_1">"[0]!err"</definedName>
    <definedName name="anticorrosiva" localSheetId="4">#REF!</definedName>
    <definedName name="anticorrosiva" localSheetId="2">[67]lisprecios!#REF!</definedName>
    <definedName name="anticorrosiva">[67]lisprecios!#REF!</definedName>
    <definedName name="ANTICORROSIVO" localSheetId="4">#REF!</definedName>
    <definedName name="Anticorrosivo">'[47]LISTADO DE MATERIALES Y EQUIPOS'!$B$60</definedName>
    <definedName name="Anticorrosivo_alquídico">[33]PRECIOS!$B$50</definedName>
    <definedName name="Antigrafitty">[33]PRECIOS!$B$55</definedName>
    <definedName name="ANTISB">[66]INSUMOS!$D$181</definedName>
    <definedName name="ANTISOL">[48]Precios!$E$16</definedName>
    <definedName name="ANTONIA" localSheetId="4">#N/A</definedName>
    <definedName name="ANTONIA">#N/A</definedName>
    <definedName name="ANTRA" localSheetId="4">#REF!</definedName>
    <definedName name="ANTRA" localSheetId="2">#REF!</definedName>
    <definedName name="ANTRA">#REF!</definedName>
    <definedName name="Añ" localSheetId="2">#REF!</definedName>
    <definedName name="Añ">#REF!</definedName>
    <definedName name="año" localSheetId="4">#REF!</definedName>
    <definedName name="AÑO">'[52]ESTADO RED'!#REF!</definedName>
    <definedName name="año1">'[76]ESTADO RED'!#REF!</definedName>
    <definedName name="AÑOWUIE">'[77]Res-Accide-10'!$R$2:$R$7</definedName>
    <definedName name="ao" localSheetId="4">#REF!</definedName>
    <definedName name="ao" localSheetId="2">#REF!</definedName>
    <definedName name="ao">#REF!</definedName>
    <definedName name="Ap" localSheetId="4">#REF!</definedName>
    <definedName name="ap">[78]Planilla!$D$58</definedName>
    <definedName name="Ap_con_2000">[49]CONCRETOS!$E$27</definedName>
    <definedName name="Ap_con_3000">[49]CONCRETOS!$E$28</definedName>
    <definedName name="Ap_Mor">[49]CONCRETOS!$E$30</definedName>
    <definedName name="APACONCRETO" localSheetId="4">#REF!</definedName>
    <definedName name="APACONCRETO" localSheetId="2">#REF!</definedName>
    <definedName name="APACONCRETO">#REF!</definedName>
    <definedName name="apaiy" localSheetId="2">#REF!</definedName>
    <definedName name="apaiy">#REF!</definedName>
    <definedName name="APALECHADA">#REF!</definedName>
    <definedName name="APAMORTERO">#REF!</definedName>
    <definedName name="APARAT_SAN_INCRUST_ITEM">#REF!</definedName>
    <definedName name="APARAT_SANIT_ITEM" localSheetId="2">#REF!,#REF!,#REF!,#REF!</definedName>
    <definedName name="APARAT_SANIT_ITEM">#REF!,#REF!,#REF!,#REF!</definedName>
    <definedName name="APARAT_SANIT_VALOR" localSheetId="2">#REF!,#REF!,#REF!,#REF!</definedName>
    <definedName name="APARAT_SANIT_VALOR">#REF!,#REF!,#REF!,#REF!</definedName>
    <definedName name="APARATOSSAN">#REF!,#REF!,#REF!,#REF!</definedName>
    <definedName name="APELLIDOS">#REF!</definedName>
    <definedName name="API">#REF!</definedName>
    <definedName name="APU" localSheetId="4">#REF!</definedName>
    <definedName name="apu">#REF!</definedName>
    <definedName name="APU_AUXILIARES">'[79]APU AUXILIARES'!$A:$G</definedName>
    <definedName name="APU_AUXILIARES_1">'[80]APU AUXILIARES 1'!$A:$G</definedName>
    <definedName name="APU_AUXILIARES_3" localSheetId="4">#REF!</definedName>
    <definedName name="APU_AUXILIARES_3" localSheetId="2">#REF!</definedName>
    <definedName name="APU_AUXILIARES_3">#REF!</definedName>
    <definedName name="APU_AUXILIARES_4" localSheetId="4">#REF!</definedName>
    <definedName name="APU_AUXILIARES_4">#REF!</definedName>
    <definedName name="APU_AUXILIARES_5" localSheetId="4">#REF!</definedName>
    <definedName name="APU_AUXILIARES_5">#REF!</definedName>
    <definedName name="APU_AUXILIARES_6">#REF!</definedName>
    <definedName name="APU_AXULIARES_2">'[80]APU AUXILIARES 2'!$A$1:$G$1104</definedName>
    <definedName name="APU_directos" localSheetId="4">#REF!</definedName>
    <definedName name="APU_directos" localSheetId="2">#REF!</definedName>
    <definedName name="APU_directos">#REF!</definedName>
    <definedName name="APU221.1" localSheetId="2">#REF!</definedName>
    <definedName name="APU221.1">#REF!</definedName>
    <definedName name="APU221.2">#REF!</definedName>
    <definedName name="APU5P" localSheetId="1">[4]!absc</definedName>
    <definedName name="APU5P">[4]!absc</definedName>
    <definedName name="APUAUXILIARES" localSheetId="2">#REF!</definedName>
    <definedName name="APUAUXILIARES">#REF!</definedName>
    <definedName name="APUFEB" localSheetId="2">#REF!</definedName>
    <definedName name="APUFEB">#REF!</definedName>
    <definedName name="APUS" localSheetId="10">[81]APUS!$B$1:$N$487</definedName>
    <definedName name="APUS" localSheetId="4">#REF!</definedName>
    <definedName name="APUS" localSheetId="7">#REF!</definedName>
    <definedName name="APUS" localSheetId="2">#REF!</definedName>
    <definedName name="APUS" localSheetId="11">[81]APUS!$B$1:$N$487</definedName>
    <definedName name="APUS">[82]APUS!$B$1:$N$189</definedName>
    <definedName name="APUS2">#REF!</definedName>
    <definedName name="APUS3">#REF!</definedName>
    <definedName name="APUSENDEROSVILLALILIAM" localSheetId="4">#REF!</definedName>
    <definedName name="APUSENDEROSVILLALILIAM">#REF!</definedName>
    <definedName name="aq" localSheetId="4">"[0]!err"</definedName>
    <definedName name="aq" localSheetId="2">'PPTO INTERVENTORIA'!err</definedName>
    <definedName name="aq">'POLIZAS OBRA'!err</definedName>
    <definedName name="aq_1">"[0]!err"</definedName>
    <definedName name="aqaq" localSheetId="4" hidden="1">{"TAB1",#N/A,TRUE,"GENERAL";"TAB2",#N/A,TRUE,"GENERAL";"TAB3",#N/A,TRUE,"GENERAL";"TAB4",#N/A,TRUE,"GENERAL";"TAB5",#N/A,TRUE,"GENERAL"}</definedName>
    <definedName name="aqaq" localSheetId="7"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QWSDEDX">'[41]A.P.U'!#REF!</definedName>
    <definedName name="AR" localSheetId="4">#REF!</definedName>
    <definedName name="AR" localSheetId="2">#REF!</definedName>
    <definedName name="AR">#REF!</definedName>
    <definedName name="Ar_con_2000">[49]CONCRETOS!$E$221</definedName>
    <definedName name="Ar_con_3000">[49]CONCRETOS!$E$222</definedName>
    <definedName name="Ar_Mor">[49]CONCRETOS!$E$224</definedName>
    <definedName name="ARANA" localSheetId="4">#REF!</definedName>
    <definedName name="ARANA" localSheetId="2">#REF!</definedName>
    <definedName name="ARANA">#REF!</definedName>
    <definedName name="ARANCEL" localSheetId="2">#REF!</definedName>
    <definedName name="ARANCEL">#REF!</definedName>
    <definedName name="AREA">#REF!</definedName>
    <definedName name="AREA__M2">#REF!</definedName>
    <definedName name="AREA__M2_1">#N/A</definedName>
    <definedName name="AREA__M2_1_1">#REF!</definedName>
    <definedName name="AREA__M2_1_1_1">NA()</definedName>
    <definedName name="AREA__M2_1_2">#REF!</definedName>
    <definedName name="Area_canal">[30]Dimensiones!$B$36</definedName>
    <definedName name="Área_de_Cantidades" localSheetId="4">#REF!</definedName>
    <definedName name="Área_de_Cantidades" localSheetId="2">#REF!</definedName>
    <definedName name="Área_de_Cantidades">#REF!</definedName>
    <definedName name="_xlnm.Consolidate_Area">#N/A</definedName>
    <definedName name="_xlnm.Extract" localSheetId="2">#REF!</definedName>
    <definedName name="_xlnm.Extract">#REF!</definedName>
    <definedName name="_xlnm.Print_Area" localSheetId="10">APA!$A$1:$I$194</definedName>
    <definedName name="_xlnm.Print_Area" localSheetId="3">APU!$A$1:$I$822</definedName>
    <definedName name="_xlnm.Print_Area" localSheetId="6">AU!$A$1:$J$54</definedName>
    <definedName name="_xlnm.Print_Area" localSheetId="8">CRONOGRAMA!$A$1:$P$49</definedName>
    <definedName name="_xlnm.Print_Area" localSheetId="12">EQUIPO!$A:$E</definedName>
    <definedName name="_xlnm.Print_Area" localSheetId="13">MATERIALES!$A:$D</definedName>
    <definedName name="_xlnm.Print_Area" localSheetId="4">PGIO!$A$1:$H$48</definedName>
    <definedName name="_xlnm.Print_Area" localSheetId="7">'POLIZAS OBRA'!$A$1:$G$30</definedName>
    <definedName name="_xlnm.Print_Area" localSheetId="2">'PPTO INTERVENTORIA'!$A$1:$G$42</definedName>
    <definedName name="_xlnm.Print_Area" localSheetId="5">Presupuesto!$A$1:$G$43</definedName>
    <definedName name="_xlnm.Print_Area" localSheetId="0">'presupuesto completo '!$A$1:$F$35</definedName>
    <definedName name="_xlnm.Print_Area" localSheetId="1">'PRESUPUESTO DEF'!$A$1:$F$50</definedName>
    <definedName name="_xlnm.Print_Area" localSheetId="11">#REF!</definedName>
    <definedName name="_xlnm.Print_Area">#REF!</definedName>
    <definedName name="AreaLimpiar" localSheetId="2">#REF!,#REF!,#REF!,#REF!,#REF!,#REF!,#REF!,#REF!,#REF!,#REF!</definedName>
    <definedName name="AreaLimpiar">#REF!,#REF!,#REF!,#REF!,#REF!,#REF!,#REF!,#REF!,#REF!,#REF!</definedName>
    <definedName name="Areatotal" localSheetId="2">#REF!</definedName>
    <definedName name="Areatotal">#REF!</definedName>
    <definedName name="Aref">#REF!</definedName>
    <definedName name="ARELC">[38]BASE!$C$50</definedName>
    <definedName name="ARELF" localSheetId="4">#REF!</definedName>
    <definedName name="ARELF" localSheetId="2">#REF!</definedName>
    <definedName name="ARELF">#REF!</definedName>
    <definedName name="ARENA" localSheetId="4">#REF!</definedName>
    <definedName name="Arena">'[47]LISTADO DE MATERIALES Y EQUIPOS'!$B$9</definedName>
    <definedName name="Arena_fina">[49]Insumos!$D$25</definedName>
    <definedName name="Arena_lavada_de_peña">[49]Insumos!$D$26</definedName>
    <definedName name="ARENAARCILLA">#REF!</definedName>
    <definedName name="ARENAARCILLA_1">#N/A</definedName>
    <definedName name="ARENAARCILLA_1_1">#REF!</definedName>
    <definedName name="ARENAARCILLA_1_1_1">NA()</definedName>
    <definedName name="ARENAARCILLA_1_2">#REF!</definedName>
    <definedName name="Arenag" localSheetId="4">#REF!</definedName>
    <definedName name="Arenag" localSheetId="2">#REF!</definedName>
    <definedName name="Arenag">#REF!</definedName>
    <definedName name="ARENC">[38]BASE!$C$42</definedName>
    <definedName name="ARENI">[38]BASE!$C$41</definedName>
    <definedName name="ARENILLA">#REF!</definedName>
    <definedName name="ARENP" localSheetId="4">#REF!</definedName>
    <definedName name="ARENP" localSheetId="2">#REF!</definedName>
    <definedName name="ARENP">#REF!</definedName>
    <definedName name="arg" localSheetId="4" hidden="1">#REF!</definedName>
    <definedName name="arg" localSheetId="7" hidden="1">#REF!</definedName>
    <definedName name="arg" localSheetId="2" hidden="1">#REF!</definedName>
    <definedName name="arg" hidden="1">[83]MI!#REF!</definedName>
    <definedName name="arial" localSheetId="2">#REF!</definedName>
    <definedName name="arial">#REF!</definedName>
    <definedName name="armuve" localSheetId="4">PGIO!err</definedName>
    <definedName name="armuve" localSheetId="2">'PPTO INTERVENTORIA'!err</definedName>
    <definedName name="armuve">'POLIZAS OBRA'!err</definedName>
    <definedName name="ARP" localSheetId="2">#REF!</definedName>
    <definedName name="ARP">#REF!</definedName>
    <definedName name="ARRENDAM1" localSheetId="4" hidden="1">{#N/A,#N/A,FALSE,"Aging Summary";#N/A,#N/A,FALSE,"Ratio Analysis";#N/A,#N/A,FALSE,"Test 120 Day Accts";#N/A,#N/A,FALSE,"Tickmarks"}</definedName>
    <definedName name="ARRENDAM1" localSheetId="7" hidden="1">{#N/A,#N/A,FALSE,"Aging Summary";#N/A,#N/A,FALSE,"Ratio Analysis";#N/A,#N/A,FALSE,"Test 120 Day Accts";#N/A,#N/A,FALSE,"Tickmarks"}</definedName>
    <definedName name="ARRENDAM1" localSheetId="2"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4" hidden="1">{#N/A,#N/A,FALSE,"Aging Summary";#N/A,#N/A,FALSE,"Ratio Analysis";#N/A,#N/A,FALSE,"Test 120 Day Accts";#N/A,#N/A,FALSE,"Tickmarks"}</definedName>
    <definedName name="ARRENDAMIENTO" localSheetId="7" hidden="1">{#N/A,#N/A,FALSE,"Aging Summary";#N/A,#N/A,FALSE,"Ratio Analysis";#N/A,#N/A,FALSE,"Test 120 Day Accts";#N/A,#N/A,FALSE,"Tickmarks"}</definedName>
    <definedName name="ARRENDAMIENTO" localSheetId="2" hidden="1">{#N/A,#N/A,FALSE,"Aging Summary";#N/A,#N/A,FALSE,"Ratio Analysis";#N/A,#N/A,FALSE,"Test 120 Day Accts";#N/A,#N/A,FALSE,"Tickmarks"}</definedName>
    <definedName name="ARRENDAMIENTO" hidden="1">{#N/A,#N/A,FALSE,"Aging Summary";#N/A,#N/A,FALSE,"Ratio Analysis";#N/A,#N/A,FALSE,"Test 120 Day Accts";#N/A,#N/A,FALSE,"Tickmarks"}</definedName>
    <definedName name="Arrendamientos">#REF!</definedName>
    <definedName name="ARS">#REF!</definedName>
    <definedName name="articulos">[84]articulos!$A$2:$E$65536</definedName>
    <definedName name="ARTURO" localSheetId="4">#REF!</definedName>
    <definedName name="ARTURO" localSheetId="2">#REF!</definedName>
    <definedName name="ARTURO">#REF!</definedName>
    <definedName name="ARYKAKRARKKAKRYAKRYARK" localSheetId="4">#REF!</definedName>
    <definedName name="ARYKAKRARKKAKRYAKRYARK" localSheetId="2">'[41]A.P.U'!#REF!</definedName>
    <definedName name="ARYKAKRARKKAKRYAKRYARK">'[41]A.P.U'!#REF!</definedName>
    <definedName name="ARYKRAYKRYAKRY" localSheetId="2">'[41]A.P.U'!#REF!</definedName>
    <definedName name="ARYKRAYKRYAKRY">'[41]A.P.U'!#REF!</definedName>
    <definedName name="as" localSheetId="4">#REF!</definedName>
    <definedName name="as" localSheetId="2">#REF!</definedName>
    <definedName name="as">#REF!</definedName>
    <definedName name="AS2DocOpenMode" hidden="1">"AS2DocumentEdit"</definedName>
    <definedName name="asa">#REF!</definedName>
    <definedName name="asas">#REF!</definedName>
    <definedName name="asasasa">#REF!</definedName>
    <definedName name="asasasas">#REF!</definedName>
    <definedName name="asasasasa">#REF!</definedName>
    <definedName name="asasasasas">#REF!</definedName>
    <definedName name="asasdasd">#N/A</definedName>
    <definedName name="ASB">[3]AASHTO!$A$8:$F$11</definedName>
    <definedName name="ASCENSORES_ITEM">#REF!</definedName>
    <definedName name="ASD" localSheetId="4">#REF!</definedName>
    <definedName name="ASD" localSheetId="7"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7"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asdasdasd" localSheetId="2">#REF!</definedName>
    <definedName name="asdasdasdasd">#REF!</definedName>
    <definedName name="ASDBDASBRB" localSheetId="2">'[41]A.P.U'!#REF!</definedName>
    <definedName name="ASDBDASBRB">'[41]A.P.U'!#REF!</definedName>
    <definedName name="asddsad" localSheetId="2">#REF!</definedName>
    <definedName name="asddsad">#REF!</definedName>
    <definedName name="asdf" localSheetId="4" hidden="1">{"via1",#N/A,TRUE,"general";"via2",#N/A,TRUE,"general";"via3",#N/A,TRUE,"general"}</definedName>
    <definedName name="asdf" localSheetId="7"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7"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dsfadsfafda">[54]Insumos!#REF!</definedName>
    <definedName name="asdfasdf">[5]INSUMOS!#REF!</definedName>
    <definedName name="ASDFGHJKLÑ" localSheetId="4">PGIO!err</definedName>
    <definedName name="ASDFGHJKLÑ" localSheetId="2">'PPTO INTERVENTORIA'!err</definedName>
    <definedName name="ASDFGHJKLÑ">'POLIZAS OBRA'!err</definedName>
    <definedName name="asdfñk">#N/A</definedName>
    <definedName name="Aseguracalidad" localSheetId="2">#REF!</definedName>
    <definedName name="Aseguracalidad">#REF!</definedName>
    <definedName name="Asesor_de_Tráfico" localSheetId="4">#REF!</definedName>
    <definedName name="Asesor_de_Tráfico" localSheetId="2">[49]CUADRILLAS!#REF!</definedName>
    <definedName name="Asesor_de_Tráfico">[49]CUADRILLAS!#REF!</definedName>
    <definedName name="ASFALTO">'[85]5.2'!$D$21</definedName>
    <definedName name="asfasd" localSheetId="4" hidden="1">{"via1",#N/A,TRUE,"general";"via2",#N/A,TRUE,"general";"via3",#N/A,TRUE,"general"}</definedName>
    <definedName name="asfasd" localSheetId="7"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7"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4" hidden="1">{#N/A,#N/A,TRUE,"INGENIERIA";#N/A,#N/A,TRUE,"COMPRAS";#N/A,#N/A,TRUE,"DIRECCION";#N/A,#N/A,TRUE,"RESUMEN"}</definedName>
    <definedName name="asfdfe" localSheetId="2" hidden="1">{#N/A,#N/A,TRUE,"INGENIERIA";#N/A,#N/A,TRUE,"COMPRAS";#N/A,#N/A,TRUE,"DIRECCION";#N/A,#N/A,TRUE,"RESUMEN"}</definedName>
    <definedName name="asfdfe" hidden="1">{#N/A,#N/A,TRUE,"INGENIERIA";#N/A,#N/A,TRUE,"COMPRAS";#N/A,#N/A,TRUE,"DIRECCION";#N/A,#N/A,TRUE,"RESUMEN"}</definedName>
    <definedName name="asff" localSheetId="4" hidden="1">{"TAB1",#N/A,TRUE,"GENERAL";"TAB2",#N/A,TRUE,"GENERAL";"TAB3",#N/A,TRUE,"GENERAL";"TAB4",#N/A,TRUE,"GENERAL";"TAB5",#N/A,TRUE,"GENERAL"}</definedName>
    <definedName name="asff" localSheetId="7"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7"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kjdbcñajkb">[65]INSUMOS!#REF!</definedName>
    <definedName name="asojkdr" localSheetId="4"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pecto">'[86]Aspecto General Obras'!$B$3</definedName>
    <definedName name="At" localSheetId="4">#REF!</definedName>
    <definedName name="at">[30]Dimensiones!$D$10</definedName>
    <definedName name="ATB" localSheetId="2">#REF!</definedName>
    <definedName name="ATB">#REF!</definedName>
    <definedName name="ATenerEnCuenta" localSheetId="4">#REF!</definedName>
    <definedName name="ATenerEnCuenta" localSheetId="2">#REF!</definedName>
    <definedName name="ATenerEnCuenta">#REF!</definedName>
    <definedName name="Atp">#REF!</definedName>
    <definedName name="ATRAQUE">#REF!</definedName>
    <definedName name="ATRAQUE_1">#N/A</definedName>
    <definedName name="ATRAQUE_1_1">#REF!</definedName>
    <definedName name="ATRAQUE_1_1_1">NA()</definedName>
    <definedName name="ATRAQUE_1_2">#REF!</definedName>
    <definedName name="au" localSheetId="4">#REF!</definedName>
    <definedName name="au" localSheetId="2">#REF!</definedName>
    <definedName name="au">#REF!</definedName>
    <definedName name="AUFTRAG">#REF!</definedName>
    <definedName name="AUFTRAGTIT">#REF!</definedName>
    <definedName name="Aulas">#REF!</definedName>
    <definedName name="aur" localSheetId="4">#REF!</definedName>
    <definedName name="aur">#REF!</definedName>
    <definedName name="_xlnm.Auto_Open" localSheetId="4">MODULO10.auto_abrir</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MOTOR">#REF!</definedName>
    <definedName name="AUTOMOTOR1">#REF!</definedName>
    <definedName name="AUTOPISTA">'[87]CIRCUITOS CODENSA'!#REF!</definedName>
    <definedName name="AUX_TRANSP">#REF!</definedName>
    <definedName name="AuxAlim" localSheetId="2">#REF!</definedName>
    <definedName name="AuxAlim">#REF!</definedName>
    <definedName name="auxalimentacion" localSheetId="2">#REF!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o">'[49]F. P. AIU'!$B$49</definedName>
    <definedName name="auxtransporte" localSheetId="2">#REF!</definedName>
    <definedName name="auxtransporte">#REF!</definedName>
    <definedName name="av" localSheetId="4">#REF!</definedName>
    <definedName name="av" localSheetId="2">#REF!</definedName>
    <definedName name="av">#REF!</definedName>
    <definedName name="aVANCE___0">#N/A</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4">#REF!</definedName>
    <definedName name="AW" localSheetId="2">#REF!</definedName>
    <definedName name="AW">#REF!</definedName>
    <definedName name="AWDWEF" localSheetId="4">#REF!</definedName>
    <definedName name="AWDWEF">#REF!</definedName>
    <definedName name="ax" localSheetId="4">#REF!</definedName>
    <definedName name="ax">#REF!</definedName>
    <definedName name="Ay">#REF!</definedName>
    <definedName name="AYMKYARYA">'[41]A.P.U'!#REF!</definedName>
    <definedName name="AYRAARYAJRYARYJKRYRYKRYRYRAA">'[41]A.P.U'!#REF!</definedName>
    <definedName name="AYRRYAMYM">'[41]A.P.U'!#REF!</definedName>
    <definedName name="AYU" localSheetId="4">#REF!</definedName>
    <definedName name="AYU" localSheetId="2">#REF!</definedName>
    <definedName name="AYU">#REF!</definedName>
    <definedName name="AYUDA">[61]BASE!$D$12</definedName>
    <definedName name="AYUDANTE" localSheetId="4">#REF!</definedName>
    <definedName name="Ayudante">'[47]LISTADO DE MATERIALES Y EQUIPOS'!$B$6</definedName>
    <definedName name="AYUDR">[61]BASE!$D$13</definedName>
    <definedName name="azaz" localSheetId="4" hidden="1">{"TAB1",#N/A,TRUE,"GENERAL";"TAB2",#N/A,TRUE,"GENERAL";"TAB3",#N/A,TRUE,"GENERAL";"TAB4",#N/A,TRUE,"GENERAL";"TAB5",#N/A,TRUE,"GENERAL"}</definedName>
    <definedName name="azaz" localSheetId="7"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4">#REF!</definedName>
    <definedName name="b" localSheetId="7">#REF!</definedName>
    <definedName name="b" localSheetId="2">#REF!</definedName>
    <definedName name="B" hidden="1">{"PYGS",#N/A,FALSE,"PYG";"ACTIS",#N/A,FALSE,"BCE_GRAL-ACTIVO";"PASIS",#N/A,FALSE,"BCE_GRAL-PASIVO-PATRIM";"CAJAS",#N/A,FALSE,"CAJA"}</definedName>
    <definedName name="B.T1" localSheetId="2">#REF!</definedName>
    <definedName name="B.T1">#REF!</definedName>
    <definedName name="B_impresión_IM" localSheetId="2">#REF!</definedName>
    <definedName name="B_impresión_IM">#REF!</definedName>
    <definedName name="B_T1" localSheetId="2">#REF!</definedName>
    <definedName name="B_T1">#REF!</definedName>
    <definedName name="Ba">#REF!</definedName>
    <definedName name="Bajo_L">#REF!</definedName>
    <definedName name="BalancexPartes" hidden="1">'[88]Datos-Gráfica'!#REF!</definedName>
    <definedName name="BALASTO" localSheetId="4">#REF!</definedName>
    <definedName name="BALASTO" localSheetId="2">#REF!</definedName>
    <definedName name="BALASTO">#REF!</definedName>
    <definedName name="baldosa" localSheetId="2">[67]lisprecios!#REF!</definedName>
    <definedName name="baldosa">[67]lisprecios!#REF!</definedName>
    <definedName name="BALDOSIN" localSheetId="4">#REF!</definedName>
    <definedName name="BALDOSIN" localSheetId="2">#REF!</definedName>
    <definedName name="BALDOSIN">#REF!</definedName>
    <definedName name="BANCO" localSheetId="4">#REF!</definedName>
    <definedName name="BANCO">#REF!</definedName>
    <definedName name="BARA" localSheetId="4">#REF!</definedName>
    <definedName name="BARA">[42]General!#REF!</definedName>
    <definedName name="Barreras_plasticas_de_Aproximación__Maletines_tipo_Newjersy__o_similar">[49]Insumos!$D$43</definedName>
    <definedName name="barsol">[33]PRECIOS!$B$51</definedName>
    <definedName name="bas">#REF!</definedName>
    <definedName name="BASE" localSheetId="4">#REF!</definedName>
    <definedName name="BASE" localSheetId="2">#REF!</definedName>
    <definedName name="BASE">#REF!</definedName>
    <definedName name="Base_datos_DU">#REF!</definedName>
    <definedName name="Base_datos_IM" localSheetId="4">#REF!</definedName>
    <definedName name="Base_datos_IM">#REF!</definedName>
    <definedName name="base_datos_t45">#REF!</definedName>
    <definedName name="Base_Mat">#REF!</definedName>
    <definedName name="Base_MO">#REF!</definedName>
    <definedName name="base_VaR" localSheetId="4">#REF!</definedName>
    <definedName name="base_VaR">#REF!</definedName>
    <definedName name="base1">#REF!</definedName>
    <definedName name="BASE2">#REF!</definedName>
    <definedName name="BASEDATOS">#REF!</definedName>
    <definedName name="BaseDatos_1">#N/A</definedName>
    <definedName name="BaseDatos_1_1">#REF!</definedName>
    <definedName name="BaseDatos_1_1_1">NA()</definedName>
    <definedName name="BaseDatos_1_2">#REF!</definedName>
    <definedName name="BaseDatos_Ore1">#REF!</definedName>
    <definedName name="BaseDatos_T831">#REF!</definedName>
    <definedName name="BASEDATOSMATERIALES">#REF!</definedName>
    <definedName name="_xlnm.Database">#REF!</definedName>
    <definedName name="BaseDeDatos1">#REF!</definedName>
    <definedName name="BASEG">'[16]BASE ptap'!#REF!</definedName>
    <definedName name="BASEGRAV" localSheetId="4">#REF!</definedName>
    <definedName name="BASEGRAV" localSheetId="2">#REF!</definedName>
    <definedName name="BASEGRAV">#REF!</definedName>
    <definedName name="basep" localSheetId="2">#REF!</definedName>
    <definedName name="basep">#REF!</definedName>
    <definedName name="Basica_Centro_costo_2001">#REF!</definedName>
    <definedName name="Basica_Facturacion_2001">#REF!</definedName>
    <definedName name="Basica_Reserva_2001">#REF!</definedName>
    <definedName name="Básico">#REF!</definedName>
    <definedName name="BASTONES">[48]Precios!$E$17</definedName>
    <definedName name="bb" localSheetId="4">#REF!</definedName>
    <definedName name="bb" localSheetId="2">#REF!</definedName>
    <definedName name="bb">#REF!</definedName>
    <definedName name="bbb" localSheetId="2">#REF!</definedName>
    <definedName name="bbb">#REF!</definedName>
    <definedName name="BBBB" localSheetId="2">'[41]A.P.U'!#REF!</definedName>
    <definedName name="BBBB">'[41]A.P.U'!#REF!</definedName>
    <definedName name="BBBBB" localSheetId="2">'[41]A.P.U'!#REF!</definedName>
    <definedName name="BBBBB">'[41]A.P.U'!#REF!</definedName>
    <definedName name="bbbbbb" localSheetId="4" hidden="1">{"via1",#N/A,TRUE,"general";"via2",#N/A,TRUE,"general";"via3",#N/A,TRUE,"general"}</definedName>
    <definedName name="bbbbbb" localSheetId="7"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BB">'[41]A.P.U'!#REF!</definedName>
    <definedName name="BBBBBBBB" localSheetId="4">#REF!</definedName>
    <definedName name="BBBBBBBB" localSheetId="2">#REF!</definedName>
    <definedName name="BBBBBBBB">#REF!</definedName>
    <definedName name="bbbbbbbbbbbb" localSheetId="2">#REF!</definedName>
    <definedName name="bbbbbbbbbbbb">#REF!</definedName>
    <definedName name="BBBBBBBBBBBBB" localSheetId="2">'[41]A.P.U'!#REF!</definedName>
    <definedName name="BBBBBBBBBBBBB">'[41]A.P.U'!#REF!</definedName>
    <definedName name="BBBBBBBBBBBBBBBBB" localSheetId="2">'[41]A.P.U'!#REF!</definedName>
    <definedName name="BBBBBBBBBBBBBBBBB">'[41]A.P.U'!#REF!</definedName>
    <definedName name="bbbbbh" localSheetId="4"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7"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BSDB">'[41]A.P.U'!#REF!</definedName>
    <definedName name="Bc" localSheetId="4">#REF!</definedName>
    <definedName name="Bc" localSheetId="2">#REF!</definedName>
    <definedName name="Bc">#REF!</definedName>
    <definedName name="BCDS" localSheetId="2">'[41]A.P.U'!#REF!</definedName>
    <definedName name="BCDS">'[41]A.P.U'!#REF!</definedName>
    <definedName name="BCXBDFG" localSheetId="4"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 localSheetId="4">#REF!</definedName>
    <definedName name="Bd" localSheetId="2">#REF!</definedName>
    <definedName name="Bd">#REF!</definedName>
    <definedName name="Bd__2" localSheetId="4">#REF!</definedName>
    <definedName name="Bd__2">#REF!</definedName>
    <definedName name="Bd_2" localSheetId="4">#REF!</definedName>
    <definedName name="Bd_2">[89]FACTORES!#REF!</definedName>
    <definedName name="BDD" localSheetId="4">#REF!</definedName>
    <definedName name="BDD" localSheetId="2">#REF!</definedName>
    <definedName name="BDD">#REF!</definedName>
    <definedName name="BDFB" localSheetId="4" hidden="1">{"via1",#N/A,TRUE,"general";"via2",#N/A,TRUE,"general";"via3",#N/A,TRUE,"general"}</definedName>
    <definedName name="BDFB" localSheetId="7"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4">#REF!</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 localSheetId="4">#REF!</definedName>
    <definedName name="BEBEBEB" localSheetId="2">#REF!</definedName>
    <definedName name="BEBEBEB">#REF!</definedName>
    <definedName name="BEBEGVEVVWE" localSheetId="4">#REF!</definedName>
    <definedName name="BEBEGVEVVWE">'[41]A.P.U'!#REF!</definedName>
    <definedName name="BEBVB">'[41]A.P.U'!#REF!</definedName>
    <definedName name="BEBVV">'[41]A.P.U'!#REF!</definedName>
    <definedName name="Beg_Bal" localSheetId="4">#REF!</definedName>
    <definedName name="Beg_Bal" localSheetId="2">#REF!</definedName>
    <definedName name="Beg_Bal">#REF!</definedName>
    <definedName name="BENEF.UNIT." localSheetId="2">#REF!</definedName>
    <definedName name="BENEF.UNIT.">#REF!</definedName>
    <definedName name="BENEFICIARIOS" localSheetId="4">#REF!</definedName>
    <definedName name="BENEFICIARIOS" localSheetId="7">#REF!</definedName>
    <definedName name="BENEFICIARIOS" localSheetId="2">#REF!</definedName>
    <definedName name="BENEFICIARIOS">'[90]LISTA DE BENEFICIARIOS'!$B$4:$H$200</definedName>
    <definedName name="BETHJTJNB" localSheetId="4">#REF!</definedName>
    <definedName name="BETHJTJNB" localSheetId="2">'[41]A.P.U'!#REF!</definedName>
    <definedName name="BETHJTJNB">'[41]A.P.U'!#REF!</definedName>
    <definedName name="Bf" localSheetId="4">#REF!</definedName>
    <definedName name="Bf" localSheetId="2">#REF!</definedName>
    <definedName name="Bf">#REF!</definedName>
    <definedName name="bfnfv" localSheetId="4" hidden="1">{"TAB1",#N/A,TRUE,"GENERAL";"TAB2",#N/A,TRUE,"GENERAL";"TAB3",#N/A,TRUE,"GENERAL";"TAB4",#N/A,TRUE,"GENERAL";"TAB5",#N/A,TRUE,"GENERAL"}</definedName>
    <definedName name="bfnfv" localSheetId="7"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 localSheetId="4">#REF!</definedName>
    <definedName name="Bg" localSheetId="2">#REF!</definedName>
    <definedName name="Bg">#REF!</definedName>
    <definedName name="bgb" localSheetId="4" hidden="1">{"TAB1",#N/A,TRUE,"GENERAL";"TAB2",#N/A,TRUE,"GENERAL";"TAB3",#N/A,TRUE,"GENERAL";"TAB4",#N/A,TRUE,"GENERAL";"TAB5",#N/A,TRUE,"GENERAL"}</definedName>
    <definedName name="bgb" localSheetId="7"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7"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7"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 localSheetId="4">#REF!</definedName>
    <definedName name="bgh" localSheetId="2">#REF!</definedName>
    <definedName name="bgh">#REF!</definedName>
    <definedName name="BGT" localSheetId="2">#REF!</definedName>
    <definedName name="BGT">#REF!</definedName>
    <definedName name="bgvfcdx" localSheetId="4" hidden="1">{"via1",#N/A,TRUE,"general";"via2",#N/A,TRUE,"general";"via3",#N/A,TRUE,"general"}</definedName>
    <definedName name="bgvfcdx" localSheetId="7"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 localSheetId="4">#REF!</definedName>
    <definedName name="Bh" localSheetId="2">#REF!</definedName>
    <definedName name="Bh">#REF!</definedName>
    <definedName name="BHB" localSheetId="2">'[41]A.P.U'!#REF!</definedName>
    <definedName name="BHB">'[41]A.P.U'!#REF!</definedName>
    <definedName name="BHT" localSheetId="4">#REF!</definedName>
    <definedName name="BHT" localSheetId="2">#REF!</definedName>
    <definedName name="BHT">#REF!</definedName>
    <definedName name="BHT_F" localSheetId="2">#REF!</definedName>
    <definedName name="BHT_F">#REF!</definedName>
    <definedName name="Bi">#REF!</definedName>
    <definedName name="biblio">'[91]O &amp; M P. Parque Recreodeportiv '!#REF!</definedName>
    <definedName name="bimestre" localSheetId="4">#REF!</definedName>
    <definedName name="bimestre">'[92]ESTADO RED'!$E$8</definedName>
    <definedName name="Bisagra_3">[33]PRECIOS!$B$68</definedName>
    <definedName name="Bisagras_puerta_reja">[33]PRECIOS!$B$70</definedName>
    <definedName name="BISCO" localSheetId="4">#REF!</definedName>
    <definedName name="BISCO" localSheetId="2">#REF!</definedName>
    <definedName name="BISCO">#REF!</definedName>
    <definedName name="BJHVVHGH" localSheetId="4">#N/A</definedName>
    <definedName name="BJHVVHGH" localSheetId="2">'PPTO INTERVENTORIA'!FECHA(AÑO('PPTO INTERVENTORIA'!Loan_Start),MES('PPTO INTERVENTORIA'!Loan_Start)+Payment_Number,DIA('PPTO INTERVENTORIA'!Loan_Start))</definedName>
    <definedName name="BJHVVHGH" localSheetId="1">[0]!FECHA([0]!AÑO([0]!Loan_Start),[0]!MES([0]!Loan_Start)+Payment_Number,[0]!DIA([0]!Loan_Start))</definedName>
    <definedName name="BJHVVHGH">FECHA(AÑO(Loan_Start),MES(Loan_Start)+Payment_Number,DIA(Loan_Start))</definedName>
    <definedName name="Bk" localSheetId="4">#REF!</definedName>
    <definedName name="Bk" localSheetId="2">#REF!</definedName>
    <definedName name="Bk">#REF!</definedName>
    <definedName name="bl" localSheetId="4">#REF!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 localSheetId="4">#REF!</definedName>
    <definedName name="Bloque">'[47]LISTADO DE MATERIALES Y EQUIPOS'!$B$19</definedName>
    <definedName name="Bloque_N4">#REF!</definedName>
    <definedName name="Bloque_semiestructural_15x20x40">[46]Insumos!$B$9</definedName>
    <definedName name="bloquefin1">#REF!</definedName>
    <definedName name="bloquefin2">#REF!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 localSheetId="4">#REF!</definedName>
    <definedName name="Bm">#REF!</definedName>
    <definedName name="bn">#REF!</definedName>
    <definedName name="BNERNBEN">'[41]A.P.U'!#REF!</definedName>
    <definedName name="BNK">#REF!</definedName>
    <definedName name="BNKFACT">#REF!</definedName>
    <definedName name="bnm" localSheetId="4">#REF!</definedName>
    <definedName name="bnm">#REF!</definedName>
    <definedName name="BO" localSheetId="4">#REF!</definedName>
    <definedName name="BO">'[87]CIRCUITOS CODENSA'!#REF!</definedName>
    <definedName name="BOBCAT" localSheetId="4">#REF!</definedName>
    <definedName name="BOBCAT" localSheetId="2">#REF!</definedName>
    <definedName name="BOBCAT">#REF!</definedName>
    <definedName name="BOLIVAR" localSheetId="2">#REF!</definedName>
    <definedName name="BOLIVAR">#REF!</definedName>
    <definedName name="BOLIVAX">#REF!</definedName>
    <definedName name="BOLIVBC">#REF!</definedName>
    <definedName name="BOMBA">#REF!</definedName>
    <definedName name="Bombas">#REF!</definedName>
    <definedName name="BONO">#REF!</definedName>
    <definedName name="BORDE1" localSheetId="4">#N/A</definedName>
    <definedName name="BORDE1">#REF!</definedName>
    <definedName name="BORDE2" localSheetId="4">#REF!</definedName>
    <definedName name="BORDE2" localSheetId="2">#REF!</definedName>
    <definedName name="BORDE2">#REF!</definedName>
    <definedName name="BORDE3">#REF!</definedName>
    <definedName name="BORDER1">#REF!</definedName>
    <definedName name="BORDET">#REF!</definedName>
    <definedName name="bordillo">#REF!</definedName>
    <definedName name="BORDILLO.PREFABRICADO">[48]Precios!$E$25</definedName>
    <definedName name="BORSHE">#REF!</definedName>
    <definedName name="BORSUM">#REF!</definedName>
    <definedName name="BOTAD" localSheetId="4">#REF!</definedName>
    <definedName name="BOTAD">#REF!</definedName>
    <definedName name="BOTADA">#REF!</definedName>
    <definedName name="BOTES">#REF!</definedName>
    <definedName name="boxes">#REF!</definedName>
    <definedName name="BQ">#REF!</definedName>
    <definedName name="BQBQBQBQBQB">#REF!</definedName>
    <definedName name="br" localSheetId="4" hidden="1">{"TAB1",#N/A,TRUE,"GENERAL";"TAB2",#N/A,TRUE,"GENERAL";"TAB3",#N/A,TRUE,"GENERAL";"TAB4",#N/A,TRUE,"GENERAL";"TAB5",#N/A,TRUE,"GENERAL"}</definedName>
    <definedName name="br" localSheetId="7"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'[47]LISTADO DE MATERIALES Y EQUIPOS'!$B$96</definedName>
    <definedName name="breaker_20_amp">'[47]LISTADO DE MATERIALES Y EQUIPOS'!$B$97</definedName>
    <definedName name="Breaker_Indus.Merlin_G.3x150A" localSheetId="4">#REF!</definedName>
    <definedName name="Breaker_Indus.Merlin_G.3x150A" localSheetId="2">'[73]L. MAT.'!#REF!</definedName>
    <definedName name="Breaker_Indus.Merlin_G.3x150A">'[73]L. MAT.'!#REF!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rilladora" localSheetId="4">#REF!</definedName>
    <definedName name="Brilladora">'[73]L. MAT.'!#REF!</definedName>
    <definedName name="BRIQ" localSheetId="2">#REF!</definedName>
    <definedName name="BRIQ">#REF!</definedName>
    <definedName name="BROCH" localSheetId="4">#REF!</definedName>
    <definedName name="BROCH" localSheetId="2">#REF!</definedName>
    <definedName name="BROCH">#REF!</definedName>
    <definedName name="BS_Data_Col" localSheetId="4" hidden="1">#REF!</definedName>
    <definedName name="BS_Data_Col" localSheetId="7" hidden="1">#REF!</definedName>
    <definedName name="BS_Data_Col" hidden="1">#REF!</definedName>
    <definedName name="bsb" localSheetId="4" hidden="1">{"via1",#N/A,TRUE,"general";"via2",#N/A,TRUE,"general";"via3",#N/A,TRUE,"general"}</definedName>
    <definedName name="bsb" localSheetId="7"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4" hidden="1">{"TAB1",#N/A,TRUE,"GENERAL";"TAB2",#N/A,TRUE,"GENERAL";"TAB3",#N/A,TRUE,"GENERAL";"TAB4",#N/A,TRUE,"GENERAL";"TAB5",#N/A,TRUE,"GENERAL"}</definedName>
    <definedName name="bspoi" localSheetId="7"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 localSheetId="2">#REF!</definedName>
    <definedName name="BSW">#REF!</definedName>
    <definedName name="bt" localSheetId="4" hidden="1">{"via1",#N/A,TRUE,"general";"via2",#N/A,TRUE,"general";"via3",#N/A,TRUE,"general"}</definedName>
    <definedName name="bt" localSheetId="7"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NO">'[93]ESTADO VÍA-CRIT.TECNICO'!#REF!&lt;2.5</definedName>
    <definedName name="BUENO4006" localSheetId="4">#REF!</definedName>
    <definedName name="BUENO4006" localSheetId="2">#REF!</definedName>
    <definedName name="BUENO4006">#REF!</definedName>
    <definedName name="BUENO4006A" localSheetId="2">#REF!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Criteria">#REF!</definedName>
    <definedName name="BuiltIn_Extract">#REF!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dozer__Potencia_al_volante_de_140_HP__motor_de_2200_RPM__longitud_de_hoja_4_80_m.">'[49]Equipo y transporte'!$D$21</definedName>
    <definedName name="BULL" localSheetId="4">#REF!</definedName>
    <definedName name="BULL" localSheetId="2">#REF!</definedName>
    <definedName name="BULL">#REF!</definedName>
    <definedName name="Bulld50" localSheetId="2">#REF!</definedName>
    <definedName name="Bulld50">#REF!</definedName>
    <definedName name="Bulld65e">#REF!</definedName>
    <definedName name="bulld65er">#REF!</definedName>
    <definedName name="BULLDOZ">#REF!</definedName>
    <definedName name="Bulldozer">#REF!</definedName>
    <definedName name="Buscar">#REF!</definedName>
    <definedName name="BuscHSeguim">#REF!</definedName>
    <definedName name="BuscHSeguim2">#REF!</definedName>
    <definedName name="bvbc" localSheetId="4" hidden="1">{"TAB1",#N/A,TRUE,"GENERAL";"TAB2",#N/A,TRUE,"GENERAL";"TAB3",#N/A,TRUE,"GENERAL";"TAB4",#N/A,TRUE,"GENERAL";"TAB5",#N/A,TRUE,"GENERAL"}</definedName>
    <definedName name="bvbc" localSheetId="7"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7"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7"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 localSheetId="4">#REF!</definedName>
    <definedName name="bw" localSheetId="2">#REF!</definedName>
    <definedName name="bw">#REF!</definedName>
    <definedName name="BWBBWB" localSheetId="2">#REF!</definedName>
    <definedName name="BWBBWB">#REF!</definedName>
    <definedName name="by" localSheetId="4" hidden="1">{"via1",#N/A,TRUE,"general";"via2",#N/A,TRUE,"general";"via3",#N/A,TRUE,"general"}</definedName>
    <definedName name="by" localSheetId="7" hidden="1">{"via1",#N/A,TRUE,"general";"via2",#N/A,TRUE,"general";"via3",#N/A,TRUE,"general"}</definedName>
    <definedName name="by" localSheetId="2" hidden="1">{"via1",#N/A,TRUE,"general";"via2",#N/A,TRUE,"general";"via3",#N/A,TRUE,"general"}</definedName>
    <definedName name="by" hidden="1">{"via1",#N/A,TRUE,"general";"via2",#N/A,TRUE,"general";"via3",#N/A,TRUE,"general"}</definedName>
    <definedName name="ç">'[94]A.P.U'!#REF!</definedName>
    <definedName name="C._C." localSheetId="2">#REF!</definedName>
    <definedName name="C._C.">#REF!</definedName>
    <definedName name="C.1" localSheetId="4">#REF!</definedName>
    <definedName name="C.1" localSheetId="2">#REF!</definedName>
    <definedName name="C.1">#REF!</definedName>
    <definedName name="C.10" localSheetId="4">#REF!</definedName>
    <definedName name="C.10">#REF!</definedName>
    <definedName name="C.11" localSheetId="4">#REF!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Apus" comment="Codigo Apus">'[95]1_Preliminares'!$A$26</definedName>
    <definedName name="C_grupo1" localSheetId="2">#REF!</definedName>
    <definedName name="C_grupo1">#REF!</definedName>
    <definedName name="C_LOM" localSheetId="4">#REF!</definedName>
    <definedName name="C_LOM" localSheetId="2">#REF!</definedName>
    <definedName name="C_LOM">#REF!</definedName>
    <definedName name="C_min">#REF!</definedName>
    <definedName name="C90445L" localSheetId="4">#REF!</definedName>
    <definedName name="C90445L">#REF!</definedName>
    <definedName name="Ca" localSheetId="4">#REF!</definedName>
    <definedName name="Ca">#REF!</definedName>
    <definedName name="caa">#REF!</definedName>
    <definedName name="CAB">#REF!</definedName>
    <definedName name="CABAL">#REF!</definedName>
    <definedName name="CABALLETE">#REF!</definedName>
    <definedName name="Caballete_thermo">#REF!</definedName>
    <definedName name="cable">#REF!</definedName>
    <definedName name="Cable__10">'[47]LISTADO DE MATERIALES Y EQUIPOS'!$B$93</definedName>
    <definedName name="Cable__12">'[47]LISTADO DE MATERIALES Y EQUIPOS'!$B$94</definedName>
    <definedName name="Cable__14">'[47]LISTADO DE MATERIALES Y EQUIPOS'!$B$95</definedName>
    <definedName name="Cable_cobre_N_2_thwn">#REF!</definedName>
    <definedName name="Cable_cobre_N_6">#REF!</definedName>
    <definedName name="Cable_de_cobre_aislado_THHN_N°_12">[46]Insumos!$B$186</definedName>
    <definedName name="Cable_N_2_desnudo">#REF!</definedName>
    <definedName name="Cable_n_8">#REF!</definedName>
    <definedName name="Cableado">#REF!</definedName>
    <definedName name="Cables">#REF!</definedName>
    <definedName name="cade">[49]CUADRILLAS!$B$12</definedName>
    <definedName name="CADENA">#REF!</definedName>
    <definedName name="CADENERO" localSheetId="4">#REF!</definedName>
    <definedName name="cadenero" localSheetId="2">#REF!</definedName>
    <definedName name="cadenero">#REF!</definedName>
    <definedName name="caja">#REF!</definedName>
    <definedName name="CAJA_1">#N/A</definedName>
    <definedName name="CAJA_1_1">#REF!</definedName>
    <definedName name="CAJA_1_1_1">NA()</definedName>
    <definedName name="CAJA_1_2">#REF!</definedName>
    <definedName name="Caja_hexagonal_pvc">'[47]LISTADO DE MATERIALES Y EQUIPOS'!$B$124</definedName>
    <definedName name="Caja_PVC_4_X4">[46]Insumos!$B$212</definedName>
    <definedName name="CAJAC" localSheetId="4">#REF!</definedName>
    <definedName name="CAJAC" localSheetId="2">#REF!</definedName>
    <definedName name="CAJAC">#REF!</definedName>
    <definedName name="cajainspeccion" localSheetId="2">#REF!</definedName>
    <definedName name="cajainspeccion">#REF!</definedName>
    <definedName name="cajainspeccion_1">#N/A</definedName>
    <definedName name="cajainspeccion_1_1">#REF!</definedName>
    <definedName name="cajainspeccion_1_1_1">NA()</definedName>
    <definedName name="cajainspeccion_1_2">#REF!</definedName>
    <definedName name="Cajas_2_4">#REF!</definedName>
    <definedName name="Cajas_octogonales">#REF!</definedName>
    <definedName name="CAJAV">#REF!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[96]BASE!$D$223</definedName>
    <definedName name="calculo" localSheetId="2">#REF!</definedName>
    <definedName name="calculo">#REF!</definedName>
    <definedName name="CALEND" localSheetId="2">#REF!</definedName>
    <definedName name="CALEND">#REF!</definedName>
    <definedName name="CALENDARIO" localSheetId="2">#REF!</definedName>
    <definedName name="CALENDARIO">#REF!</definedName>
    <definedName name="CALENDARIO1">#REF!</definedName>
    <definedName name="Calidad" localSheetId="4">#REF!</definedName>
    <definedName name="Calidad">#REF!</definedName>
    <definedName name="Calle.Excav" localSheetId="4">#REF!</definedName>
    <definedName name="Calle.Excav">#REF!</definedName>
    <definedName name="CAM_CAIDA" localSheetId="4">#REF!</definedName>
    <definedName name="CAM_CAIDA">#REF!</definedName>
    <definedName name="CAMAARENA">#REF!</definedName>
    <definedName name="CAMAARENA_1">#N/A</definedName>
    <definedName name="CAMAARENA_1_1">#REF!</definedName>
    <definedName name="CAMAARENA_1_1_1">NA()</definedName>
    <definedName name="CAMAARENA_1_2">#REF!</definedName>
    <definedName name="CAMBIO">!$G$9:$M$22</definedName>
    <definedName name="Camion_600" localSheetId="2">#REF!</definedName>
    <definedName name="Camion_600">#REF!</definedName>
    <definedName name="camioneta">'[49]Equipo y transporte'!$D$26</definedName>
    <definedName name="Camioneta_D_300">'[49]Equipo y transporte'!$D$24</definedName>
    <definedName name="Campamento" localSheetId="4">#REF!</definedName>
    <definedName name="Campamento" localSheetId="2">#REF!</definedName>
    <definedName name="Campamento">#REF!</definedName>
    <definedName name="CAMPO" localSheetId="2">#REF!</definedName>
    <definedName name="CAMPO">#REF!</definedName>
    <definedName name="CANADA">#REF!</definedName>
    <definedName name="CANAL">#REF!</definedName>
    <definedName name="CANASTILLA.PARA.DOVELAS">[48]Precios!$E$13</definedName>
    <definedName name="cancha" localSheetId="4">#REF!</definedName>
    <definedName name="cancha" localSheetId="2">#REF!</definedName>
    <definedName name="cancha">#REF!</definedName>
    <definedName name="CANGU" localSheetId="2">#REF!</definedName>
    <definedName name="CANGU">#REF!</definedName>
    <definedName name="CANGURO">#REF!</definedName>
    <definedName name="CANT">#REF!</definedName>
    <definedName name="Cant.20deJulio">#REF!</definedName>
    <definedName name="Cant.Casaloma">#REF!</definedName>
    <definedName name="Cant.Huertas">#REF!</definedName>
    <definedName name="Cant.LosPinos">#REF!</definedName>
    <definedName name="Cant.LosPinos4.7">#REF!</definedName>
    <definedName name="CANT.MAT">#REF!</definedName>
    <definedName name="Cant.MiradorPrim">#REF!</definedName>
    <definedName name="Cant.Paraiso">#REF!</definedName>
    <definedName name="Cant.PorvenirEstancia">#REF!</definedName>
    <definedName name="Cant.RinconPorvenir">#REF!</definedName>
    <definedName name="Cant.SanIsidro">#REF!</definedName>
    <definedName name="Cant.SantaInes">#REF!</definedName>
    <definedName name="Cant.SanVicente">#REF!</definedName>
    <definedName name="Cant.Uval">#REF!</definedName>
    <definedName name="CANT_TOT_PPTO">#REF!</definedName>
    <definedName name="CANT_Z_PPTO">#REF!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ARRANA">#REF!</definedName>
    <definedName name="Cantidad" localSheetId="2">#REF!</definedName>
    <definedName name="Cantidad">#REF!</definedName>
    <definedName name="cantidades" localSheetId="2">[8]REAJUSTESACTA1PROVI!#REF!</definedName>
    <definedName name="cantidades">[8]REAJUSTESACTA1PROVI!#REF!</definedName>
    <definedName name="cants" localSheetId="4">#REF!</definedName>
    <definedName name="cants" localSheetId="2">#REF!</definedName>
    <definedName name="cants">#REF!</definedName>
    <definedName name="CAOLIN" localSheetId="4">#REF!</definedName>
    <definedName name="CAOLIN">#REF!</definedName>
    <definedName name="cap" localSheetId="4">#REF!</definedName>
    <definedName name="CAP">#REF!</definedName>
    <definedName name="CAPAC._HSE">#REF!</definedName>
    <definedName name="Capacete_2">#REF!</definedName>
    <definedName name="CAPATAZ">#REF!</definedName>
    <definedName name="capilla">#REF!</definedName>
    <definedName name="CAPIT">#REF!</definedName>
    <definedName name="Capitalpb" localSheetId="4" hidden="1">#REF!</definedName>
    <definedName name="Capitalpb" localSheetId="7" hidden="1">#REF!</definedName>
    <definedName name="Capitalpb" hidden="1">#REF!</definedName>
    <definedName name="CapitalStructure" localSheetId="4" hidden="1">#REF!</definedName>
    <definedName name="CapitalStructure" localSheetId="7" hidden="1">#REF!</definedName>
    <definedName name="CapitalStructure" hidden="1">#REF!</definedName>
    <definedName name="Capitulo">[97]Capitulos!$B$1:$B$65536</definedName>
    <definedName name="CAPITULO1" localSheetId="4">#REF!</definedName>
    <definedName name="CAPITULO1" localSheetId="2">#REF!</definedName>
    <definedName name="CAPITULO1">#REF!</definedName>
    <definedName name="CAPITULO10" localSheetId="4">#REF!</definedName>
    <definedName name="CAPITULO10">#REF!</definedName>
    <definedName name="CAPITULO11" localSheetId="4">#REF!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[9]Datos!$B$11</definedName>
    <definedName name="Car_con_2000">[49]CONCRETOS!$E$420</definedName>
    <definedName name="Car_con_3000">[49]CONCRETOS!$E$421</definedName>
    <definedName name="Car_Mor">[49]CONCRETOS!$E$423</definedName>
    <definedName name="caracterizacion">[49]Caracterización!$G$82</definedName>
    <definedName name="CARGA" localSheetId="2">#REF!</definedName>
    <definedName name="CARGA">#REF!</definedName>
    <definedName name="CARGAD" localSheetId="4">#REF!</definedName>
    <definedName name="CARGAD" localSheetId="2">#REF!</definedName>
    <definedName name="CARGAD">#REF!</definedName>
    <definedName name="CARGADOR">[98]EQUIPO!$D$10</definedName>
    <definedName name="CARGO" localSheetId="4">#REF!</definedName>
    <definedName name="CARGO" localSheetId="2">#REF!</definedName>
    <definedName name="CARGO">#REF!</definedName>
    <definedName name="CARGOS" localSheetId="2">#REF!</definedName>
    <definedName name="CARGOS">#REF!</definedName>
    <definedName name="CARGUER">[99]BASE!$D$392</definedName>
    <definedName name="CARLOS" localSheetId="4">#N/A</definedName>
    <definedName name="CARLOS" localSheetId="2">'PPTO INTERVENTORIA'!FECHA(AÑO('PPTO INTERVENTORIA'!Loan_Start),MES('PPTO INTERVENTORIA'!Loan_Start)+Payment_Number,DIA('PPTO INTERVENTORIA'!Loan_Start))</definedName>
    <definedName name="CARLOS" localSheetId="1">[0]!FECHA([0]!AÑO([0]!Loan_Start),[0]!MES([0]!Loan_Start)+Payment_Number,[0]!DIA([0]!Loan_Start))</definedName>
    <definedName name="CARLOS">FECHA(AÑO(Loan_Start),MES(Loan_Start)+Payment_Number,DIA(Loan_Start))</definedName>
    <definedName name="CAROL" localSheetId="4">#REF!</definedName>
    <definedName name="CAROL">'[58]precios-básicos2002'!$C$12:$C$56</definedName>
    <definedName name="carol1">'[59]precios-básicos2002'!$C$12:$C$56</definedName>
    <definedName name="CARRETERA" localSheetId="4">#REF!</definedName>
    <definedName name="CARRETERA" localSheetId="2">#REF!</definedName>
    <definedName name="CARRETERA">#REF!</definedName>
    <definedName name="CARRETERAS" localSheetId="4">#REF!</definedName>
    <definedName name="CARRETERAS">[58]DATOS!$A$9</definedName>
    <definedName name="CARRO" localSheetId="4">#REF!</definedName>
    <definedName name="CARRO" localSheetId="2">#REF!</definedName>
    <definedName name="CARRO">#REF!</definedName>
    <definedName name="CARROTANQUE">[48]Precios!$A$8</definedName>
    <definedName name="Carrotanque_1000_gl">'[49]Equipo y transporte'!$D$16</definedName>
    <definedName name="CARRTA" localSheetId="4">#REF!</definedName>
    <definedName name="CARRTA" localSheetId="2">#REF!</definedName>
    <definedName name="CARRTA">#REF!</definedName>
    <definedName name="Casa">[100]Hoja1!$A$4:$F$211</definedName>
    <definedName name="Cashpb" localSheetId="4" hidden="1">#REF!</definedName>
    <definedName name="Cashpb" localSheetId="7" hidden="1">#REF!</definedName>
    <definedName name="Cashpb" localSheetId="2" hidden="1">#REF!</definedName>
    <definedName name="Cashpb" hidden="1">#REF!</definedName>
    <definedName name="CASITA" localSheetId="2">[42]General!#REF!</definedName>
    <definedName name="CASITA">[42]General!#REF!</definedName>
    <definedName name="CASQ" localSheetId="4">#REF!</definedName>
    <definedName name="CASQ" localSheetId="2">[101]FACTORES!#REF!</definedName>
    <definedName name="CASQ">[101]FACTORES!#REF!</definedName>
    <definedName name="cata" localSheetId="2">'[1]APU PVC'!#REF!</definedName>
    <definedName name="cata">'[1]APU PVC'!#REF!</definedName>
    <definedName name="Catalizador">[46]Insumos!$B$349</definedName>
    <definedName name="CATD8" localSheetId="4">#REF!</definedName>
    <definedName name="CATD8" localSheetId="2">#REF!</definedName>
    <definedName name="CATD8">#REF!</definedName>
    <definedName name="CATEGORIA" localSheetId="2">#REF!</definedName>
    <definedName name="CATEGORIA">#REF!</definedName>
    <definedName name="causa" localSheetId="4">#REF!</definedName>
    <definedName name="causa">#REF!</definedName>
    <definedName name="CAVAV">'[41]A.P.U'!#REF!</definedName>
    <definedName name="CB" localSheetId="4">#REF!</definedName>
    <definedName name="CB" localSheetId="2">#REF!</definedName>
    <definedName name="CB">#REF!</definedName>
    <definedName name="CBLES" localSheetId="2">#REF!</definedName>
    <definedName name="CBLES">#REF!</definedName>
    <definedName name="CBLES1">#REF!</definedName>
    <definedName name="CBRDISEÑO">#REF!</definedName>
    <definedName name="CBWorkbookPriority" hidden="1">-1602700874</definedName>
    <definedName name="cc" localSheetId="4">#REF!</definedName>
    <definedName name="cc" localSheetId="2">#REF!</definedName>
    <definedName name="cc">#REF!</definedName>
    <definedName name="ccc" localSheetId="2">[102]BASE!#REF!</definedName>
    <definedName name="ccc">[102]BASE!#REF!</definedName>
    <definedName name="cccc" localSheetId="4">#REF!</definedName>
    <definedName name="cccc" localSheetId="2">#REF!</definedName>
    <definedName name="cccc">#REF!</definedName>
    <definedName name="ccccc" localSheetId="4" hidden="1">{"TAB1",#N/A,TRUE,"GENERAL";"TAB2",#N/A,TRUE,"GENERAL";"TAB3",#N/A,TRUE,"GENERAL";"TAB4",#N/A,TRUE,"GENERAL";"TAB5",#N/A,TRUE,"GENERAL"}</definedName>
    <definedName name="ccccc" localSheetId="7"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'[103]A. P. U.'!#REF!</definedName>
    <definedName name="CCT" localSheetId="2">#REF!</definedName>
    <definedName name="CCT">#REF!</definedName>
    <definedName name="ccto210" localSheetId="4">#REF!</definedName>
    <definedName name="ccto210" localSheetId="2">#REF!</definedName>
    <definedName name="ccto210">#REF!</definedName>
    <definedName name="cd" localSheetId="4">#REF!</definedName>
    <definedName name="cd">#REF!</definedName>
    <definedName name="cd___0">#N/A</definedName>
    <definedName name="CD454JH" localSheetId="2">#REF!</definedName>
    <definedName name="CD454JH">#REF!</definedName>
    <definedName name="CdadCalidad" localSheetId="2">#REF!</definedName>
    <definedName name="CdadCalidad">#REF!</definedName>
    <definedName name="CdadCalidades" localSheetId="2">#REF!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4" hidden="1">{"via1",#N/A,TRUE,"general";"via2",#N/A,TRUE,"general";"via3",#N/A,TRUE,"general"}</definedName>
    <definedName name="cdcdc" localSheetId="7"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#REF!</definedName>
    <definedName name="CDctrl">[74]CDItem!$G$8</definedName>
    <definedName name="CDE" localSheetId="2">#REF!</definedName>
    <definedName name="CDE">#REF!</definedName>
    <definedName name="cdfgrtfd" localSheetId="2" hidden="1">#REF!</definedName>
    <definedName name="cdfgrtfd" hidden="1">#REF!</definedName>
    <definedName name="CDO" localSheetId="2">#REF!</definedName>
    <definedName name="CDO">#REF!</definedName>
    <definedName name="CDS_V_INDICES_CIRCUITO_CAUSA" localSheetId="4">#REF!</definedName>
    <definedName name="CDS_V_INDICES_CIRCUITO_CAUSA">#REF!</definedName>
    <definedName name="CDSeguim">#REF!</definedName>
    <definedName name="Ce" localSheetId="4">#REF!</definedName>
    <definedName name="Ce">#REF!</definedName>
    <definedName name="CEBLANCO" localSheetId="4">#REF!</definedName>
    <definedName name="CEBLANCO">#REF!</definedName>
    <definedName name="ceerf" localSheetId="4" hidden="1">{"TAB1",#N/A,TRUE,"GENERAL";"TAB2",#N/A,TRUE,"GENERAL";"TAB3",#N/A,TRUE,"GENERAL";"TAB4",#N/A,TRUE,"GENERAL";"TAB5",#N/A,TRUE,"GENERAL"}</definedName>
    <definedName name="ceerf" localSheetId="7"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[66]INSUMOS!$D$275</definedName>
    <definedName name="CEMEG">[38]BASE!$C$44</definedName>
    <definedName name="CEMENTO" localSheetId="4">#REF!</definedName>
    <definedName name="CEMENTO">[104]Insum!$A$3:$H$63</definedName>
    <definedName name="CEMENTO.GRIS">[48]Precios!$E$9</definedName>
    <definedName name="Cemento_Blanco">'[47]LISTADO DE MATERIALES Y EQUIPOS'!$B$11</definedName>
    <definedName name="Cemento_gris__Inlcuye_tranporte_interno_en_obra_cargue_y_descargue">[49]Insumos!$D$30</definedName>
    <definedName name="Cemento_gris_Portland_tipo_I">'[105]lista de precio'!$B$11</definedName>
    <definedName name="centro" localSheetId="4" hidden="1">{#N/A,#N/A,FALSE,"GRAFICO";#N/A,#N/A,FALSE,"CAJA (2)";#N/A,#N/A,FALSE,"TERCEROS-PROMEDIO";#N/A,#N/A,FALSE,"CAJA";#N/A,#N/A,FALSE,"INGRESOS1995-2003";#N/A,#N/A,FALSE,"GASTOS1995-2003"}</definedName>
    <definedName name="centro" localSheetId="7" hidden="1">{#N/A,#N/A,FALSE,"GRAFICO";#N/A,#N/A,FALSE,"CAJA (2)";#N/A,#N/A,FALSE,"TERCEROS-PROMEDIO";#N/A,#N/A,FALSE,"CAJA";#N/A,#N/A,FALSE,"INGRESOS1995-2003";#N/A,#N/A,FALSE,"GASTOS1995-2003"}</definedName>
    <definedName name="centro" localSheetId="2"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[33]PRECIOS!$B$90</definedName>
    <definedName name="Cera_para_pisos" localSheetId="4">#REF!</definedName>
    <definedName name="Cera_para_pisos" localSheetId="2">'[73]L. MAT.'!#REF!</definedName>
    <definedName name="Cera_para_pisos">'[73]L. MAT.'!#REF!</definedName>
    <definedName name="ceroletra" localSheetId="4">#REF!</definedName>
    <definedName name="ceroletra" localSheetId="2">#REF!</definedName>
    <definedName name="ceroletra">#REF!</definedName>
    <definedName name="cerounid" localSheetId="4">#REF!</definedName>
    <definedName name="cerounid">#REF!</definedName>
    <definedName name="cerovr" localSheetId="4">#REF!</definedName>
    <definedName name="cerovr">#REF!</definedName>
    <definedName name="Cerradura_safe">[33]PRECIOS!$B$66</definedName>
    <definedName name="Cerradura_safe_de_seguridad">[33]PRECIOS!$B$67</definedName>
    <definedName name="cerramientoprovisional">#REF!</definedName>
    <definedName name="cesped" localSheetId="4">#REF!</definedName>
    <definedName name="cesped" localSheetId="2">#REF!</definedName>
    <definedName name="cesped">#REF!</definedName>
    <definedName name="Cf">#REF!</definedName>
    <definedName name="cfrtyui">'[106]List. Materiales'!#REF!</definedName>
    <definedName name="Cg" localSheetId="4">#REF!</definedName>
    <definedName name="Cg" localSheetId="2">#REF!</definedName>
    <definedName name="Cg">#REF!</definedName>
    <definedName name="CGDI01" localSheetId="2">#REF!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4">#REF!</definedName>
    <definedName name="Ch">#REF!</definedName>
    <definedName name="CHACA" hidden="1">#REF!</definedName>
    <definedName name="Change_in_Cash" localSheetId="4" hidden="1">#REF!</definedName>
    <definedName name="Change_in_Cash" localSheetId="7" hidden="1">#REF!</definedName>
    <definedName name="Change_in_Cash" hidden="1">#REF!</definedName>
    <definedName name="CHAPA">#REF!</definedName>
    <definedName name="Chapa_de_ladrillo">[33]PRECIOS!$B$38</definedName>
    <definedName name="CHAZO_PUNTILLA_ANCLAJES">'[47]LISTADO DE MATERIALES Y EQUIPOS'!$B$105</definedName>
    <definedName name="CHECK">IF(AND('[107]Ppto completo'!$D1='[107]Ppto completo'!$D1,'[107]Ppto completo'!$E1='[107]Ppto completo'!$E1,'[107]Ppto completo'!$F1='[107]Ppto completo'!$F1),"ok","ojo")</definedName>
    <definedName name="Check_to_Cash" localSheetId="4" hidden="1">#REF!</definedName>
    <definedName name="Check_to_Cash" localSheetId="7" hidden="1">#REF!</definedName>
    <definedName name="Check_to_Cash" localSheetId="2" hidden="1">#REF!</definedName>
    <definedName name="Check_to_Cash" hidden="1">#REF!</definedName>
    <definedName name="ChequeoCantidades" localSheetId="2">#REF!</definedName>
    <definedName name="ChequeoCantidades">#REF!</definedName>
    <definedName name="Chi_con_2000">[49]CONCRETOS!$E$619</definedName>
    <definedName name="Chi_con_3000">[49]CONCRETOS!$E$620</definedName>
    <definedName name="Chi_Mor">[49]CONCRETOS!$E$622</definedName>
    <definedName name="CHINA" localSheetId="4">#REF!</definedName>
    <definedName name="CHINA" localSheetId="2">#REF!</definedName>
    <definedName name="CHINA">#REF!</definedName>
    <definedName name="CHK_PU" localSheetId="2">#REF!</definedName>
    <definedName name="CHK_PU">#REF!</definedName>
    <definedName name="CHP">#REF!</definedName>
    <definedName name="Ci" localSheetId="4">#REF!</definedName>
    <definedName name="Ci">#REF!</definedName>
    <definedName name="CIDCA1">#REF!</definedName>
    <definedName name="CIDCA2">#REF!</definedName>
    <definedName name="Cierrapuerta_hidraulico_ajustable_hasta_80_kilos">'[47]LISTADO DE MATERIALES Y EQUIPOS'!$B$90</definedName>
    <definedName name="CIF">#REF!</definedName>
    <definedName name="CIFUS">#REF!</definedName>
    <definedName name="CILIND">[108]TUBERIA!$AE$10:$AE$14</definedName>
    <definedName name="CIM" localSheetId="2">#REF!</definedName>
    <definedName name="CIM">#REF!</definedName>
    <definedName name="CIND" localSheetId="2">#REF!</definedName>
    <definedName name="CIND">#REF!</definedName>
    <definedName name="cinta" localSheetId="4">#REF!</definedName>
    <definedName name="CINTA">#REF!</definedName>
    <definedName name="CINTA_MALLA_ADHESIVA_X_90M">'[47]LISTADO DE MATERIALES Y EQUIPOS'!$B$107</definedName>
    <definedName name="Cinta_Plastica__PELIGRO_NO_PASE">[49]Insumos!$D$44</definedName>
    <definedName name="Cinta_Schotch_super_33">#REF!</definedName>
    <definedName name="Cinta_scotch_23">#REF!</definedName>
    <definedName name="CINTA_V_15" localSheetId="4">#REF!</definedName>
    <definedName name="CINTA_V_15">#REF!</definedName>
    <definedName name="CIR" localSheetId="4">IF([0]!LG=9,IF(ISERROR([0]!PVT),"",[0]!PVT),"")</definedName>
    <definedName name="CIR" localSheetId="2">IF([0]!LG=9,IF(ISERROR([0]!PVT),"",[0]!PVT),"")</definedName>
    <definedName name="CIR" localSheetId="1">IF([0]!LG=9,IF(ISERROR([0]!PVT),"",[0]!PVT),"")</definedName>
    <definedName name="CIR">IF([0]!LG=9,IF(ISERROR([0]!PVT),"",[0]!PVT),"")</definedName>
    <definedName name="CIRCUITOS">[109]Circuitos!$C$2:$C$891</definedName>
    <definedName name="CIRCUNVALAR" localSheetId="4">#REF!</definedName>
    <definedName name="CIRCUNVALAR" localSheetId="2">#REF!</definedName>
    <definedName name="CIRCUNVALAR">#REF!</definedName>
    <definedName name="CISNEROS" localSheetId="2">#REF!</definedName>
    <definedName name="CISNEROS">#REF!</definedName>
    <definedName name="Ciudades">[110]Insumos!$B$1813:$B$1912</definedName>
    <definedName name="civ" localSheetId="4" hidden="1">{#N/A,#N/A,TRUE,"1842CWN0"}</definedName>
    <definedName name="civ" localSheetId="2" hidden="1">{#N/A,#N/A,TRUE,"1842CWN0"}</definedName>
    <definedName name="civ" hidden="1">{#N/A,#N/A,TRUE,"1842CWN0"}</definedName>
    <definedName name="civ_1" localSheetId="4" hidden="1">{#N/A,#N/A,TRUE,"1842CWN0"}</definedName>
    <definedName name="civ_1" localSheetId="2" hidden="1">{#N/A,#N/A,TRUE,"1842CWN0"}</definedName>
    <definedName name="civ_1" hidden="1">{#N/A,#N/A,TRUE,"1842CWN0"}</definedName>
    <definedName name="civ_2" localSheetId="4" hidden="1">{#N/A,#N/A,TRUE,"1842CWN0"}</definedName>
    <definedName name="civ_2" localSheetId="2" hidden="1">{#N/A,#N/A,TRUE,"1842CWN0"}</definedName>
    <definedName name="civ_2" hidden="1">{#N/A,#N/A,TRUE,"1842CWN0"}</definedName>
    <definedName name="Cj" localSheetId="4">#REF!</definedName>
    <definedName name="Cj" localSheetId="2">#REF!</definedName>
    <definedName name="Cj">#REF!</definedName>
    <definedName name="cjsa" localSheetId="2" hidden="1">#REF!</definedName>
    <definedName name="cjsa" hidden="1">#REF!</definedName>
    <definedName name="Ck" localSheetId="4">#REF!</definedName>
    <definedName name="Ck">#REF!</definedName>
    <definedName name="CL" localSheetId="4">#REF!</definedName>
    <definedName name="CL">'[87]CIRCUITOS CODENSA'!#REF!</definedName>
    <definedName name="clase" localSheetId="4">#REF!</definedName>
    <definedName name="clase" localSheetId="2">#REF!</definedName>
    <definedName name="clase">#REF!</definedName>
    <definedName name="CLASIFTODOS" localSheetId="2">#REF!</definedName>
    <definedName name="CLASIFTODOS">#REF!</definedName>
    <definedName name="CLAVO">#REF!</definedName>
    <definedName name="clcl">#REF!</definedName>
    <definedName name="Cliente">#REF!</definedName>
    <definedName name="ClientePre">#REF!</definedName>
    <definedName name="Cll">#REF!</definedName>
    <definedName name="Cll_4N__15_AE_40_San_Eduardo_II_Etapa._Tel_750372._Cúcuta_Colombia.">#REF!</definedName>
    <definedName name="Cm">#REF!</definedName>
    <definedName name="cmf">#REF!</definedName>
    <definedName name="CMIBLE">#REF!</definedName>
    <definedName name="CMIBLE1">#REF!</definedName>
    <definedName name="CMMO">#REF!</definedName>
    <definedName name="CMMOA">[111]BASE!$D$455</definedName>
    <definedName name="Cn" localSheetId="4">#REF!</definedName>
    <definedName name="CN" localSheetId="2">#REF!</definedName>
    <definedName name="CN">#REF!</definedName>
    <definedName name="Cñ" localSheetId="2">#REF!</definedName>
    <definedName name="Cñ">#REF!</definedName>
    <definedName name="co" localSheetId="4">#REF!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S2">#REF!</definedName>
    <definedName name="CO90S3">#REF!</definedName>
    <definedName name="CO90S4">#REF!</definedName>
    <definedName name="CO90S6">#REF!</definedName>
    <definedName name="CO910JH">#REF!</definedName>
    <definedName name="CobroSuspencion">"Elipse 8"</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ActEco">#REF!</definedName>
    <definedName name="CODAPU">#REF!</definedName>
    <definedName name="Codigo" comment="Codigo Insumo" localSheetId="4">#REF!</definedName>
    <definedName name="CODIGO" localSheetId="2">#REF!</definedName>
    <definedName name="CODIGO">#REF!</definedName>
    <definedName name="Codigo_M.Obra" comment="Mano de obra ">[95]M.Obra!$A$35:$A$43</definedName>
    <definedName name="CODIGOEQUIPOS" localSheetId="2">#REF!</definedName>
    <definedName name="CODIGOEQUIPOS">#REF!</definedName>
    <definedName name="CodigoInversion" localSheetId="2">#REF!</definedName>
    <definedName name="CodigoInversion">#REF!</definedName>
    <definedName name="CODIGOMATERIALES" localSheetId="2">#REF!</definedName>
    <definedName name="CODIGOMATERIALES">#REF!</definedName>
    <definedName name="CodigoProyecto">#REF!</definedName>
    <definedName name="codigos">[112]Banderas!$A:$A</definedName>
    <definedName name="CÓDIGOS_EQUIPOS">'[79]INSUMOS EQUIPOS'!$A$8:$A$65</definedName>
    <definedName name="CÓDIGOS_MANO_DE_OBRA" localSheetId="4">#REF!</definedName>
    <definedName name="CÓDIGOS_MANO_DE_OBRA" localSheetId="7">'[79]INSUMOS MANO DE OBRA'!$A$8:$A$63</definedName>
    <definedName name="CÓDIGOS_MANO_DE_OBRA" localSheetId="2">'[79]INSUMOS MANO DE OBRA'!$A$8:$A$63</definedName>
    <definedName name="CÓDIGOS_MANO_DE_OBRA">#REF!</definedName>
    <definedName name="CÓDIGOS_MATERIALES" localSheetId="2">#REF!</definedName>
    <definedName name="CÓDIGOS_MATERIALES">#REF!</definedName>
    <definedName name="CÓDIGOS_SERVICIOS">'[79]INSUMOS SERVICIOS'!$A$12:$A$53</definedName>
    <definedName name="CÓDIGOS_TRANSPORTES">'[79]INSUMOS TRANSPORTES'!$A$8:$A$47</definedName>
    <definedName name="CODIGOSMANODEOBRA" localSheetId="2">#REF!</definedName>
    <definedName name="CODIGOSMANODEOBRA">#REF!</definedName>
    <definedName name="CODIGOTRANSPORTES" localSheetId="2">#REF!</definedName>
    <definedName name="CODIGOTRANSPORTES">#REF!</definedName>
    <definedName name="CODO_45___3__GRAN_RADIO_C_x_E" localSheetId="4">#REF!</definedName>
    <definedName name="CODO_45___3__GRAN_RADIO_C_x_E">#REF!</definedName>
    <definedName name="CODO_45___3__P.V.C" localSheetId="4">#REF!</definedName>
    <definedName name="CODO_45___3__P.V.C">#REF!</definedName>
    <definedName name="CODO_45__2__P.V.C" localSheetId="4">#REF!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160x90">#REF!</definedName>
    <definedName name="codo160x90_1">#N/A</definedName>
    <definedName name="codo160x90_1_1">#REF!</definedName>
    <definedName name="codo160x90_1_1_1">NA()</definedName>
    <definedName name="codo160x90_1_2">#REF!</definedName>
    <definedName name="CODO16X11">#REF!</definedName>
    <definedName name="CODO16X11_1">#N/A</definedName>
    <definedName name="CODO16X11_1_1">#REF!</definedName>
    <definedName name="CODO16X11_1_1_1">NA()</definedName>
    <definedName name="CODO16X11_1_2">#REF!</definedName>
    <definedName name="CODO16X45">#REF!</definedName>
    <definedName name="CODO16X45_1">#N/A</definedName>
    <definedName name="CODO16X45_1_1">#REF!</definedName>
    <definedName name="CODO16X45_1_1_1">NA()</definedName>
    <definedName name="CODO16X45_1_2">#REF!</definedName>
    <definedName name="CODO16X90">#REF!</definedName>
    <definedName name="CODO16X90_1">#N/A</definedName>
    <definedName name="CODO16X90_1_1">#REF!</definedName>
    <definedName name="CODO16X90_1_1_1">NA()</definedName>
    <definedName name="CODO16X90_1_2">#REF!</definedName>
    <definedName name="CODO3">#REF!</definedName>
    <definedName name="CODO3_1">#N/A</definedName>
    <definedName name="CODO3_1_1">#REF!</definedName>
    <definedName name="CODO3_1_1_1">NA()</definedName>
    <definedName name="CODO3_1_2">#REF!</definedName>
    <definedName name="CODO3X11">#REF!</definedName>
    <definedName name="CODO3X11_1">#N/A</definedName>
    <definedName name="CODO3X11_1_1">#REF!</definedName>
    <definedName name="CODO3X11_1_1_1">NA()</definedName>
    <definedName name="CODO3X11_1_2">#REF!</definedName>
    <definedName name="CODO3X32">#REF!</definedName>
    <definedName name="CODO3X45">#REF!</definedName>
    <definedName name="CODO3X45_1">#N/A</definedName>
    <definedName name="CODO3X45_1_1">#REF!</definedName>
    <definedName name="CODO3X45_1_1_1">NA()</definedName>
    <definedName name="CODO3X45_1_2">#REF!</definedName>
    <definedName name="CODO3X90">#REF!</definedName>
    <definedName name="CODO3X90_1">#N/A</definedName>
    <definedName name="CODO3X90_1_1">#REF!</definedName>
    <definedName name="CODO3X90_1_1_1">NA()</definedName>
    <definedName name="CODO3X90_1_2">#REF!</definedName>
    <definedName name="CODO4X45">#REF!</definedName>
    <definedName name="CODO4X90">#REF!</definedName>
    <definedName name="CODO4X90_1">#N/A</definedName>
    <definedName name="CODO4X90_1_1">#REF!</definedName>
    <definedName name="CODO4X90_1_1_1">NA()</definedName>
    <definedName name="CODO4X90_1_2">#REF!</definedName>
    <definedName name="CODO6X22">#REF!</definedName>
    <definedName name="CODO6X22_1">#N/A</definedName>
    <definedName name="CODO6X22_1_1">#REF!</definedName>
    <definedName name="CODO6X22_1_1_1">NA()</definedName>
    <definedName name="CODO6X22_1_2">#REF!</definedName>
    <definedName name="codo6x45nova">#REF!</definedName>
    <definedName name="codo6x45nova_1">#N/A</definedName>
    <definedName name="codo6x45nova_1_1">#REF!</definedName>
    <definedName name="codo6x45nova_1_1_1">NA()</definedName>
    <definedName name="codo6x45nova_1_2">#REF!</definedName>
    <definedName name="CODO8X22">#REF!</definedName>
    <definedName name="CODO8X22_1">#N/A</definedName>
    <definedName name="CODO8X22_1_1">#REF!</definedName>
    <definedName name="CODO8X22_1_1_1">NA()</definedName>
    <definedName name="CODO8X22_1_2">#REF!</definedName>
    <definedName name="CODO8X45">#REF!</definedName>
    <definedName name="CODO8X45_1">#N/A</definedName>
    <definedName name="CODO8X45_1_1">#REF!</definedName>
    <definedName name="CODO8X45_1_1_1">NA()</definedName>
    <definedName name="CODO8X45_1_2">#REF!</definedName>
    <definedName name="CODO8X90">#REF!</definedName>
    <definedName name="CODO8X90_1">#N/A</definedName>
    <definedName name="CODO8X90_1_1">#REF!</definedName>
    <definedName name="CODO8X90_1_1_1">NA()</definedName>
    <definedName name="CODO8X90_1_2">#REF!</definedName>
    <definedName name="CODO9012">#REF!</definedName>
    <definedName name="CODO90121">#REF!</definedName>
    <definedName name="CODOS">#REF!</definedName>
    <definedName name="Codos_PVC_3">'[73]L. MAT.'!#REF!</definedName>
    <definedName name="codos2" localSheetId="2">#REF!</definedName>
    <definedName name="codos2">#REF!</definedName>
    <definedName name="COGA1" localSheetId="2">#REF!</definedName>
    <definedName name="COGA1">#REF!</definedName>
    <definedName name="COGA10" localSheetId="2">#REF!</definedName>
    <definedName name="COGA10">#REF!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#REF!</definedName>
    <definedName name="COGA27">#REF!</definedName>
    <definedName name="COGA28">#REF!</definedName>
    <definedName name="COGA29">#REF!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#REF!</definedName>
    <definedName name="COGA71">#REF!</definedName>
    <definedName name="COGA72">#REF!</definedName>
    <definedName name="COGA81">#REF!</definedName>
    <definedName name="COGA9">#REF!</definedName>
    <definedName name="COGAS">#REF!</definedName>
    <definedName name="cogvsiruj">#REF!</definedName>
    <definedName name="COL">#REF!</definedName>
    <definedName name="COL_A_APU">IF([107]apu!$B1="","",IF(LEN([107]apu!$B1)=9,[107]apu!$B1,[107]apu!$A1048576))</definedName>
    <definedName name="COL_A_AUX">IF([107]Auxiliares!$B1="","",IF([107]Auxiliares!$B1048576="",[107]Auxiliares!$B1,[107]Auxiliares!$A1048576))</definedName>
    <definedName name="COL_B">IF(LEFT('[107]Ppto completo'!$D1,5)='[107]Ppto completo'!$D1,"",(LEFT('[107]Ppto completo'!$D1,5)))</definedName>
    <definedName name="COL_C">LEFT('[107]Ppto completo'!$D1,2)</definedName>
    <definedName name="COL_G">IFERROR(VLOOKUP('[107]Ppto completo'!$D1,'[107]CO Teatro'!$A$1:$AB$65536,7,0),0)</definedName>
    <definedName name="COL_H" localSheetId="4">IF(LEN(#REF!)=9,ROUNDUP(SUM(#REF!),0),"")</definedName>
    <definedName name="COL_H">IF(LEN('[107]Ppto completo'!$D1)=9,ROUNDUP(SUM('[107]Ppto completo'!$G1:$G1),0),"")</definedName>
    <definedName name="COL_J">IF(LEN('[107]Ppto completo'!$D1)=9,'[107]Ppto completo'!$G1*'[107]Ppto completo'!$I1,"")</definedName>
    <definedName name="COL_J_APU">IF([107]apu!$B1="","",IF(VLOOKUP([107]apu!$B1,[107]Insumos!$D$1:$J$65536,7,FALSE)="",LEFT([107]apu!$B1,2),VLOOKUP([107]apu!$B1,[107]Insumos!$D$1:$J$65536,7,FALSE)))</definedName>
    <definedName name="COL_J_AUX">IF([107]Auxiliares!$B1="","",IF(VLOOKUP([107]Auxiliares!XEW1,[107]Insumos!XEY$1:A$65536,7,FALSE)="",LEFT([107]Auxiliares!$B1,2),VLOOKUP([107]Auxiliares!XEW1,[107]Insumos!XEY$1:A$65536,7,FALSE)))</definedName>
    <definedName name="COL_K_PPTO">IF(LEN('[107]Ppto completo'!XEX1)=5,SUMIF('[107]Ppto completo'!$B$1:$B$65536,'[107]Ppto completo'!$D1,'[107]Ppto completo'!$J$1:$J$65536),"")</definedName>
    <definedName name="COL_L">IF('[107]Ppto completo'!$K1="",SUMIF('[107]Ppto completo'!$C$1:$C$65536,'[107]Ppto completo'!$D1,'[107]Ppto completo'!$K$1:$K$65536),"")</definedName>
    <definedName name="COL_M">IF(LEN('[107]Ppto completo'!$D1)=2,'[107]Ppto completo'!$L1/SUMIF('[107]Ppto completo'!$C$1:$C$65536,"&gt;&lt;""",'[107]Ppto completo'!$L$1:$L$65536),"")</definedName>
    <definedName name="COL_M_APU">IF([107]apu!$B1="","",IF(VLOOKUP([107]apu!$B1,[107]Insumos!$D$1:$J$65536,7,FALSE)="",LEFT([107]apu!$B1,2),VLOOKUP([107]apu!$B1,[107]Insumos!$D$1:$J$65536,7,FALSE)))</definedName>
    <definedName name="COL_M_PPTO" localSheetId="2">#REF!</definedName>
    <definedName name="COL_M_PPTO">#REF!</definedName>
    <definedName name="COL_O_PPTO" localSheetId="2">#REF!</definedName>
    <definedName name="COL_O_PPTO">#REF!</definedName>
    <definedName name="COLLAR_DE_DERIVACION_2____1_2" localSheetId="4">#REF!</definedName>
    <definedName name="COLLAR_DE_DERIVACION_2____1_2">#REF!</definedName>
    <definedName name="COLLAR_DE_DERIVACION_3____1_2" localSheetId="4">#REF!</definedName>
    <definedName name="COLLAR_DE_DERIVACION_3____1_2">#REF!</definedName>
    <definedName name="COLLAR_DE_DERIVACION_DE_HF_DE_3____1_2__PARA_INSTALACION_DE_VENTOSA_EN_TUBERIA_DE_P.V.C" localSheetId="4">#REF!</definedName>
    <definedName name="COLLAR_DE_DERIVACION_DE_HF_DE_3____1_2__PARA_INSTALACION_DE_VENTOSA_EN_TUBERIA_DE_P.V.C">#REF!</definedName>
    <definedName name="COLON">#REF!</definedName>
    <definedName name="COLP">#REF!</definedName>
    <definedName name="ColTap">'[17]Coloc. e Interc. Tapones'!$E$1:$E$65536</definedName>
    <definedName name="columna" localSheetId="4">#REF!</definedName>
    <definedName name="columna" localSheetId="2">[67]lisprecios!#REF!</definedName>
    <definedName name="columna">[67]lisprecios!#REF!</definedName>
    <definedName name="COLUS" localSheetId="2">#REF!</definedName>
    <definedName name="COLUS">#REF!</definedName>
    <definedName name="COLUSDEF" localSheetId="2">#REF!</definedName>
    <definedName name="COLUSDEF">#REF!</definedName>
    <definedName name="Com" localSheetId="2">#REF!</definedName>
    <definedName name="Com">#REF!</definedName>
    <definedName name="COM.LIM" localSheetId="4">#REF!</definedName>
    <definedName name="COM.LIM">#REF!</definedName>
    <definedName name="Combo_Sanitario_manantial_corona">'[47]LISTADO DE MATERIALES Y EQUIPOS'!$B$69</definedName>
    <definedName name="COMIDA">#REF!</definedName>
    <definedName name="COMN1" localSheetId="2">[113]BASE!#REF!</definedName>
    <definedName name="COMN1">[113]BASE!#REF!</definedName>
    <definedName name="COMP" localSheetId="2">#REF!</definedName>
    <definedName name="COMP">#REF!</definedName>
    <definedName name="compactacion" localSheetId="4">#REF!</definedName>
    <definedName name="compactacion" localSheetId="2">#REF!</definedName>
    <definedName name="compactacion">#REF!</definedName>
    <definedName name="COMPACTADOR.MANUAL.VIBRATORIO">[48]Precios!$A$5</definedName>
    <definedName name="Compañía">#REF!</definedName>
    <definedName name="Compilado">#REF!</definedName>
    <definedName name="Compilado_1">#N/A</definedName>
    <definedName name="Compilado_1_1">#REF!</definedName>
    <definedName name="Compilado_1_1_1">NA()</definedName>
    <definedName name="Compilado_1_2">#REF!</definedName>
    <definedName name="COMPR" localSheetId="4">#REF!</definedName>
    <definedName name="COMPR" localSheetId="2">#REF!</definedName>
    <definedName name="COMPR">#REF!</definedName>
    <definedName name="COMPRE">#REF!</definedName>
    <definedName name="COMPRESOR">[98]EQUIPO!$D$5</definedName>
    <definedName name="COMPRESOR.185">[48]Precios!$A$18</definedName>
    <definedName name="COMPRESOR.DE.AIRE">[48]Precios!$A$13</definedName>
    <definedName name="Compresor_80HP__con_martillo">'[49]Equipo y transporte'!$D$25</definedName>
    <definedName name="Compresores" localSheetId="2">#REF!</definedName>
    <definedName name="Compresores">#REF!</definedName>
    <definedName name="COMPROBANTE_DE_PAGO" localSheetId="4">#REF!</definedName>
    <definedName name="COMPROBANTE_DE_PAGO" localSheetId="2">#REF!</definedName>
    <definedName name="COMPROBANTE_DE_PAGO">#REF!</definedName>
    <definedName name="compuerta" localSheetId="4">#REF!</definedName>
    <definedName name="compuerta">[67]lisprecios!#REF!</definedName>
    <definedName name="CON.FUN" localSheetId="4">#REF!</definedName>
    <definedName name="CON.FUN" localSheetId="2">#REF!</definedName>
    <definedName name="CON.FUN">#REF!</definedName>
    <definedName name="CON.LIM" localSheetId="4">#REF!</definedName>
    <definedName name="CON.LIM">#REF!</definedName>
    <definedName name="CON.POZ" localSheetId="4">#REF!</definedName>
    <definedName name="CON.POZ">#REF!</definedName>
    <definedName name="CON.TUB" localSheetId="4">#REF!</definedName>
    <definedName name="CON.TUB">[89]TUBERIA!#REF!</definedName>
    <definedName name="CON_3000" localSheetId="4">#REF!</definedName>
    <definedName name="CON_3000" localSheetId="2">#REF!</definedName>
    <definedName name="CON_3000">#REF!</definedName>
    <definedName name="CON_HTA">SUMIFS([107]Auxiliares!$G$1:$G$65536,[107]Auxiliares!$A$1:$A$65536,[107]Auxiliares!$A1,[107]Auxiliares!$J$1:$J$65536,"mo")</definedName>
    <definedName name="CON_HTA_APU">SUMIFS([107]apu!$G$1:$G$65536,[107]apu!$A$1:$A$65536,[107]apu!$A1048576,[107]apu!$M$1:$M$65536,"mo")</definedName>
    <definedName name="CONC" localSheetId="4">#REF!</definedName>
    <definedName name="CONC" localSheetId="2">#REF!</definedName>
    <definedName name="CONC">#REF!</definedName>
    <definedName name="Conc.2000">'[47]APUS BASIC'!$G$165</definedName>
    <definedName name="Conc.2500">'[47]APUS BASIC'!$G$122</definedName>
    <definedName name="Conc.3000">'[47]APUS BASIC'!$G$80</definedName>
    <definedName name="CONCRE123" localSheetId="4">#REF!</definedName>
    <definedName name="CONCRE123" localSheetId="2">#REF!</definedName>
    <definedName name="CONCRE123">#REF!</definedName>
    <definedName name="CONCRE124" localSheetId="4">#REF!</definedName>
    <definedName name="CONCRE124">#REF!</definedName>
    <definedName name="concre15" localSheetId="4">#REF!</definedName>
    <definedName name="concre15">#REF!</definedName>
    <definedName name="CONCRE25">#REF!</definedName>
    <definedName name="concre3000">#REF!</definedName>
    <definedName name="concre35">#REF!</definedName>
    <definedName name="concreto">#REF!</definedName>
    <definedName name="Concreto.Anden.T1">'[114]MC C1'!$Q$7</definedName>
    <definedName name="CONCRETO_2000">'[50]Concreto de 2000 psi'!$I$53</definedName>
    <definedName name="Concreto_3000_0.40" localSheetId="4">#REF!</definedName>
    <definedName name="Concreto_3000_0.40" localSheetId="2">#REF!</definedName>
    <definedName name="Concreto_3000_0.40">#REF!</definedName>
    <definedName name="Concreto_3000_PSI" localSheetId="2">#REF!</definedName>
    <definedName name="Concreto_3000_PSI">#REF!</definedName>
    <definedName name="Concreto_4000">#REF!</definedName>
    <definedName name="Concreto_4000_0.40">#REF!</definedName>
    <definedName name="Concreto_4000_0.40_Auto">#REF!</definedName>
    <definedName name="Concreto_4000_0.40_Auto_Retrac_Fibra">#REF!</definedName>
    <definedName name="CONCRETO_F.C_4">#REF!</definedName>
    <definedName name="concreto_FC_2.2">#REF!</definedName>
    <definedName name="Concreto1_m">[30]Dimensiones!$F$36</definedName>
    <definedName name="concreto14" localSheetId="4">#REF!</definedName>
    <definedName name="concreto14" localSheetId="2">#REF!</definedName>
    <definedName name="concreto14">#REF!</definedName>
    <definedName name="Concreto2_m">[30]Dimensiones!$F$38</definedName>
    <definedName name="CONCRETO20" localSheetId="4">#REF!</definedName>
    <definedName name="CONCRETO20" localSheetId="2">#REF!</definedName>
    <definedName name="CONCRETO20">#REF!</definedName>
    <definedName name="CONCRETO25" localSheetId="4">#REF!</definedName>
    <definedName name="CONCRETO25">#REF!</definedName>
    <definedName name="Concreto2500v" localSheetId="4">#REF!</definedName>
    <definedName name="Concreto2500v">#REF!</definedName>
    <definedName name="CONCRETO3">#REF!</definedName>
    <definedName name="Concreto3_m">[30]Dimensiones!$F$40</definedName>
    <definedName name="concreto30">[115]unitario!$G$1165</definedName>
    <definedName name="concreto35" localSheetId="4">#REF!</definedName>
    <definedName name="concreto35" localSheetId="2">#REF!</definedName>
    <definedName name="concreto35">#REF!</definedName>
    <definedName name="Concreto4_m">[30]Dimensiones!$F$42</definedName>
    <definedName name="concreto5" localSheetId="4">#REF!</definedName>
    <definedName name="concreto5" localSheetId="2">#REF!</definedName>
    <definedName name="concreto5">#REF!</definedName>
    <definedName name="Concreto5_m">[30]Dimensiones!$F$44</definedName>
    <definedName name="Concreto5500v" localSheetId="4">#REF!</definedName>
    <definedName name="Concreto5500v" localSheetId="2">#REF!</definedName>
    <definedName name="Concreto5500v">#REF!</definedName>
    <definedName name="CONCRETOATRAQUE" localSheetId="2">#REF!</definedName>
    <definedName name="CONCRETOATRAQUE">#REF!</definedName>
    <definedName name="CONCRETOATRAQUE_1">#N/A</definedName>
    <definedName name="CONCRETOATRAQUE_1_1">#REF!</definedName>
    <definedName name="CONCRETOATRAQUE_1_1_1">NA()</definedName>
    <definedName name="CONCRETOATRAQUE_1_2">#REF!</definedName>
    <definedName name="CONCRETOF">#REF!</definedName>
    <definedName name="CONCRETOF_1">#N/A</definedName>
    <definedName name="CONCRETOF_1_1">#REF!</definedName>
    <definedName name="CONCRETOF_1_1_1">NA()</definedName>
    <definedName name="CONCRETOF_1_2">#REF!</definedName>
    <definedName name="concretomuro" localSheetId="4">#REF!</definedName>
    <definedName name="concretomuro" localSheetId="2">#REF!</definedName>
    <definedName name="concretomuro">#REF!</definedName>
    <definedName name="concretoplaca" localSheetId="4">#REF!</definedName>
    <definedName name="concretoplaca">#REF!</definedName>
    <definedName name="CONDI1">#REF!</definedName>
    <definedName name="conductor">#REF!</definedName>
    <definedName name="CONDUIT">#REF!</definedName>
    <definedName name="Conector_derivacion_10_12">[46]Insumos!$B$214</definedName>
    <definedName name="conexiondomiciliaria" localSheetId="4">#REF!</definedName>
    <definedName name="conexiondomiciliaria" localSheetId="2">#REF!</definedName>
    <definedName name="conexiondomiciliaria">#REF!</definedName>
    <definedName name="CONFORMA" localSheetId="2">#REF!</definedName>
    <definedName name="CONFORMA">#REF!</definedName>
    <definedName name="CONM1">#REF!</definedName>
    <definedName name="CONM2">#REF!</definedName>
    <definedName name="CONMI">[113]BASE!#REF!</definedName>
    <definedName name="CONMX" localSheetId="4">#REF!</definedName>
    <definedName name="CONMX" localSheetId="2">#REF!</definedName>
    <definedName name="CONMX">#REF!</definedName>
    <definedName name="Consec" localSheetId="2">#REF!</definedName>
    <definedName name="Consec">#REF!</definedName>
    <definedName name="ConsecPre">#REF!</definedName>
    <definedName name="ConseqCat">0</definedName>
    <definedName name="ConseqForMitRisk">3</definedName>
    <definedName name="consoli">#REF!</definedName>
    <definedName name="constante">#REF!</definedName>
    <definedName name="Consultor" localSheetId="4">#REF!</definedName>
    <definedName name="Consultor">#N/A</definedName>
    <definedName name="CONT" localSheetId="2">#REF!</definedName>
    <definedName name="CONT">#REF!</definedName>
    <definedName name="Contacto" localSheetId="2">#REF!</definedName>
    <definedName name="Contacto">#REF!</definedName>
    <definedName name="ContactoPre" localSheetId="2">#REF!</definedName>
    <definedName name="ContactoPre">#REF!</definedName>
    <definedName name="contra" localSheetId="4">#REF!</definedName>
    <definedName name="contra">#REF!</definedName>
    <definedName name="Contratante">#N/A</definedName>
    <definedName name="contratista">[9]Datos!$B$13</definedName>
    <definedName name="Contrato" localSheetId="4">#REF!</definedName>
    <definedName name="CONTRATO" localSheetId="2">#REF!</definedName>
    <definedName name="CONTRATO">#REF!</definedName>
    <definedName name="Contreto_3000" localSheetId="4">#REF!</definedName>
    <definedName name="Contreto_3000">#REF!</definedName>
    <definedName name="CONTROL1">#REF!</definedName>
    <definedName name="Coordinador">[116]Datos!$B$6</definedName>
    <definedName name="copia" localSheetId="4">#REF!</definedName>
    <definedName name="copia" localSheetId="2">#REF!</definedName>
    <definedName name="copia">#REF!</definedName>
    <definedName name="copia1" localSheetId="2">#REF!</definedName>
    <definedName name="copia1">#REF!</definedName>
    <definedName name="COPIA2">#REF!</definedName>
    <definedName name="copiao4" localSheetId="4">PGIO!err</definedName>
    <definedName name="copiao4" localSheetId="2">'PPTO INTERVENTORIA'!err</definedName>
    <definedName name="copiao4">'POLIZAS OBRA'!err</definedName>
    <definedName name="copiar" localSheetId="2">#REF!</definedName>
    <definedName name="copiar">#REF!</definedName>
    <definedName name="CORDON.DE.RESPALDO">[48]Precios!$E$11</definedName>
    <definedName name="CORDREN">#REF!</definedName>
    <definedName name="corri" localSheetId="4">PGIO!err</definedName>
    <definedName name="corri" localSheetId="2">'PPTO INTERVENTORIA'!err</definedName>
    <definedName name="corri">'POLIZAS OBRA'!err</definedName>
    <definedName name="Corriente" localSheetId="2">#REF!</definedName>
    <definedName name="Corriente">#REF!</definedName>
    <definedName name="CORSUE" localSheetId="2">#REF!</definedName>
    <definedName name="CORSUE">#REF!</definedName>
    <definedName name="CORTA" localSheetId="2">#REF!</definedName>
    <definedName name="CORTA">#REF!</definedName>
    <definedName name="Cortadora">[33]PRECIOS!$B$19</definedName>
    <definedName name="CORTADORA.DE.CONCRETO">[48]Precios!$A$11</definedName>
    <definedName name="corte" localSheetId="4">#REF!</definedName>
    <definedName name="corte" localSheetId="2">#REF!</definedName>
    <definedName name="corte">#REF!</definedName>
    <definedName name="CORTE1" localSheetId="2">#REF!</definedName>
    <definedName name="CORTE1">#REF!</definedName>
    <definedName name="corterocoso" localSheetId="4">#REF!</definedName>
    <definedName name="corterocoso">#REF!</definedName>
    <definedName name="COSBNK">#REF!</definedName>
    <definedName name="CosteoConsultoria" localSheetId="4">#REF!</definedName>
    <definedName name="CosteoConsultoria">#REF!</definedName>
    <definedName name="COSTES">#REF!</definedName>
    <definedName name="COSTMONEOR">#REF!</definedName>
    <definedName name="Costo">#REF!</definedName>
    <definedName name="COSTO_EQUIPO">#REF!</definedName>
    <definedName name="COSTO_FRENTE">#REF!</definedName>
    <definedName name="COSTO_MATERIAL">#REF!</definedName>
    <definedName name="COSTO_PERSONAL">#REF!</definedName>
    <definedName name="COSTO_TRANSPORTE">[117]Transp.!$B$5:$E$19</definedName>
    <definedName name="costo1" localSheetId="2">#REF!</definedName>
    <definedName name="costo1">#REF!</definedName>
    <definedName name="COSTO1US" localSheetId="2">#REF!</definedName>
    <definedName name="COSTO1US">#REF!</definedName>
    <definedName name="costo2" localSheetId="2">#REF!</definedName>
    <definedName name="costo2">#REF!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AnsermaCartago">#REF!</definedName>
    <definedName name="COSTODIRECTO" localSheetId="4">"#REF!"</definedName>
    <definedName name="COSTODIRECTO" localSheetId="2">#REF!</definedName>
    <definedName name="COSTODIRECTO">#REF!</definedName>
    <definedName name="COSTODIRECTO_1">"#REF!"</definedName>
    <definedName name="CostoDirectoObra">'[118]COSTEO TOTAL OBRA'!$D$7</definedName>
    <definedName name="CostoMediacanoaAnserma" localSheetId="2">#REF!</definedName>
    <definedName name="CostoMediacanoaAnserma">#REF!</definedName>
    <definedName name="Costopérdidas" localSheetId="4">#REF!</definedName>
    <definedName name="Costopérdidas" localSheetId="2">[119]Modelo!#REF!</definedName>
    <definedName name="Costopérdidas">[119]Modelo!#REF!</definedName>
    <definedName name="COSTOS">[120]TARIFAS!$A$1:$F$52</definedName>
    <definedName name="COSTOS_DIREC">[49]Pres!$H$165</definedName>
    <definedName name="COSTOSCUADRILLA">[121]Cuadri!$E$18:$J$48</definedName>
    <definedName name="COSTOSDIRECTOS" localSheetId="2">#REF!</definedName>
    <definedName name="COSTOSDIRECTOS">#REF!</definedName>
    <definedName name="COSTOSUS" localSheetId="2">#REF!</definedName>
    <definedName name="COSTOSUS">#REF!</definedName>
    <definedName name="COSTOT" localSheetId="2">#REF!</definedName>
    <definedName name="COSTOT">#REF!</definedName>
    <definedName name="COSTOT1">#REF!</definedName>
    <definedName name="COSTOTUS">#REF!</definedName>
    <definedName name="cota">'[122]Base de Diseño'!$A$1:$D$290</definedName>
    <definedName name="cotas" localSheetId="4">#REF!</definedName>
    <definedName name="cotas" localSheetId="2">#REF!</definedName>
    <definedName name="cotas">#REF!</definedName>
    <definedName name="CotizacionARP" localSheetId="2">#REF!</definedName>
    <definedName name="CotizacionARP">#REF!</definedName>
    <definedName name="COTIZACIONES1">#REF!</definedName>
    <definedName name="COYLL">[19]BASE!#REF!</definedName>
    <definedName name="cp" localSheetId="4">#REF!</definedName>
    <definedName name="cp" localSheetId="2">#REF!</definedName>
    <definedName name="cp">#REF!</definedName>
    <definedName name="CP452L" localSheetId="2">#REF!</definedName>
    <definedName name="CP452L">#REF!</definedName>
    <definedName name="CP453L">#REF!</definedName>
    <definedName name="CP902L">#REF!</definedName>
    <definedName name="CP903L">#REF!</definedName>
    <definedName name="CP904L">#REF!</definedName>
    <definedName name="CPDO8X11">#REF!</definedName>
    <definedName name="CPDO8X11_1">#N/A</definedName>
    <definedName name="CPDO8X11_1_1">#REF!</definedName>
    <definedName name="CPDO8X11_1_1_1">NA()</definedName>
    <definedName name="CPDO8X11_1_2">#REF!</definedName>
    <definedName name="CPVC_SOLD">#REF!</definedName>
    <definedName name="Cq">#REF!</definedName>
    <definedName name="Cr">#REF!</definedName>
    <definedName name="CR22JH">#REF!</definedName>
    <definedName name="CR42JH">#REF!</definedName>
    <definedName name="CR44JH">#REF!</definedName>
    <definedName name="CRAS">'[16]BASE ptap'!#REF!</definedName>
    <definedName name="credito_completa" localSheetId="2">#REF!</definedName>
    <definedName name="credito_completa">#REF!</definedName>
    <definedName name="CRIT" localSheetId="2">#REF!</definedName>
    <definedName name="CRIT">#REF!</definedName>
    <definedName name="CRIT_APIAY" localSheetId="2">#REF!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CRITERIO" localSheetId="4">#REF!</definedName>
    <definedName name="CRITERIO">#REF!</definedName>
    <definedName name="_xlnm.Criteria" localSheetId="4">#REF!</definedName>
    <definedName name="_xlnm.Criteria" localSheetId="7">#REF!</definedName>
    <definedName name="_xlnm.Criteria" localSheetId="2">#REF!</definedName>
    <definedName name="_xlnm.Criteria" hidden="1">{#N/A,#N/A,FALSE,"GRAFICO";#N/A,#N/A,FALSE,"CAJA (2)";#N/A,#N/A,FALSE,"TERCEROS-PROMEDIO";#N/A,#N/A,FALSE,"CAJA";#N/A,#N/A,FALSE,"INGRESOS1995-2003";#N/A,#N/A,FALSE,"GASTOS1995-2003"}</definedName>
    <definedName name="Criterios_IM" localSheetId="4">#REF!</definedName>
    <definedName name="Criterios_IM" localSheetId="2">'[1]APU PVC'!#REF!</definedName>
    <definedName name="Criterios_IM">'[1]APU PVC'!#REF!</definedName>
    <definedName name="Criticidad" localSheetId="2">#REF!</definedName>
    <definedName name="Criticidad">#REF!</definedName>
    <definedName name="Criticos" localSheetId="4">#REF!</definedName>
    <definedName name="Criticos" localSheetId="2">#REF!</definedName>
    <definedName name="Criticos">#REF!</definedName>
    <definedName name="Cronog1Mes">#REF!</definedName>
    <definedName name="CronogControl">#REF!</definedName>
    <definedName name="CronogDia1">#REF!</definedName>
    <definedName name="CronogFechaFin">#REF!</definedName>
    <definedName name="CronogFechaInic">#REF!</definedName>
    <definedName name="CronogFin">#REF!</definedName>
    <definedName name="CronogInicio">#REF!</definedName>
    <definedName name="CronogPrimAct">#REF!</definedName>
    <definedName name="Cronograma" localSheetId="4">#REF!</definedName>
    <definedName name="Cronograma">[5]INSUMOS!#REF!</definedName>
    <definedName name="CronogUltAct_m1" localSheetId="2">#REF!</definedName>
    <definedName name="CronogUltAct_m1">#REF!</definedName>
    <definedName name="crt" localSheetId="4" hidden="1">{#N/A,#N/A,FALSE,"GRAFICO";#N/A,#N/A,FALSE,"CAJA (2)";#N/A,#N/A,FALSE,"TERCEROS-PROMEDIO";#N/A,#N/A,FALSE,"CAJA";#N/A,#N/A,FALSE,"INGRESOS1995-2003";#N/A,#N/A,FALSE,"GASTOS1995-2003"}</definedName>
    <definedName name="crt" localSheetId="7" hidden="1">{#N/A,#N/A,FALSE,"GRAFICO";#N/A,#N/A,FALSE,"CAJA (2)";#N/A,#N/A,FALSE,"TERCEROS-PROMEDIO";#N/A,#N/A,FALSE,"CAJA";#N/A,#N/A,FALSE,"INGRESOS1995-2003";#N/A,#N/A,FALSE,"GASTOS1995-2003"}</definedName>
    <definedName name="crt" localSheetId="2"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 localSheetId="4">#REF!</definedName>
    <definedName name="CRUCE_200_CANAL_S1" localSheetId="2">#REF!</definedName>
    <definedName name="CRUCE_200_CANAL_S1">#REF!</definedName>
    <definedName name="CRUCE_200_CANAL_S2" localSheetId="4">#REF!</definedName>
    <definedName name="CRUCE_200_CANAL_S2">#REF!</definedName>
    <definedName name="CRUCE_200_CANAL_S3" localSheetId="4">#REF!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Z3">#REF!</definedName>
    <definedName name="CRUZ3_1">#N/A</definedName>
    <definedName name="CRUZ3_1_1">#REF!</definedName>
    <definedName name="CRUZ3_1_1_1">NA()</definedName>
    <definedName name="CRUZ3_1_2">#REF!</definedName>
    <definedName name="CRUZ4">#REF!</definedName>
    <definedName name="CRUZ4_1">#N/A</definedName>
    <definedName name="CRUZ4_1_1">#REF!</definedName>
    <definedName name="CRUZ4_1_1_1">NA()</definedName>
    <definedName name="CRUZ4_1_2">#REF!</definedName>
    <definedName name="CRUZ4X3">#REF!</definedName>
    <definedName name="CRUZ4X3_1">#N/A</definedName>
    <definedName name="CRUZ4X3_1_1">#REF!</definedName>
    <definedName name="CRUZ4X3_1_1_1">NA()</definedName>
    <definedName name="CRUZ4X3_1_2">#REF!</definedName>
    <definedName name="Cs" localSheetId="2">#REF!</definedName>
    <definedName name="Cs">#REF!</definedName>
    <definedName name="CS_AVG_SIZE" localSheetId="2">#REF!</definedName>
    <definedName name="CS_AVG_SIZE">#REF!</definedName>
    <definedName name="CS_WELDING">#REF!</definedName>
    <definedName name="CSIKA">#REF!</definedName>
    <definedName name="CSW">'[41]A.P.U'!#REF!</definedName>
    <definedName name="CT">'[87]CIRCUITOS CODENSA'!#REF!</definedName>
    <definedName name="CT070KG" localSheetId="4">#REF!</definedName>
    <definedName name="CT070KG" localSheetId="2">#REF!</definedName>
    <definedName name="CT070KG">#REF!</definedName>
    <definedName name="CT080KG" localSheetId="2">#REF!</definedName>
    <definedName name="CT080KG">#REF!</definedName>
    <definedName name="CT110K" localSheetId="2">'[16]BASE CTOS ptap'!#REF!</definedName>
    <definedName name="CT110K">'[16]BASE CTOS ptap'!#REF!</definedName>
    <definedName name="CT110KG" localSheetId="2">'[16]BASE ptap'!#REF!</definedName>
    <definedName name="CT110KG">'[16]BASE ptap'!#REF!</definedName>
    <definedName name="CT140K" localSheetId="2">'[16]BASE CTOS ptap'!#REF!</definedName>
    <definedName name="CT140K">'[16]BASE CTOS ptap'!#REF!</definedName>
    <definedName name="ct140kg" localSheetId="4">#REF!</definedName>
    <definedName name="ct140kg" localSheetId="2">#REF!</definedName>
    <definedName name="ct140kg">#REF!</definedName>
    <definedName name="CT170KG">[13]BASE!$D$37</definedName>
    <definedName name="CT180K" localSheetId="2">'[16]BASE CTOS ptap'!#REF!</definedName>
    <definedName name="CT180K">'[16]BASE CTOS ptap'!#REF!</definedName>
    <definedName name="CT180KG" localSheetId="4">#REF!</definedName>
    <definedName name="CT180KG" localSheetId="2">#REF!</definedName>
    <definedName name="CT180KG">#REF!</definedName>
    <definedName name="CT210K" localSheetId="4">#REF!</definedName>
    <definedName name="CT210K" localSheetId="2">'[16]BASE CTOS ptap'!#REF!</definedName>
    <definedName name="CT210K">'[16]BASE CTOS ptap'!#REF!</definedName>
    <definedName name="CT210KG" localSheetId="4">#REF!</definedName>
    <definedName name="CT210KG" localSheetId="2">#REF!</definedName>
    <definedName name="CT210KG">#REF!</definedName>
    <definedName name="CT245K" localSheetId="4">#REF!</definedName>
    <definedName name="CT245K" localSheetId="2">'[16]BASE CTOS ptap'!#REF!</definedName>
    <definedName name="CT245K">'[16]BASE CTOS ptap'!#REF!</definedName>
    <definedName name="CT245KG" localSheetId="4">#REF!</definedName>
    <definedName name="CT245KG" localSheetId="2">#REF!</definedName>
    <definedName name="CT245KG">#REF!</definedName>
    <definedName name="CTA" localSheetId="2">#REF!</definedName>
    <definedName name="CTA">#REF!</definedName>
    <definedName name="Ctd">#REF!</definedName>
    <definedName name="CTE">#REF!</definedName>
    <definedName name="ctoin">[9]Datos!$B$1</definedName>
    <definedName name="CTR" localSheetId="2">#REF!</definedName>
    <definedName name="CTR">#REF!</definedName>
    <definedName name="CTRPAG" localSheetId="2">#REF!</definedName>
    <definedName name="CTRPAG">#REF!</definedName>
    <definedName name="CU" localSheetId="4">#REF!</definedName>
    <definedName name="CU" localSheetId="2">'[87]CIRCUITOS CODENSA'!#REF!</definedName>
    <definedName name="CU">'[87]CIRCUITOS CODENSA'!#REF!</definedName>
    <definedName name="CUAALB">[123]CUADRILLAS!$D$73</definedName>
    <definedName name="CUACON">[123]CUADRILLAS!$D$62</definedName>
    <definedName name="CUAD" localSheetId="4">#REF!</definedName>
    <definedName name="CUAD" localSheetId="2">#REF!</definedName>
    <definedName name="CUAD">#REF!</definedName>
    <definedName name="cuad1" localSheetId="2">#REF!</definedName>
    <definedName name="cuad1">#REF!</definedName>
    <definedName name="cuad2">#REF!</definedName>
    <definedName name="cuad3">#REF!</definedName>
    <definedName name="cuad4">#REF!</definedName>
    <definedName name="CUAD5">#REF!</definedName>
    <definedName name="cuado">#REF!</definedName>
    <definedName name="cuadrilla">[64]Cuadrillas!$C$13:$F$43</definedName>
    <definedName name="Cuadrilla_11">'[46]Mano de obra'!$B$17</definedName>
    <definedName name="cuadrillaa1">[115]PERSONAL!$D$22</definedName>
    <definedName name="cuadrillaa2">[115]PERSONAL!$D$27</definedName>
    <definedName name="cuadrillaa4" localSheetId="4">#REF!</definedName>
    <definedName name="cuadrillaa4" localSheetId="2">[67]PERSONAL!#REF!</definedName>
    <definedName name="cuadrillaa4">[67]PERSONAL!#REF!</definedName>
    <definedName name="cuadrillac1">[115]PERSONAL!$D$45</definedName>
    <definedName name="Cuadrillas">[124]Cuadrillas!$A$11:$I$77</definedName>
    <definedName name="cuadrillas2" localSheetId="4">#REF!</definedName>
    <definedName name="cuadrillas2" localSheetId="2">[67]PERSONAL!#REF!</definedName>
    <definedName name="cuadrillas2">[67]PERSONAL!#REF!</definedName>
    <definedName name="CuadroIntermedio" localSheetId="2">#REF!</definedName>
    <definedName name="CuadroIntermedio">#REF!</definedName>
    <definedName name="CuadroIntermedio1" localSheetId="2">#REF!</definedName>
    <definedName name="CuadroIntermedio1">#REF!</definedName>
    <definedName name="CUAEXC">[123]CUADRILLAS!$D$49</definedName>
    <definedName name="CUAL" localSheetId="4">"[0]!err"</definedName>
    <definedName name="cual" localSheetId="2">#REF!</definedName>
    <definedName name="cual">#REF!</definedName>
    <definedName name="CUAL_1">"[0]!err"</definedName>
    <definedName name="CUAPLO" localSheetId="4">#REF!</definedName>
    <definedName name="CUAPLO" localSheetId="2">#REF!</definedName>
    <definedName name="CUAPLO">#REF!</definedName>
    <definedName name="CUATOP" localSheetId="4">#REF!</definedName>
    <definedName name="CUATOP">#REF!</definedName>
    <definedName name="Cubierta_policarbonato">[33]PRECIOS!$B$96</definedName>
    <definedName name="CUBS" localSheetId="4">#REF!</definedName>
    <definedName name="CUBS" localSheetId="2">#REF!</definedName>
    <definedName name="CUBS">#REF!</definedName>
    <definedName name="cUCA" localSheetId="2">#REF!</definedName>
    <definedName name="cUCA">#REF!</definedName>
    <definedName name="CUCON">#REF!</definedName>
    <definedName name="CUE">#REF!</definedName>
    <definedName name="CUENTA">#REF!</definedName>
    <definedName name="CUER">#REF!</definedName>
    <definedName name="CUERDA">#REF!</definedName>
    <definedName name="CUEXC">#REF!</definedName>
    <definedName name="cumplimiento">#REF!</definedName>
    <definedName name="CUNET" localSheetId="4" hidden="1">{"via1",#N/A,TRUE,"general";"via2",#N/A,TRUE,"general";"via3",#N/A,TRUE,"general"}</definedName>
    <definedName name="CUNET" localSheetId="7"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neta" localSheetId="4">#REF!</definedName>
    <definedName name="cuneta" localSheetId="2">#REF!</definedName>
    <definedName name="cuneta">#REF!</definedName>
    <definedName name="CUPLOM" localSheetId="4">#REF!</definedName>
    <definedName name="CUPLOM">#REF!</definedName>
    <definedName name="Curva_conduit_pvc_1_2">'[47]LISTADO DE MATERIALES Y EQUIPOS'!$B$123</definedName>
    <definedName name="Curva_Histograma_FISICO">#REF!</definedName>
    <definedName name="Curva_PVC_1_2">[46]Insumos!$B$226</definedName>
    <definedName name="Curvas_1_2">#REF!</definedName>
    <definedName name="Curvas_2">#REF!</definedName>
    <definedName name="Customize" localSheetId="2">#REF!</definedName>
    <definedName name="Customize">#REF!</definedName>
    <definedName name="CUTOP" localSheetId="4">#REF!</definedName>
    <definedName name="CUTOP">#REF!</definedName>
    <definedName name="cv" localSheetId="4">#REF!</definedName>
    <definedName name="cv">#REF!</definedName>
    <definedName name="cv_51">#REF!</definedName>
    <definedName name="CVa">'[17]Cambio de Valv.'!$E$1:$E$65536</definedName>
    <definedName name="cvbcvbf" localSheetId="4" hidden="1">{#N/A,#N/A,TRUE,"INGENIERIA";#N/A,#N/A,TRUE,"COMPRAS";#N/A,#N/A,TRUE,"DIRECCION";#N/A,#N/A,TRUE,"RESUMEN"}</definedName>
    <definedName name="cvbcvbf" localSheetId="2" hidden="1">{#N/A,#N/A,TRUE,"INGENIERIA";#N/A,#N/A,TRUE,"COMPRAS";#N/A,#N/A,TRUE,"DIRECCION";#N/A,#N/A,TRUE,"RESUMEN"}</definedName>
    <definedName name="cvbcvbf" hidden="1">{#N/A,#N/A,TRUE,"INGENIERIA";#N/A,#N/A,TRUE,"COMPRAS";#N/A,#N/A,TRUE,"DIRECCION";#N/A,#N/A,TRUE,"RESUMEN"}</definedName>
    <definedName name="cvfvd" localSheetId="4" hidden="1">{"via1",#N/A,TRUE,"general";"via2",#N/A,TRUE,"general";"via3",#N/A,TRUE,"general"}</definedName>
    <definedName name="cvfvd" localSheetId="7"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7"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7"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w" localSheetId="4">#REF!</definedName>
    <definedName name="Cw" localSheetId="2">#REF!</definedName>
    <definedName name="Cw">#REF!</definedName>
    <definedName name="Cwvu.oil." localSheetId="2" hidden="1">#REF!,#REF!,#REF!,#REF!,#REF!,#REF!,#REF!,#REF!,#REF!,#REF!,#REF!,#REF!,#REF!,#REF!,#REF!</definedName>
    <definedName name="Cwvu.oil." hidden="1">#REF!,#REF!,#REF!,#REF!,#REF!,#REF!,#REF!,#REF!,#REF!,#REF!,#REF!,#REF!,#REF!,#REF!,#REF!</definedName>
    <definedName name="Cwvu.oilgasagua." localSheetId="2" hidden="1">#REF!,#REF!,#REF!,#REF!,#REF!,#REF!,#REF!,#REF!,#REF!,#REF!,#REF!,#REF!,#REF!,#REF!,#REF!,#REF!,#REF!,#REF!</definedName>
    <definedName name="Cwvu.oilgasagua." hidden="1">#REF!,#REF!,#REF!,#REF!,#REF!,#REF!,#REF!,#REF!,#REF!,#REF!,#REF!,#REF!,#REF!,#REF!,#REF!,#REF!,#REF!,#REF!</definedName>
    <definedName name="Cwvu.RCEIBAS1." localSheetId="2" hidden="1">#REF!,#REF!,#REF!,#REF!,#REF!,#REF!,#REF!,#REF!,#REF!,#REF!,#REF!,#REF!,#REF!,#REF!,#REF!</definedName>
    <definedName name="Cwvu.RCEIBAS1." hidden="1">#REF!,#REF!,#REF!,#REF!,#REF!,#REF!,#REF!,#REF!,#REF!,#REF!,#REF!,#REF!,#REF!,#REF!,#REF!</definedName>
    <definedName name="cx" localSheetId="4">#REF!</definedName>
    <definedName name="cx" localSheetId="2">#REF!</definedName>
    <definedName name="cx">#REF!</definedName>
    <definedName name="Cy" localSheetId="2">#REF!</definedName>
    <definedName name="Cy">#REF!</definedName>
    <definedName name="CYLL2">#REF!</definedName>
    <definedName name="CYLL3">#REF!</definedName>
    <definedName name="CYLL4">#REF!</definedName>
    <definedName name="CYLL6">#REF!</definedName>
    <definedName name="D" localSheetId="4">Scheduled_Payment+Extra_Payment</definedName>
    <definedName name="D" localSheetId="7">'[41]A.P.U'!#REF!</definedName>
    <definedName name="D" localSheetId="2">'[41]A.P.U'!#REF!</definedName>
    <definedName name="D" hidden="1">{"PYGT",#N/A,FALSE,"PYG";"ACTIT",#N/A,FALSE,"BCE_GRAL-ACTIVO";"PASIT",#N/A,FALSE,"BCE_GRAL-PASIVO-PATRIM";"CAJAT",#N/A,FALSE,"CAJA"}</definedName>
    <definedName name="D_1" localSheetId="2">#REF!</definedName>
    <definedName name="D_1">#REF!</definedName>
    <definedName name="D_10" localSheetId="2">#REF!</definedName>
    <definedName name="D_10">#REF!</definedName>
    <definedName name="D_EXT" localSheetId="4">#REF!</definedName>
    <definedName name="D_EXT">#REF!</definedName>
    <definedName name="D_INT" localSheetId="4">#REF!</definedName>
    <definedName name="D_INT">#REF!</definedName>
    <definedName name="d_percápita">[125]Sanitario!$AC$9:$AD$9</definedName>
    <definedName name="d_PH" localSheetId="2">#REF!</definedName>
    <definedName name="d_PH">#REF!</definedName>
    <definedName name="D1S" localSheetId="4">#REF!</definedName>
    <definedName name="D1S" localSheetId="2">#REF!</definedName>
    <definedName name="D1S">#REF!</definedName>
    <definedName name="D2S" localSheetId="4">#REF!</definedName>
    <definedName name="D2S">#REF!</definedName>
    <definedName name="D6.PVC">'[36]factores A.N.'!$N$8:$N$33</definedName>
    <definedName name="D61S" localSheetId="4">#REF!</definedName>
    <definedName name="D61S" localSheetId="2">#REF!</definedName>
    <definedName name="D61S">#REF!</definedName>
    <definedName name="D62S" localSheetId="4">#REF!</definedName>
    <definedName name="D62S">#REF!</definedName>
    <definedName name="D6R" localSheetId="4">#REF!</definedName>
    <definedName name="D6R">#REF!</definedName>
    <definedName name="D81S">#REF!</definedName>
    <definedName name="D82S">#REF!</definedName>
    <definedName name="D8R">#REF!</definedName>
    <definedName name="DADADAD" localSheetId="4" hidden="1">{#N/A,#N/A,TRUE,"CODIGO DEPENDENCIA"}</definedName>
    <definedName name="DADADAD" localSheetId="2" hidden="1">{#N/A,#N/A,TRUE,"CODIGO DEPENDENCIA"}</definedName>
    <definedName name="DADADAD" hidden="1">{#N/A,#N/A,TRUE,"CODIGO DEPENDENCIA"}</definedName>
    <definedName name="DAFT">#REF!</definedName>
    <definedName name="DAGADGV">'[41]A.P.U'!#REF!</definedName>
    <definedName name="DAGWV">'[41]A.P.U'!#REF!</definedName>
    <definedName name="DANI" localSheetId="4">#REF!</definedName>
    <definedName name="DANI">[58]ITEMS!$B$6:$B$176</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4">#REF!</definedName>
    <definedName name="dario">'[126]GPI 526'!#REF!</definedName>
    <definedName name="DARIPAVA_SOFTWARE_INC" localSheetId="2">#REF!</definedName>
    <definedName name="DARIPAVA_SOFTWARE_INC">#REF!</definedName>
    <definedName name="DASD" localSheetId="4" hidden="1">{"TAB1",#N/A,TRUE,"GENERAL";"TAB2",#N/A,TRUE,"GENERAL";"TAB3",#N/A,TRUE,"GENERAL";"TAB4",#N/A,TRUE,"GENERAL";"TAB5",#N/A,TRUE,"GENERAL"}</definedName>
    <definedName name="DASD" localSheetId="7"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2">#REF!</definedName>
    <definedName name="Data">#REF!</definedName>
    <definedName name="data1" localSheetId="2">#REF!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FISICO">#REF!</definedName>
    <definedName name="Database_MI">#REF!</definedName>
    <definedName name="DataEst_FISICO">#REF!</definedName>
    <definedName name="DataProg_FISICO">#REF!</definedName>
    <definedName name="DataReal_COSTOS">#REF!</definedName>
    <definedName name="DataReal_FISICO">#REF!</definedName>
    <definedName name="DATO1">#REF!</definedName>
    <definedName name="Datos">#REF!</definedName>
    <definedName name="Datos_COSTOS">#REF!</definedName>
    <definedName name="DATOS_DIARIO">#REF!</definedName>
    <definedName name="Datos_FISICO">#REF!</definedName>
    <definedName name="datos1">'[127]Base de Diseño'!$A$1:$D$204</definedName>
    <definedName name="datos2" localSheetId="2">#REF!</definedName>
    <definedName name="datos2">#REF!</definedName>
    <definedName name="datoseq" localSheetId="2">#REF!</definedName>
    <definedName name="datoseq">#REF!</definedName>
    <definedName name="DBASE1" localSheetId="2">#REF!</definedName>
    <definedName name="DBASE1">#REF!</definedName>
    <definedName name="DBASE2">#REF!</definedName>
    <definedName name="DBASE3">#REF!</definedName>
    <definedName name="dbb">#REF!</definedName>
    <definedName name="dbfdfbi" localSheetId="4"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 localSheetId="4">#REF!</definedName>
    <definedName name="dc" localSheetId="2">#REF!</definedName>
    <definedName name="dc">#REF!</definedName>
    <definedName name="Dcacm">#REF!</definedName>
    <definedName name="DCF" localSheetId="4">#REF!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4" hidden="1">{"via1",#N/A,TRUE,"general";"via2",#N/A,TRUE,"general";"via3",#N/A,TRUE,"general"}</definedName>
    <definedName name="DCSDCTV" localSheetId="7"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4">#REF!</definedName>
    <definedName name="dd" localSheetId="2">#REF!</definedName>
    <definedName name="dd">#REF!</definedName>
    <definedName name="dd_1">"[0]!err"</definedName>
    <definedName name="dd_2" localSheetId="4" hidden="1">{#N/A,#N/A,TRUE,"INGENIERIA";#N/A,#N/A,TRUE,"COMPRAS";#N/A,#N/A,TRUE,"DIRECCION";#N/A,#N/A,TRUE,"RESUMEN"}</definedName>
    <definedName name="dd_2" localSheetId="2" hidden="1">{#N/A,#N/A,TRUE,"INGENIERIA";#N/A,#N/A,TRUE,"COMPRAS";#N/A,#N/A,TRUE,"DIRECCION";#N/A,#N/A,TRUE,"RESUMEN"}</definedName>
    <definedName name="dd_2" hidden="1">{#N/A,#N/A,TRUE,"INGENIERIA";#N/A,#N/A,TRUE,"COMPRAS";#N/A,#N/A,TRUE,"DIRECCION";#N/A,#N/A,TRUE,"RESUMEN"}</definedName>
    <definedName name="DDD" localSheetId="4">'[41]A.P.U'!#REF!</definedName>
    <definedName name="DDD" localSheetId="7">'[41]A.P.U'!#REF!</definedName>
    <definedName name="DDD" localSheetId="2">'[41]A.P.U'!#REF!</definedName>
    <definedName name="ddd" hidden="1">{"via1",#N/A,TRUE,"general";"via2",#N/A,TRUE,"general";"via3",#N/A,TRUE,"general"}</definedName>
    <definedName name="DDDD" localSheetId="4">#N/A</definedName>
    <definedName name="DDDD">#N/A</definedName>
    <definedName name="DDDDDDD" localSheetId="4"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 localSheetId="4">#REF!</definedName>
    <definedName name="DDDDDDDDD" localSheetId="2">'[41]A.P.U'!#REF!</definedName>
    <definedName name="DDDDDDDDD">'[41]A.P.U'!#REF!</definedName>
    <definedName name="ddddt" localSheetId="4" hidden="1">{"via1",#N/A,TRUE,"general";"via2",#N/A,TRUE,"general";"via3",#N/A,TRUE,"general"}</definedName>
    <definedName name="ddddt" localSheetId="7"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 localSheetId="4" hidden="1">{#N/A,#N/A,TRUE,"1842CWN0"}</definedName>
    <definedName name="DDE" localSheetId="2" hidden="1">{#N/A,#N/A,TRUE,"1842CWN0"}</definedName>
    <definedName name="DDE" hidden="1">{#N/A,#N/A,TRUE,"1842CWN0"}</definedName>
    <definedName name="DDE_1" localSheetId="4" hidden="1">{#N/A,#N/A,TRUE,"1842CWN0"}</definedName>
    <definedName name="DDE_1" localSheetId="2" hidden="1">{#N/A,#N/A,TRUE,"1842CWN0"}</definedName>
    <definedName name="DDE_1" hidden="1">{#N/A,#N/A,TRUE,"1842CWN0"}</definedName>
    <definedName name="DDE_2" localSheetId="4" hidden="1">{#N/A,#N/A,TRUE,"1842CWN0"}</definedName>
    <definedName name="DDE_2" localSheetId="2" hidden="1">{#N/A,#N/A,TRUE,"1842CWN0"}</definedName>
    <definedName name="DDE_2" hidden="1">{#N/A,#N/A,TRUE,"1842CWN0"}</definedName>
    <definedName name="ddee">#REF!</definedName>
    <definedName name="ddewdw" localSheetId="4"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'[41]A.P.U'!#REF!</definedName>
    <definedName name="ddfdh" localSheetId="4" hidden="1">{"TAB1",#N/A,TRUE,"GENERAL";"TAB2",#N/A,TRUE,"GENERAL";"TAB3",#N/A,TRUE,"GENERAL";"TAB4",#N/A,TRUE,"GENERAL";"TAB5",#N/A,TRUE,"GENERAL"}</definedName>
    <definedName name="ddfdh" localSheetId="7"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DS">#REF!</definedName>
    <definedName name="DDS1_1">#REF!</definedName>
    <definedName name="DDS1_1_1">#REF!</definedName>
    <definedName name="de">[101]FACTORES!#REF!</definedName>
    <definedName name="de_1">#N/A</definedName>
    <definedName name="de_1_1">#REF!</definedName>
    <definedName name="de_1_1_1">NA()</definedName>
    <definedName name="de_1_2">#REF!</definedName>
    <definedName name="De_6" localSheetId="4">#REF!</definedName>
    <definedName name="De_6" localSheetId="2">#REF!</definedName>
    <definedName name="De_6">#REF!</definedName>
    <definedName name="De_8" localSheetId="4">#REF!</definedName>
    <definedName name="De_8">#REF!</definedName>
    <definedName name="Dealpb" localSheetId="4" hidden="1">#REF!</definedName>
    <definedName name="Dealpb" localSheetId="7" hidden="1">#REF!</definedName>
    <definedName name="Dealpb" hidden="1">#REF!</definedName>
    <definedName name="Decision" localSheetId="4">#REF!</definedName>
    <definedName name="Decision">#REF!</definedName>
    <definedName name="deded" localSheetId="4" hidden="1">{"TAB1",#N/A,TRUE,"GENERAL";"TAB2",#N/A,TRUE,"GENERAL";"TAB3",#N/A,TRUE,"GENERAL";"TAB4",#N/A,TRUE,"GENERAL";"TAB5",#N/A,TRUE,"GENERAL"}</definedName>
    <definedName name="deded" localSheetId="7"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 localSheetId="4">#REF!</definedName>
    <definedName name="def" localSheetId="2">#REF!</definedName>
    <definedName name="def">#REF!</definedName>
    <definedName name="defd" localSheetId="4" hidden="1">{"via1",#N/A,TRUE,"general";"via2",#N/A,TRUE,"general";"via3",#N/A,TRUE,"general"}</definedName>
    <definedName name="defd" localSheetId="7"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4">TRUNC(60*(ABS(#REF!)-DEFLEXION_GG))</definedName>
    <definedName name="DEFLEXION_MM" localSheetId="2">TRUNC(60*(ABS(#REF!)-DEFLEXION_GG))</definedName>
    <definedName name="DEFLEXION_MM">TRUNC(60*(ABS(#REF!)-DEFLEXION_GG))</definedName>
    <definedName name="DEFLEXION_SS" localSheetId="4">ROUND(3600*(ABS(#REF!)-DEFLEXION_GG-PGIO!DEFLEXION_MM/60),0)</definedName>
    <definedName name="DEFLEXION_SS" localSheetId="2">ROUND(3600*(ABS(#REF!)-DEFLEXION_GG-'PPTO INTERVENTORIA'!DEFLEXION_MM/60),0)</definedName>
    <definedName name="DEFLEXION_SS">ROUND(3600*(ABS(#REF!)-DEFLEXION_GG-DEFLEXION_MM/60),0)</definedName>
    <definedName name="Delineadores_tubulares__Colombinas">[49]Insumos!$D$42</definedName>
    <definedName name="Dem.Cunetas.T1" localSheetId="4">#REF!</definedName>
    <definedName name="Dem.Cunetas.T1" localSheetId="2">#REF!</definedName>
    <definedName name="Dem.Cunetas.T1">#REF!</definedName>
    <definedName name="dem.pav">'[36]factores A.N.'!$E$15:$E$306</definedName>
    <definedName name="demanto" localSheetId="4">#REF!</definedName>
    <definedName name="demanto" localSheetId="2">#REF!</definedName>
    <definedName name="demanto">#REF!</definedName>
    <definedName name="demanto_51" localSheetId="2">#REF!</definedName>
    <definedName name="demanto_51">#REF!</definedName>
    <definedName name="demolicion">#REF!</definedName>
    <definedName name="DEMOLICIÓN">#REF!</definedName>
    <definedName name="DEMOLICION_1">#N/A</definedName>
    <definedName name="DEMOLICION_1_1">#REF!</definedName>
    <definedName name="DEMOLICION_1_1_1">NA()</definedName>
    <definedName name="DEMOLICION_1_2">#REF!</definedName>
    <definedName name="DEMOLICIONANDEN">#REF!</definedName>
    <definedName name="DEMOLICIONASFALTO">#REF!</definedName>
    <definedName name="DEMOLICIONASFALTO_1">#N/A</definedName>
    <definedName name="DEMOLICIONASFALTO_1_1">#REF!</definedName>
    <definedName name="DEMOLICIONASFALTO_1_1_1">NA()</definedName>
    <definedName name="DEMOLICIONASFALTO_1_2">#REF!</definedName>
    <definedName name="DEMOLICIONCONCRETO">#REF!</definedName>
    <definedName name="DEMOLICIONCONCRETO_1">#N/A</definedName>
    <definedName name="DEMOLICIONCONCRETO_1_1">#REF!</definedName>
    <definedName name="DEMOLICIONCONCRETO_1_1_1">NA()</definedName>
    <definedName name="DEMOLICIONCONCRETO_1_2">#REF!</definedName>
    <definedName name="demolicioncuneta">#REF!</definedName>
    <definedName name="demolicionladrillo">#REF!</definedName>
    <definedName name="DEMOLICIONMURO">#REF!</definedName>
    <definedName name="demolicionpav">#REF!</definedName>
    <definedName name="den_1a">#REF!</definedName>
    <definedName name="den_2da">#REF!</definedName>
    <definedName name="den_aisl">#REF!</definedName>
    <definedName name="den_ch">#REF!</definedName>
    <definedName name="den_cond">#REF!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#REF!</definedName>
    <definedName name="DEPENDENCIA">#REF!</definedName>
    <definedName name="DEPENDENCIAS">#REF!</definedName>
    <definedName name="DepreciationPB" localSheetId="4" hidden="1">#REF!</definedName>
    <definedName name="DepreciationPB" localSheetId="7" hidden="1">#REF!</definedName>
    <definedName name="DepreciationPB" hidden="1">#REF!</definedName>
    <definedName name="DER">#N/A</definedName>
    <definedName name="DERF" localSheetId="4" hidden="1">{#N/A,#N/A,FALSE,"310.1";#N/A,#N/A,FALSE,"321.1";#N/A,#N/A,FALSE,"320.3";#N/A,#N/A,FALSE,"330.1"}</definedName>
    <definedName name="DERF" localSheetId="2" hidden="1">{#N/A,#N/A,FALSE,"310.1";#N/A,#N/A,FALSE,"321.1";#N/A,#N/A,FALSE,"320.3";#N/A,#N/A,FALSE,"330.1"}</definedName>
    <definedName name="DERF" hidden="1">{#N/A,#N/A,FALSE,"310.1";#N/A,#N/A,FALSE,"321.1";#N/A,#N/A,FALSE,"320.3";#N/A,#N/A,FALSE,"330.1"}</definedName>
    <definedName name="DERFE">#REF!</definedName>
    <definedName name="deriv">#REF!</definedName>
    <definedName name="DERRUMBES111">[128]CONT_ADI!#REF!</definedName>
    <definedName name="des" localSheetId="4">Mano [0]!de #REF!</definedName>
    <definedName name="des" localSheetId="2">Mano de [129]obra!$G$8:$G$8</definedName>
    <definedName name="des" localSheetId="1">Mano [0]!de [129]obra!$G$8:$G$8</definedName>
    <definedName name="des">Mano de [129]obra!$G$8:$G$8</definedName>
    <definedName name="desarrolladas" localSheetId="2">#REF!,#REF!,#REF!,#REF!</definedName>
    <definedName name="desarrolladas">#REF!,#REF!,#REF!,#REF!</definedName>
    <definedName name="Desc.Bord.xBC" localSheetId="4">#REF!</definedName>
    <definedName name="Desc.Bord.xBC" localSheetId="2">#REF!</definedName>
    <definedName name="Desc.Bord.xBC">#REF!</definedName>
    <definedName name="DESC_APU">#N/A</definedName>
    <definedName name="DESC_AUX">IF([107]Auxiliares!$A1="",IF([107]Auxiliares!$A1048576="","","DIRECTO:  "&amp;TEXT(ROUNDUP(SUMIF([107]Auxiliares!$A$1:$A$65536,[107]Auxiliares!$A1048576,[107]Auxiliares!$G$1:$G$65536)/2,0),"#,##0")&amp;" / "&amp;VLOOKUP([107]Auxiliares!$A1048576,[107]Insumos!$D$1:$F$65536,3,FALSE)),IF([107]Auxiliares!$A1="","",VLOOKUP([107]Auxiliares!$B1,[107]Insumos!$D$1:$E$65536,2,FALSE)))</definedName>
    <definedName name="Desc_F" localSheetId="2">#REF!</definedName>
    <definedName name="Desc_F">#REF!</definedName>
    <definedName name="Desc_F_Acc" localSheetId="2">#REF!</definedName>
    <definedName name="Desc_F_Acc">#REF!</definedName>
    <definedName name="DESC1">[130]ITEMS!$B$2</definedName>
    <definedName name="DESC521">[131]ITEMS!$B$522</definedName>
    <definedName name="descapote" localSheetId="4" hidden="1">{"TAB1",#N/A,TRUE,"GENERAL";"TAB2",#N/A,TRUE,"GENERAL";"TAB3",#N/A,TRUE,"GENERAL";"TAB4",#N/A,TRUE,"GENERAL";"TAB5",#N/A,TRUE,"GENERAL"}</definedName>
    <definedName name="descapote" localSheetId="2" hidden="1">{"TAB1",#N/A,TRUE,"GENERAL";"TAB2",#N/A,TRUE,"GENERAL";"TAB3",#N/A,TRUE,"GENERAL";"TAB4",#N/A,TRUE,"GENERAL";"TAB5",#N/A,TRUE,"GENERAL"}</definedName>
    <definedName name="descapote" hidden="1">{"TAB1",#N/A,TRUE,"GENERAL";"TAB2",#N/A,TRUE,"GENERAL";"TAB3",#N/A,TRUE,"GENERAL";"TAB4",#N/A,TRUE,"GENERAL";"TAB5",#N/A,TRUE,"GENERAL"}</definedName>
    <definedName name="Descrip_cuadrillas">[124]Cuadrillas!$A$15:$A$77</definedName>
    <definedName name="Descrip_equipos">[124]Equ!$A$15:$A$102</definedName>
    <definedName name="Descrip_transporte">[124]Trans!$A$18:$A$65</definedName>
    <definedName name="DESCRIPCION">"INSUMOS"</definedName>
    <definedName name="Descripción">[124]Mat!$A$11:$A$1041</definedName>
    <definedName name="Descripcion_1">#N/A</definedName>
    <definedName name="Descripcion_1_1">#REF!</definedName>
    <definedName name="Descripcion_1_1_1">NA()</definedName>
    <definedName name="Descripcion_1_2">#REF!</definedName>
    <definedName name="DESCRIPCION_APU" localSheetId="4">IF(ISERROR(SEARCH("-",#REF!,3)),INSUMO,[0]!ITEM)</definedName>
    <definedName name="DESCRIPCION_APU" localSheetId="2">IF(ISERROR(SEARCH("-",[107]apu!$B1,3)),INSUMO,[0]!ITEM)</definedName>
    <definedName name="DESCRIPCION_APU">IF(ISERROR(SEARCH("-",[107]apu!$B1,3)),INSUMO,[0]!ITEM)</definedName>
    <definedName name="DESCRIPCION_EQUIPO">[132]Equipos!$B$4:$B$60</definedName>
    <definedName name="DescripcionVenta" localSheetId="2">#REF!</definedName>
    <definedName name="DescripcionVenta">#REF!</definedName>
    <definedName name="DESCRP1">[62]DATOS!$D$2</definedName>
    <definedName name="DESCRP2">[62]DATOS!$D$3</definedName>
    <definedName name="DESCUNMI">#REF!</definedName>
    <definedName name="DESFRE" localSheetId="4" hidden="1">{#N/A,#N/A,FALSE,"GRAFICO";#N/A,#N/A,FALSE,"CAJA (2)";#N/A,#N/A,FALSE,"TERCEROS-PROMEDIO";#N/A,#N/A,FALSE,"CAJA";#N/A,#N/A,FALSE,"INGRESOS1995-2003";#N/A,#N/A,FALSE,"GASTOS1995-2003"}</definedName>
    <definedName name="DESFRE" localSheetId="7" hidden="1">{#N/A,#N/A,FALSE,"GRAFICO";#N/A,#N/A,FALSE,"CAJA (2)";#N/A,#N/A,FALSE,"TERCEROS-PROMEDIO";#N/A,#N/A,FALSE,"CAJA";#N/A,#N/A,FALSE,"INGRESOS1995-2003";#N/A,#N/A,FALSE,"GASTOS1995-2003"}</definedName>
    <definedName name="DESFRE" localSheetId="2"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gn">'[133]Design (3)'!$A$12:$CM$71</definedName>
    <definedName name="design2">[133]Design!$A$24:$CM$66</definedName>
    <definedName name="DESPERDICIO" localSheetId="2">#REF!</definedName>
    <definedName name="DESPERDICIO">#REF!</definedName>
    <definedName name="DEST_ART" localSheetId="2">#REF!</definedName>
    <definedName name="DEST_ART">#REF!</definedName>
    <definedName name="DESTCOD" localSheetId="2">#REF!</definedName>
    <definedName name="DESTCOD">#REF!</definedName>
    <definedName name="DESTFG">#REF!</definedName>
    <definedName name="DestinoConsultoria" localSheetId="4">#REF!</definedName>
    <definedName name="DestinoConsultoria">#REF!</definedName>
    <definedName name="DestinoObra" localSheetId="4">#REF!</definedName>
    <definedName name="DestinoObra">#REF!</definedName>
    <definedName name="DESTQTY">#REF!</definedName>
    <definedName name="DETAIL">#REF!</definedName>
    <definedName name="Detalle">#REF!</definedName>
    <definedName name="Detalle_Reserva">#REF!</definedName>
    <definedName name="DetallePre">#REF!</definedName>
    <definedName name="DETENCION" localSheetId="4">#REF!</definedName>
    <definedName name="DETENCION">'[134]CHEQUEO '!#REF!</definedName>
    <definedName name="DevAnd" localSheetId="2">#REF!</definedName>
    <definedName name="DevAnd">#REF!</definedName>
    <definedName name="DevBol" localSheetId="2">#REF!</definedName>
    <definedName name="DevBol">#REF!</definedName>
    <definedName name="DevCorS" localSheetId="2">#REF!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 localSheetId="4">#REF!</definedName>
    <definedName name="DEX">#REF!</definedName>
    <definedName name="df" localSheetId="4">#REF!</definedName>
    <definedName name="df">#REF!</definedName>
    <definedName name="dfa" localSheetId="4" hidden="1">{"TAB1",#N/A,TRUE,"GENERAL";"TAB2",#N/A,TRUE,"GENERAL";"TAB3",#N/A,TRUE,"GENERAL";"TAB4",#N/A,TRUE,"GENERAL";"TAB5",#N/A,TRUE,"GENERAL"}</definedName>
    <definedName name="dfa" localSheetId="7"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7"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fdasdfadsfasdfas">[54]Insumos!#REF!</definedName>
    <definedName name="DFBNJ" localSheetId="4" hidden="1">{"via1",#N/A,TRUE,"general";"via2",#N/A,TRUE,"general";"via3",#N/A,TRUE,"general"}</definedName>
    <definedName name="DFBNJ" localSheetId="7"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E" localSheetId="4" hidden="1">{#N/A,#N/A,TRUE,"1842CWN0"}</definedName>
    <definedName name="DFDE" localSheetId="2" hidden="1">{#N/A,#N/A,TRUE,"1842CWN0"}</definedName>
    <definedName name="DFDE" hidden="1">{#N/A,#N/A,TRUE,"1842CWN0"}</definedName>
    <definedName name="DFDE_1" localSheetId="4" hidden="1">{#N/A,#N/A,TRUE,"1842CWN0"}</definedName>
    <definedName name="DFDE_1" localSheetId="2" hidden="1">{#N/A,#N/A,TRUE,"1842CWN0"}</definedName>
    <definedName name="DFDE_1" hidden="1">{#N/A,#N/A,TRUE,"1842CWN0"}</definedName>
    <definedName name="DFDE_2" localSheetId="4" hidden="1">{#N/A,#N/A,TRUE,"1842CWN0"}</definedName>
    <definedName name="DFDE_2" localSheetId="2" hidden="1">{#N/A,#N/A,TRUE,"1842CWN0"}</definedName>
    <definedName name="DFDE_2" hidden="1">{#N/A,#N/A,TRUE,"1842CWN0"}</definedName>
    <definedName name="DFDHFDF">'[41]A.P.U'!#REF!</definedName>
    <definedName name="dfds" localSheetId="4" hidden="1">{"TAB1",#N/A,TRUE,"GENERAL";"TAB2",#N/A,TRUE,"GENERAL";"TAB3",#N/A,TRUE,"GENERAL";"TAB4",#N/A,TRUE,"GENERAL";"TAB5",#N/A,TRUE,"GENERAL"}</definedName>
    <definedName name="dfds" localSheetId="7"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7"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EET" localSheetId="4" hidden="1">{#N/A,#N/A,TRUE,"INGENIERIA";#N/A,#N/A,TRUE,"COMPRAS";#N/A,#N/A,TRUE,"DIRECCION";#N/A,#N/A,TRUE,"RESUMEN"}</definedName>
    <definedName name="DFEET" localSheetId="2" hidden="1">{#N/A,#N/A,TRUE,"INGENIERIA";#N/A,#N/A,TRUE,"COMPRAS";#N/A,#N/A,TRUE,"DIRECCION";#N/A,#N/A,TRUE,"RESUMEN"}</definedName>
    <definedName name="DFEET" hidden="1">{#N/A,#N/A,TRUE,"INGENIERIA";#N/A,#N/A,TRUE,"COMPRAS";#N/A,#N/A,TRUE,"DIRECCION";#N/A,#N/A,TRUE,"RESUMEN"}</definedName>
    <definedName name="DFEET_1" localSheetId="4" hidden="1">{#N/A,#N/A,TRUE,"INGENIERIA";#N/A,#N/A,TRUE,"COMPRAS";#N/A,#N/A,TRUE,"DIRECCION";#N/A,#N/A,TRUE,"RESUMEN"}</definedName>
    <definedName name="DFEET_1" localSheetId="2" hidden="1">{#N/A,#N/A,TRUE,"INGENIERIA";#N/A,#N/A,TRUE,"COMPRAS";#N/A,#N/A,TRUE,"DIRECCION";#N/A,#N/A,TRUE,"RESUMEN"}</definedName>
    <definedName name="DFEET_1" hidden="1">{#N/A,#N/A,TRUE,"INGENIERIA";#N/A,#N/A,TRUE,"COMPRAS";#N/A,#N/A,TRUE,"DIRECCION";#N/A,#N/A,TRUE,"RESUMEN"}</definedName>
    <definedName name="DFEET_2" localSheetId="4" hidden="1">{#N/A,#N/A,TRUE,"INGENIERIA";#N/A,#N/A,TRUE,"COMPRAS";#N/A,#N/A,TRUE,"DIRECCION";#N/A,#N/A,TRUE,"RESUMEN"}</definedName>
    <definedName name="DFEET_2" localSheetId="2" hidden="1">{#N/A,#N/A,TRUE,"INGENIERIA";#N/A,#N/A,TRUE,"COMPRAS";#N/A,#N/A,TRUE,"DIRECCION";#N/A,#N/A,TRUE,"RESUMEN"}</definedName>
    <definedName name="DFEET_2" hidden="1">{#N/A,#N/A,TRUE,"INGENIERIA";#N/A,#N/A,TRUE,"COMPRAS";#N/A,#N/A,TRUE,"DIRECCION";#N/A,#N/A,TRUE,"RESUMEN"}</definedName>
    <definedName name="dffffe" localSheetId="4"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7"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7"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#REF!</definedName>
    <definedName name="DFGDFG" localSheetId="4" hidden="1">{"via1",#N/A,TRUE,"general";"via2",#N/A,TRUE,"general";"via3",#N/A,TRUE,"general"}</definedName>
    <definedName name="DFGDFG" localSheetId="7"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7"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nl">#REF!</definedName>
    <definedName name="DFGV" localSheetId="4" hidden="1">{"TAB1",#N/A,TRUE,"GENERAL";"TAB2",#N/A,TRUE,"GENERAL";"TAB3",#N/A,TRUE,"GENERAL";"TAB4",#N/A,TRUE,"GENERAL";"TAB5",#N/A,TRUE,"GENERAL"}</definedName>
    <definedName name="DFGV" localSheetId="7"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7"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7"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FHDFHFHFFHFDHF">'[41]A.P.U'!#REF!</definedName>
    <definedName name="dfhgh" localSheetId="4" hidden="1">{"via1",#N/A,TRUE,"general";"via2",#N/A,TRUE,"general";"via3",#N/A,TRUE,"general"}</definedName>
    <definedName name="dfhgh" localSheetId="7"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7"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JDFDFH">'[41]A.P.U'!#REF!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#REF!</definedName>
    <definedName name="dflt5">#REF!</definedName>
    <definedName name="dflt6">#REF!</definedName>
    <definedName name="dflt7">#REF!</definedName>
    <definedName name="DFRFRF" localSheetId="4" hidden="1">{"via1",#N/A,TRUE,"general";"via2",#N/A,TRUE,"general";"via3",#N/A,TRUE,"general"}</definedName>
    <definedName name="DFRFRF" localSheetId="7"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SF">#REF!</definedName>
    <definedName name="DFVUI" localSheetId="4" hidden="1">{"via1",#N/A,TRUE,"general";"via2",#N/A,TRUE,"general";"via3",#N/A,TRUE,"general"}</definedName>
    <definedName name="DFVUI" localSheetId="7"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7"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DGDGR">'[41]A.P.U'!#REF!</definedName>
    <definedName name="dgdgr" localSheetId="4" hidden="1">{"via1",#N/A,TRUE,"general";"via2",#N/A,TRUE,"general";"via3",#N/A,TRUE,"general"}</definedName>
    <definedName name="dgdgr" localSheetId="7"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7"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7"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7"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localSheetId="4" hidden="1">{#N/A,#N/A,TRUE,"1842CWN0"}</definedName>
    <definedName name="DGFEE" localSheetId="2" hidden="1">{#N/A,#N/A,TRUE,"1842CWN0"}</definedName>
    <definedName name="DGFEE" hidden="1">{#N/A,#N/A,TRUE,"1842CWN0"}</definedName>
    <definedName name="DGFEE_1" localSheetId="4" hidden="1">{#N/A,#N/A,TRUE,"1842CWN0"}</definedName>
    <definedName name="DGFEE_1" localSheetId="2" hidden="1">{#N/A,#N/A,TRUE,"1842CWN0"}</definedName>
    <definedName name="DGFEE_1" hidden="1">{#N/A,#N/A,TRUE,"1842CWN0"}</definedName>
    <definedName name="DGFEE_2" localSheetId="4" hidden="1">{#N/A,#N/A,TRUE,"1842CWN0"}</definedName>
    <definedName name="DGFEE_2" localSheetId="2" hidden="1">{#N/A,#N/A,TRUE,"1842CWN0"}</definedName>
    <definedName name="DGFEE_2" hidden="1">{#N/A,#N/A,TRUE,"1842CWN0"}</definedName>
    <definedName name="DGFG" localSheetId="4" hidden="1">{"via1",#N/A,TRUE,"general";"via2",#N/A,TRUE,"general";"via3",#N/A,TRUE,"general"}</definedName>
    <definedName name="DGFG" localSheetId="7"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GHF" localSheetId="4" hidden="1">{#N/A,#N/A,TRUE,"INGENIERIA";#N/A,#N/A,TRUE,"COMPRAS";#N/A,#N/A,TRUE,"DIRECCION";#N/A,#N/A,TRUE,"RESUMEN"}</definedName>
    <definedName name="DGFGGHF" localSheetId="2" hidden="1">{#N/A,#N/A,TRUE,"INGENIERIA";#N/A,#N/A,TRUE,"COMPRAS";#N/A,#N/A,TRUE,"DIRECCION";#N/A,#N/A,TRUE,"RESUMEN"}</definedName>
    <definedName name="DGFGGHF" hidden="1">{#N/A,#N/A,TRUE,"INGENIERIA";#N/A,#N/A,TRUE,"COMPRAS";#N/A,#N/A,TRUE,"DIRECCION";#N/A,#N/A,TRUE,"RESUMEN"}</definedName>
    <definedName name="DGFGGHF_1" localSheetId="4" hidden="1">{#N/A,#N/A,TRUE,"INGENIERIA";#N/A,#N/A,TRUE,"COMPRAS";#N/A,#N/A,TRUE,"DIRECCION";#N/A,#N/A,TRUE,"RESUMEN"}</definedName>
    <definedName name="DGFGGHF_1" localSheetId="2" hidden="1">{#N/A,#N/A,TRUE,"INGENIERIA";#N/A,#N/A,TRUE,"COMPRAS";#N/A,#N/A,TRUE,"DIRECCION";#N/A,#N/A,TRUE,"RESUMEN"}</definedName>
    <definedName name="DGFGGHF_1" hidden="1">{#N/A,#N/A,TRUE,"INGENIERIA";#N/A,#N/A,TRUE,"COMPRAS";#N/A,#N/A,TRUE,"DIRECCION";#N/A,#N/A,TRUE,"RESUMEN"}</definedName>
    <definedName name="DGFGGHF_2" localSheetId="4" hidden="1">{#N/A,#N/A,TRUE,"INGENIERIA";#N/A,#N/A,TRUE,"COMPRAS";#N/A,#N/A,TRUE,"DIRECCION";#N/A,#N/A,TRUE,"RESUMEN"}</definedName>
    <definedName name="DGFGGHF_2" localSheetId="2" hidden="1">{#N/A,#N/A,TRUE,"INGENIERIA";#N/A,#N/A,TRUE,"COMPRAS";#N/A,#N/A,TRUE,"DIRECCION";#N/A,#N/A,TRUE,"RESUMEN"}</definedName>
    <definedName name="DGFGGHF_2" hidden="1">{#N/A,#N/A,TRUE,"INGENIERIA";#N/A,#N/A,TRUE,"COMPRAS";#N/A,#N/A,TRUE,"DIRECCION";#N/A,#N/A,TRUE,"RESUMEN"}</definedName>
    <definedName name="DGFR" localSheetId="4" hidden="1">{#N/A,#N/A,TRUE,"1842CWN0"}</definedName>
    <definedName name="DGFR" localSheetId="2" hidden="1">{#N/A,#N/A,TRUE,"1842CWN0"}</definedName>
    <definedName name="DGFR" hidden="1">{#N/A,#N/A,TRUE,"1842CWN0"}</definedName>
    <definedName name="DGFR_1" localSheetId="4" hidden="1">{#N/A,#N/A,TRUE,"1842CWN0"}</definedName>
    <definedName name="DGFR_1" localSheetId="2" hidden="1">{#N/A,#N/A,TRUE,"1842CWN0"}</definedName>
    <definedName name="DGFR_1" hidden="1">{#N/A,#N/A,TRUE,"1842CWN0"}</definedName>
    <definedName name="DGFR_2" localSheetId="4" hidden="1">{#N/A,#N/A,TRUE,"1842CWN0"}</definedName>
    <definedName name="DGFR_2" localSheetId="2" hidden="1">{#N/A,#N/A,TRUE,"1842CWN0"}</definedName>
    <definedName name="DGFR_2" hidden="1">{#N/A,#N/A,TRUE,"1842CWN0"}</definedName>
    <definedName name="dgfsado" localSheetId="4"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localSheetId="4" hidden="1">{#N/A,#N/A,TRUE,"INGENIERIA";#N/A,#N/A,TRUE,"COMPRAS";#N/A,#N/A,TRUE,"DIRECCION";#N/A,#N/A,TRUE,"RESUMEN"}</definedName>
    <definedName name="DGGGHHJT" localSheetId="2" hidden="1">{#N/A,#N/A,TRUE,"INGENIERIA";#N/A,#N/A,TRUE,"COMPRAS";#N/A,#N/A,TRUE,"DIRECCION";#N/A,#N/A,TRUE,"RESUMEN"}</definedName>
    <definedName name="DGGGHHJT" hidden="1">{#N/A,#N/A,TRUE,"INGENIERIA";#N/A,#N/A,TRUE,"COMPRAS";#N/A,#N/A,TRUE,"DIRECCION";#N/A,#N/A,TRUE,"RESUMEN"}</definedName>
    <definedName name="DGGGHHJT_1" localSheetId="4" hidden="1">{#N/A,#N/A,TRUE,"INGENIERIA";#N/A,#N/A,TRUE,"COMPRAS";#N/A,#N/A,TRUE,"DIRECCION";#N/A,#N/A,TRUE,"RESUMEN"}</definedName>
    <definedName name="DGGGHHJT_1" localSheetId="2" hidden="1">{#N/A,#N/A,TRUE,"INGENIERIA";#N/A,#N/A,TRUE,"COMPRAS";#N/A,#N/A,TRUE,"DIRECCION";#N/A,#N/A,TRUE,"RESUMEN"}</definedName>
    <definedName name="DGGGHHJT_1" hidden="1">{#N/A,#N/A,TRUE,"INGENIERIA";#N/A,#N/A,TRUE,"COMPRAS";#N/A,#N/A,TRUE,"DIRECCION";#N/A,#N/A,TRUE,"RESUMEN"}</definedName>
    <definedName name="DGGGHHJT_2" localSheetId="4" hidden="1">{#N/A,#N/A,TRUE,"INGENIERIA";#N/A,#N/A,TRUE,"COMPRAS";#N/A,#N/A,TRUE,"DIRECCION";#N/A,#N/A,TRUE,"RESUMEN"}</definedName>
    <definedName name="DGGGHHJT_2" localSheetId="2" hidden="1">{#N/A,#N/A,TRUE,"INGENIERIA";#N/A,#N/A,TRUE,"COMPRAS";#N/A,#N/A,TRUE,"DIRECCION";#N/A,#N/A,TRUE,"RESUMEN"}</definedName>
    <definedName name="DGGGHHJT_2" hidden="1">{#N/A,#N/A,TRUE,"INGENIERIA";#N/A,#N/A,TRUE,"COMPRAS";#N/A,#N/A,TRUE,"DIRECCION";#N/A,#N/A,TRUE,"RESUMEN"}</definedName>
    <definedName name="dghfs" localSheetId="2">#REF!</definedName>
    <definedName name="dghfs">#REF!</definedName>
    <definedName name="DGO" localSheetId="2">#REF!</definedName>
    <definedName name="DGO">#REF!</definedName>
    <definedName name="DGO1_1" localSheetId="2">#REF!</definedName>
    <definedName name="DGO1_1">#REF!</definedName>
    <definedName name="DGO1_1_1">#REF!</definedName>
    <definedName name="DGP">#REF!</definedName>
    <definedName name="DGP1_1">#REF!</definedName>
    <definedName name="DGP1_1_1">#REF!</definedName>
    <definedName name="dgrdeb" localSheetId="4"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7"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RR" localSheetId="4" hidden="1">{#N/A,#N/A,TRUE,"INGENIERIA";#N/A,#N/A,TRUE,"COMPRAS";#N/A,#N/A,TRUE,"DIRECCION";#N/A,#N/A,TRUE,"RESUMEN"}</definedName>
    <definedName name="DGRR" localSheetId="2" hidden="1">{#N/A,#N/A,TRUE,"INGENIERIA";#N/A,#N/A,TRUE,"COMPRAS";#N/A,#N/A,TRUE,"DIRECCION";#N/A,#N/A,TRUE,"RESUMEN"}</definedName>
    <definedName name="DGRR" hidden="1">{#N/A,#N/A,TRUE,"INGENIERIA";#N/A,#N/A,TRUE,"COMPRAS";#N/A,#N/A,TRUE,"DIRECCION";#N/A,#N/A,TRUE,"RESUMEN"}</definedName>
    <definedName name="DGRR_1" localSheetId="4" hidden="1">{#N/A,#N/A,TRUE,"INGENIERIA";#N/A,#N/A,TRUE,"COMPRAS";#N/A,#N/A,TRUE,"DIRECCION";#N/A,#N/A,TRUE,"RESUMEN"}</definedName>
    <definedName name="DGRR_1" localSheetId="2" hidden="1">{#N/A,#N/A,TRUE,"INGENIERIA";#N/A,#N/A,TRUE,"COMPRAS";#N/A,#N/A,TRUE,"DIRECCION";#N/A,#N/A,TRUE,"RESUMEN"}</definedName>
    <definedName name="DGRR_1" hidden="1">{#N/A,#N/A,TRUE,"INGENIERIA";#N/A,#N/A,TRUE,"COMPRAS";#N/A,#N/A,TRUE,"DIRECCION";#N/A,#N/A,TRUE,"RESUMEN"}</definedName>
    <definedName name="DGRR_2" localSheetId="4" hidden="1">{#N/A,#N/A,TRUE,"INGENIERIA";#N/A,#N/A,TRUE,"COMPRAS";#N/A,#N/A,TRUE,"DIRECCION";#N/A,#N/A,TRUE,"RESUMEN"}</definedName>
    <definedName name="DGRR_2" localSheetId="2" hidden="1">{#N/A,#N/A,TRUE,"INGENIERIA";#N/A,#N/A,TRUE,"COMPRAS";#N/A,#N/A,TRUE,"DIRECCION";#N/A,#N/A,TRUE,"RESUMEN"}</definedName>
    <definedName name="DGRR_2" hidden="1">{#N/A,#N/A,TRUE,"INGENIERIA";#N/A,#N/A,TRUE,"COMPRAS";#N/A,#N/A,TRUE,"DIRECCION";#N/A,#N/A,TRUE,"RESUMEN"}</definedName>
    <definedName name="dgsdggh">#REF!</definedName>
    <definedName name="DH" localSheetId="4" hidden="1">{"via1",#N/A,TRUE,"general";"via2",#N/A,TRUE,"general";"via3",#N/A,TRUE,"general"}</definedName>
    <definedName name="DH" localSheetId="7"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7"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7"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hp">#REF!</definedName>
    <definedName name="di" localSheetId="4">#REF!</definedName>
    <definedName name="di" localSheetId="2">#REF!</definedName>
    <definedName name="di">#REF!</definedName>
    <definedName name="DIA" localSheetId="4">#REF!</definedName>
    <definedName name="DIA">[40]PRESUPUESTO!$B$13</definedName>
    <definedName name="día" localSheetId="4">#REF!</definedName>
    <definedName name="día" localSheetId="2">#REF!</definedName>
    <definedName name="día">#REF!</definedName>
    <definedName name="DIA_LABOR_XMES" localSheetId="2">#REF!</definedName>
    <definedName name="DIA_LABOR_XMES">#REF!</definedName>
    <definedName name="dia24hr">#REF!</definedName>
    <definedName name="DIAME">#REF!</definedName>
    <definedName name="Diámetro">#REF!</definedName>
    <definedName name="diámetroft">#REF!</definedName>
    <definedName name="diametros">#REF!</definedName>
    <definedName name="DIAS">#REF!</definedName>
    <definedName name="DIAS_1">#N/A</definedName>
    <definedName name="DIAS_1_1">#REF!</definedName>
    <definedName name="DIAS_1_1_1">NA()</definedName>
    <definedName name="DIAS_1_2">#REF!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#REF!</definedName>
    <definedName name="dife">#REF!</definedName>
    <definedName name="diferencia" localSheetId="2">#REF!,#REF!,#REF!,#REF!,#REF!,#REF!,#REF!,#REF!,#REF!,#REF!</definedName>
    <definedName name="diferencia">#REF!,#REF!,#REF!,#REF!,#REF!,#REF!,#REF!,#REF!,#REF!,#REF!</definedName>
    <definedName name="diferencial" localSheetId="2">[67]lisprecios!#REF!</definedName>
    <definedName name="diferencial">[67]lisprecios!#REF!</definedName>
    <definedName name="DIJ" localSheetId="2">#REF!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"DIRECTO:  "&amp;TEXT(ROUNDUP(SUMIF([107]apu!$A$1:$A$65536,[107]apu!$A1048576,[107]apu!$G$1:$G$65536)/2,0),"#,##0")&amp;" / "&amp;VLOOKUP([107]apu!$A1048576,'[107]Ppto completo'!$D$1:$F$65536,3,FALSE)</definedName>
    <definedName name="DIRECTO1">[135]APU!$U$132</definedName>
    <definedName name="DIRECTO10">[135]APU!$U$681</definedName>
    <definedName name="DIRECTO100">[135]APU!$U$6171</definedName>
    <definedName name="DIRECTO101">[135]APU!$U$6232</definedName>
    <definedName name="DIRECTO102">[135]APU!$U$6293</definedName>
    <definedName name="DIRECTO103">[135]APU!$U$6354</definedName>
    <definedName name="DIRECTO104">[135]APU!$U$6415</definedName>
    <definedName name="DIRECTO105">[135]APU!$U$6476</definedName>
    <definedName name="DIRECTO11">[135]APU!$U$742</definedName>
    <definedName name="DIRECTO12">[135]APU!$U$803</definedName>
    <definedName name="DIRECTO124">[135]APU!$U$7635</definedName>
    <definedName name="DIRECTO125">[135]APU!$U$7696</definedName>
    <definedName name="DIRECTO126">[135]APU!$U$7757</definedName>
    <definedName name="DIRECTO127">[135]APU!$U$7818</definedName>
    <definedName name="DIRECTO128">[135]APU!$U$7879</definedName>
    <definedName name="DIRECTO129">[135]APU!$U$7940</definedName>
    <definedName name="DIRECTO13">[135]APU!$U$864</definedName>
    <definedName name="DIRECTO130">[135]APU!$U$8001</definedName>
    <definedName name="DIRECTO131">[135]APU!$U$8062</definedName>
    <definedName name="DIRECTO132">[135]APU!$U$8123</definedName>
    <definedName name="DIRECTO133">[135]APU!$U$8184</definedName>
    <definedName name="DIRECTO134">[135]APU!$U$8245</definedName>
    <definedName name="DIRECTO14">[135]APU!$U$925</definedName>
    <definedName name="DIRECTO15">[135]APU!$U$986</definedName>
    <definedName name="DIRECTO16">[135]APU!$U$1047</definedName>
    <definedName name="DIRECTO17">[135]APU!$U$1108</definedName>
    <definedName name="DIRECTO18">[135]APU!$U$1169</definedName>
    <definedName name="DIRECTO2">[135]APU!$U$193</definedName>
    <definedName name="DIRECTO2.10">[135]APU!$U$14889</definedName>
    <definedName name="DIRECTO2.11">[135]APU!$U$14950</definedName>
    <definedName name="DIRECTO2.12">[135]APU!$U$15011</definedName>
    <definedName name="DIRECTO2.9">[135]APU!$U$11839</definedName>
    <definedName name="DIRECTO21">[135]APU!$U$1352</definedName>
    <definedName name="DIRECTO22">[135]APU!$U$1413</definedName>
    <definedName name="DIRECTO23">[135]APU!$U$1474</definedName>
    <definedName name="DIRECTO24">[135]APU!$U$1535</definedName>
    <definedName name="DIRECTO25">[135]APU!$U$1596</definedName>
    <definedName name="DIRECTO26">[135]APU!$U$1657</definedName>
    <definedName name="DIRECTO27">[135]APU!$U$1718</definedName>
    <definedName name="DIRECTO28">[135]APU!$U$1779</definedName>
    <definedName name="DIRECTO29">[135]APU!$U$1840</definedName>
    <definedName name="DIRECTO3">[135]APU!$U$254</definedName>
    <definedName name="DIRECTO3.15">[135]APU!$U$8667</definedName>
    <definedName name="DIRECTO3.16">[135]APU!$U$8728</definedName>
    <definedName name="DIRECTO3.17">[135]APU!$U$8789</definedName>
    <definedName name="DIRECTO3.18">[135]APU!$U$8850</definedName>
    <definedName name="DIRECTO3.19">[135]APU!$U$8911</definedName>
    <definedName name="DIRECTO3.20">[135]APU!$U$8972</definedName>
    <definedName name="DIRECTO3.21">[135]APU!$U$11961</definedName>
    <definedName name="DIRECTO3.22">[135]APU!$U$14523</definedName>
    <definedName name="DIRECTO3.23">[135]APU!$U$15133</definedName>
    <definedName name="DIRECTO3.24">[135]APU!$U$16292</definedName>
    <definedName name="DIRECTO3.25">[135]APU!$U$16353</definedName>
    <definedName name="DIRECTO3.26">[135]APU!$U$16414</definedName>
    <definedName name="DIRECTO3.27">[135]APU!$U$16475</definedName>
    <definedName name="DIRECTO3.28">[135]APU!$U$16536</definedName>
    <definedName name="DIRECTO30">[135]APU!$U$1901</definedName>
    <definedName name="DIRECTO31">[135]APU!$U$1962</definedName>
    <definedName name="DIRECTO32">[135]APU!$U$2023</definedName>
    <definedName name="DIRECTO33">[135]APU!$U$2084</definedName>
    <definedName name="DIRECTO34">[135]APU!$U$2145</definedName>
    <definedName name="DIRECTO35">[135]APU!$U$2206</definedName>
    <definedName name="DIRECTO36">[135]APU!$U$2267</definedName>
    <definedName name="DIRECTO37">[135]APU!$U$2328</definedName>
    <definedName name="DIRECTO38">[135]APU!$U$2389</definedName>
    <definedName name="DIRECTO39">[135]APU!$U$2450</definedName>
    <definedName name="DIRECTO4">[135]APU!$U$315</definedName>
    <definedName name="DIRECTO4.20">[135]APU!$U$9216</definedName>
    <definedName name="DIRECTO4.21">[135]APU!$U$9277</definedName>
    <definedName name="DIRECTO4.22">[135]APU!$U$9338</definedName>
    <definedName name="DIRECTO4.23">[135]APU!$U$9399</definedName>
    <definedName name="DIRECTO4.24">[135]APU!$U$9460</definedName>
    <definedName name="DIRECTO4.25">[135]APU!$U$9521</definedName>
    <definedName name="DIRECTO4.26">[135]APU!$U$9582</definedName>
    <definedName name="DIRECTO4.27">[135]APU!$U$9643</definedName>
    <definedName name="DIRECTO4.28">[135]APU!$U$9704</definedName>
    <definedName name="DIRECTO4.29">[135]APU!$U$9765</definedName>
    <definedName name="DIRECTO4.30">[135]APU!$U$9826</definedName>
    <definedName name="DIRECTO4.31">[135]APU!$U$9887</definedName>
    <definedName name="DIRECTO4.32">[135]APU!$U$9948</definedName>
    <definedName name="DIRECTO4.33">[135]APU!$U$10009</definedName>
    <definedName name="DIRECTO4.34">[135]APU!$U$10070</definedName>
    <definedName name="DIRECTO4.35">[135]APU!$U$11595</definedName>
    <definedName name="DIRECTO4.36">[135]APU!$U$11656</definedName>
    <definedName name="DIRECTO4.37">[135]APU!$U$15987</definedName>
    <definedName name="DIRECTO4.38">[135]APU!$U$15194</definedName>
    <definedName name="DIRECTO4.39">[135]APU!$U$14279</definedName>
    <definedName name="DIRECTO4.40">[135]APU!$U$14340</definedName>
    <definedName name="DIRECTO4.41">[135]APU!$U$14401</definedName>
    <definedName name="DIRECTO4.42">[135]APU!$U$14462</definedName>
    <definedName name="DIRECTO4.43">[135]APU!$U$14584</definedName>
    <definedName name="DIRECTO4.44">[135]APU!$U$16048</definedName>
    <definedName name="DIRECTO4.45">[135]APU!$U$16109</definedName>
    <definedName name="DIRECTO4.46">[135]APU!$U$14706</definedName>
    <definedName name="DIRECTO4.47">[135]APU!$U$15926</definedName>
    <definedName name="DIRECTO4.48">[135]APU!$U$16170</definedName>
    <definedName name="DIRECTO4.49">[135]APU!$U$16231</definedName>
    <definedName name="DIRECTO4.50">[135]APU!$U$16902</definedName>
    <definedName name="DIRECTO4.51">[135]APU!$U$17634</definedName>
    <definedName name="DIRECTO4.52">[135]APU!$U$17695</definedName>
    <definedName name="DIRECTO40">[135]APU!$U$2511</definedName>
    <definedName name="DIRECTO41">[135]APU!$U$2572</definedName>
    <definedName name="DIRECTO42">[135]APU!$U$2633</definedName>
    <definedName name="DIRECTO43">[135]APU!$U$2694</definedName>
    <definedName name="DIRECTO44">[135]APU!$U$2755</definedName>
    <definedName name="DIRECTO45">[135]APU!$U$2816</definedName>
    <definedName name="DIRECTO46">[135]APU!$U$2877</definedName>
    <definedName name="DIRECTO47">[135]APU!$U$2938</definedName>
    <definedName name="DIRECTO48">[135]APU!$U$2999</definedName>
    <definedName name="DIRECTO49">[135]APU!$U$3060</definedName>
    <definedName name="DIRECTO5">[135]APU!$U$376</definedName>
    <definedName name="DIRECTO5.100">[135]APU!$U$12449</definedName>
    <definedName name="DIRECTO5.101">[135]APU!$U$12510</definedName>
    <definedName name="DIRECTO5.104">[135]APU!$U$12571</definedName>
    <definedName name="DIRECTO5.105">[135]APU!$U$12632</definedName>
    <definedName name="DIRECTO5.106">[135]APU!$U$12693</definedName>
    <definedName name="DIRECTO5.107">[135]APU!$U$12754</definedName>
    <definedName name="DIRECTO5.108">[135]APU!$U$12815</definedName>
    <definedName name="DIRECTO5.109">[135]APU!$U$12876</definedName>
    <definedName name="DIRECTO5.111">[135]APU!$U$12937</definedName>
    <definedName name="DIRECTO5.112">[135]APU!$U$12998</definedName>
    <definedName name="DIRECTO5.113">[135]APU!$U$14767</definedName>
    <definedName name="DIRECTO5.114">[135]APU!$U$14828</definedName>
    <definedName name="DIRECTO5.115">[135]APU!$U$15072</definedName>
    <definedName name="DIRECTO5.53">[135]APU!$U$10131</definedName>
    <definedName name="DIRECTO5.54">[135]APU!$U$10192</definedName>
    <definedName name="DIRECTO5.55">[135]APU!$U$10253</definedName>
    <definedName name="DIRECTO5.56">[135]APU!$U$10314</definedName>
    <definedName name="DIRECTO5.57">[135]APU!$U$10375</definedName>
    <definedName name="DIRECTO5.58">[135]APU!$U$10436</definedName>
    <definedName name="DIRECTO5.59">[135]APU!$U$10497</definedName>
    <definedName name="DIRECTO5.60">[135]APU!$U$10558</definedName>
    <definedName name="DIRECTO5.61">[135]APU!$U$10619</definedName>
    <definedName name="DIRECTO5.62">[135]APU!$U$10680</definedName>
    <definedName name="DIRECTO5.63">[135]APU!$U$10741</definedName>
    <definedName name="DIRECTO5.64">[135]APU!$U$10802</definedName>
    <definedName name="DIRECTO5.65">[135]APU!$U$10863</definedName>
    <definedName name="DIRECTO5.66">[135]APU!$U$10924</definedName>
    <definedName name="DIRECTO5.67">[135]APU!$U$10985</definedName>
    <definedName name="DIRECTO5.68">[135]APU!$U$11046</definedName>
    <definedName name="DIRECTO5.69">[135]APU!$U$11107</definedName>
    <definedName name="DIRECTO5.70">[135]APU!$U$11168</definedName>
    <definedName name="DIRECTO5.71">[135]APU!$U$11229</definedName>
    <definedName name="DIRECTO5.72">[135]APU!$U$12022</definedName>
    <definedName name="DIRECTO5.73">[135]APU!$U$12083</definedName>
    <definedName name="DIRECTO5.74">[135]APU!$U$12144</definedName>
    <definedName name="DIRECTO5.77">[135]APU!$U$12205</definedName>
    <definedName name="DIRECTO5.78">[135]APU!$U$12327</definedName>
    <definedName name="DIRECTO5.79">[135]APU!$U$12388</definedName>
    <definedName name="DIRECTO5.80">[135]APU!$U$12266</definedName>
    <definedName name="DIRECTO5.82">[135]APU!$U$14035</definedName>
    <definedName name="DIRECTO5.83">[135]APU!$U$14096</definedName>
    <definedName name="DIRECTO5.84">[135]APU!$U$13364</definedName>
    <definedName name="DIRECTO5.85">[135]APU!$U$13425</definedName>
    <definedName name="DIRECTO5.86">[135]APU!$U$13486</definedName>
    <definedName name="DIRECTO5.87">[135]APU!$U$13547</definedName>
    <definedName name="DIRECTO5.88">[135]APU!$U$13608</definedName>
    <definedName name="DIRECTO5.89">[135]APU!$U$13669</definedName>
    <definedName name="DIRECTO5.90">[135]APU!$U$13730</definedName>
    <definedName name="DIRECTO5.91">[135]APU!$U$13791</definedName>
    <definedName name="DIRECTO5.92">[135]APU!$U$13852</definedName>
    <definedName name="DIRECTO5.93">[135]APU!$U$13913</definedName>
    <definedName name="DIRECTO5.94">[135]APU!$U$13974</definedName>
    <definedName name="DIRECTO5.95">[135]APU!$U$13059</definedName>
    <definedName name="DIRECTO5.96">[135]APU!$U$13120</definedName>
    <definedName name="DIRECTO5.97">[135]APU!$U$13181</definedName>
    <definedName name="DIRECTO5.98">[135]APU!$U$13242</definedName>
    <definedName name="DIRECTO5.99">[135]APU!$U$13303</definedName>
    <definedName name="DIRECTO50">[135]APU!$U$3121</definedName>
    <definedName name="DIRECTO51">[135]APU!$U$3182</definedName>
    <definedName name="DIRECTO52">[135]APU!$U$3243</definedName>
    <definedName name="DIRECTO53">[135]APU!$U$3304</definedName>
    <definedName name="DIRECTO54">[135]APU!$U$3365</definedName>
    <definedName name="DIRECTO55">[135]APU!$U$3426</definedName>
    <definedName name="DIRECTO56">[135]APU!$U$3487</definedName>
    <definedName name="DIRECTO57">[135]APU!$U$3548</definedName>
    <definedName name="DIRECTO58">[135]APU!$U$3609</definedName>
    <definedName name="DIRECTO59">[135]APU!$U$3670</definedName>
    <definedName name="DIRECTO6">[135]APU!$U$437</definedName>
    <definedName name="DIRECTO60">[135]APU!$U$3731</definedName>
    <definedName name="DIRECTO61">[135]APU!$U$3792</definedName>
    <definedName name="DIRECTO62">[135]APU!$U$3853</definedName>
    <definedName name="DIRECTO63">[135]APU!$U$3914</definedName>
    <definedName name="DIRECTO64">[135]APU!$U$3975</definedName>
    <definedName name="DIRECTO65">[135]APU!$U$4036</definedName>
    <definedName name="DIRECTO66">[135]APU!$U$4097</definedName>
    <definedName name="DIRECTO67">[135]APU!$U$4158</definedName>
    <definedName name="DIRECTO68">[135]APU!$U$4219</definedName>
    <definedName name="DIRECTO69">[135]APU!$U$4280</definedName>
    <definedName name="DIRECTO7">[135]APU!$U$498</definedName>
    <definedName name="DIRECTO7.12">[135]APU!$U$8305</definedName>
    <definedName name="DIRECTO7.13">[135]APU!$U$8366</definedName>
    <definedName name="DIRECTO7.14">[135]APU!$U$8427</definedName>
    <definedName name="DIRECTO7.15">[135]APU!$U$8488</definedName>
    <definedName name="DIRECTO7.16">[135]APU!$U$8606</definedName>
    <definedName name="DIRECTO7.17">[135]APU!$U$11290</definedName>
    <definedName name="DIRECTO7.18">[135]APU!$U$11351</definedName>
    <definedName name="DIRECTO7.19">[135]APU!$U$11412</definedName>
    <definedName name="DIRECTO7.20">[135]APU!$U$11473</definedName>
    <definedName name="DIRECTO7.21">[135]APU!$U$11534</definedName>
    <definedName name="DIRECTO7.22">[135]APU!$U$11717</definedName>
    <definedName name="DIRECTO7.23">[135]APU!$U$11778</definedName>
    <definedName name="DIRECTO7.24">[135]APU!$U$14645</definedName>
    <definedName name="DIRECTO7.25">[135]APU!$U$15255</definedName>
    <definedName name="DIRECTO7.26">[135]APU!$U$15316</definedName>
    <definedName name="DIRECTO7.27">[135]APU!$U$15377</definedName>
    <definedName name="DIRECTO7.28">[135]APU!$U$15438</definedName>
    <definedName name="DIRECTO7.29">[135]APU!$U$15499</definedName>
    <definedName name="DIRECTO7.30">[135]APU!$U$15560</definedName>
    <definedName name="DIRECTO7.31">[135]APU!$U$15621</definedName>
    <definedName name="DIRECTO7.32">[135]APU!$U$15682</definedName>
    <definedName name="DIRECTO7.33">[135]APU!$U$15743</definedName>
    <definedName name="DIRECTO7.34">[135]APU!$U$15804</definedName>
    <definedName name="DIRECTO7.35">[135]APU!$U$15865</definedName>
    <definedName name="DIRECTO7.36">[135]APU!$U$17085</definedName>
    <definedName name="DIRECTO7.37">[135]APU!$U$17268</definedName>
    <definedName name="DIRECTO7.38">[135]APU!$U$17207</definedName>
    <definedName name="DIRECTO7.39">[135]APU!$U$17390</definedName>
    <definedName name="DIRECTO7.40">[135]APU!$U$17451</definedName>
    <definedName name="DIRECTO7.41">[135]APU!$U$17512</definedName>
    <definedName name="DIRECTO7.42">[135]APU!$U$17146</definedName>
    <definedName name="DIRECTO7.43">[135]APU!$U$17573</definedName>
    <definedName name="DIRECTO7.44">[135]APU!$U$17329</definedName>
    <definedName name="DIRECTO70">[135]APU!$U$4341</definedName>
    <definedName name="DIRECTO71">[135]APU!$U$4402</definedName>
    <definedName name="DIRECTO72">[135]APU!$U$4463</definedName>
    <definedName name="DIRECTO73">[135]APU!$U$4524</definedName>
    <definedName name="DIRECTO74">[135]APU!$U$4585</definedName>
    <definedName name="DIRECTO75">[135]APU!$U$4646</definedName>
    <definedName name="DIRECTO76">[135]APU!$U$4707</definedName>
    <definedName name="DIRECTO77">[135]APU!$U$4768</definedName>
    <definedName name="DIRECTO78">[135]APU!$U$4829</definedName>
    <definedName name="DIRECTO79">[135]APU!$U$4890</definedName>
    <definedName name="DIRECTO8">[135]APU!$U$559</definedName>
    <definedName name="DIRECTO80">[135]APU!$U$4951</definedName>
    <definedName name="DIRECTO81">[135]APU!$U$5012</definedName>
    <definedName name="DIRECTO82">[135]APU!$U$5073</definedName>
    <definedName name="DIRECTO83">[135]APU!$U$5134</definedName>
    <definedName name="DIRECTO84">[135]APU!$U$5195</definedName>
    <definedName name="DIRECTO85">[135]APU!$U$5256</definedName>
    <definedName name="DIRECTO86">[135]APU!$U$5317</definedName>
    <definedName name="DIRECTO87">[135]APU!$U$5378</definedName>
    <definedName name="DIRECTO88">[135]APU!$U$5439</definedName>
    <definedName name="DIRECTO89">[135]APU!$U$5500</definedName>
    <definedName name="DIRECTO9">[135]APU!$U$620</definedName>
    <definedName name="DIRECTO9.1">[135]APU!$U$16597</definedName>
    <definedName name="DIRECTO9.2">[135]APU!$U$16658</definedName>
    <definedName name="DIRECTO9.3">[135]APU!$U$16719</definedName>
    <definedName name="DIRECTO9.4">[135]APU!$U$16780</definedName>
    <definedName name="DIRECTO9.5">[135]APU!$U$16841</definedName>
    <definedName name="DIRECTO90">[135]APU!$U$5561</definedName>
    <definedName name="DIRECTO91">[135]APU!$U$5622</definedName>
    <definedName name="DIRECTO92">[135]APU!$U$5683</definedName>
    <definedName name="DIRECTO93">[135]APU!$U$5744</definedName>
    <definedName name="DIRECTO94">[135]APU!$U$5805</definedName>
    <definedName name="DIRECTO95">[135]APU!$U$5866</definedName>
    <definedName name="DIRECTO96">[135]APU!$U$5927</definedName>
    <definedName name="DIRECTO97">[135]APU!$U$5988</definedName>
    <definedName name="DIRECTO98">[135]APU!$U$6049</definedName>
    <definedName name="DIRECTO99">[135]APU!$U$6110</definedName>
    <definedName name="Director_de_obra">[49]CUADRILLAS!$B$16</definedName>
    <definedName name="DISCO.DIAMANTADO">[48]Precios!$E$10</definedName>
    <definedName name="Disco_abrasivo_corte_de_metal_14">[49]Insumos!$D$35</definedName>
    <definedName name="Disco_de_diamante">[33]PRECIOS!$B$41</definedName>
    <definedName name="DISP">#REF!</definedName>
    <definedName name="display_area_2">#REF!</definedName>
    <definedName name="DISPONIBILIDAD">#REF!</definedName>
    <definedName name="DIST_BORDILLO_GRANADA">[80]DISTANCIAS!#REF!</definedName>
    <definedName name="DIST_BORDILLO_MARINILLA">[80]DISTANCIAS!#REF!</definedName>
    <definedName name="DIST_BORDILLO_SANCARLOS">[80]DISTANCIAS!#REF!</definedName>
    <definedName name="DIST_BORDILLO_STODOMINGO">[80]DISTANCIAS!#REF!</definedName>
    <definedName name="DISTANCIA_A_SITIO_DE_BOTADA__KM__BETANIA">[80]DISTANCIAS!$B$6</definedName>
    <definedName name="DISTANCIA_A_SITIO_DE_BOTADA__KM__HISPANIA">[80]DISTANCIAS!$B$10</definedName>
    <definedName name="DISTANCIA_A_SITIO_DE_BOTADA__KM__SALGAR">[80]DISTANCIAS!$B$12</definedName>
    <definedName name="DISTANCIA_A_SITIO_DE_CANTERA__KM__BETANIA">[80]DISTANCIAS!$B$7</definedName>
    <definedName name="DISTANCIA_A_SITIO_DE_CANTERA__KM__CIUDAD_BOLÍVAR">[80]DISTANCIAS!$B$9</definedName>
    <definedName name="DISTANCIA_A_SITIO_DE_CANTERA__KM__HISPANIA">[80]DISTANCIAS!$B$11</definedName>
    <definedName name="DISTANCIA_A_SITIO_DE_CANTERA__KM__SALGAR">[80]DISTANCIAS!$B$13</definedName>
    <definedName name="DISTANCIA_BORDILLO__KM__BETANIA">[80]DISTANCIAS!$B$15</definedName>
    <definedName name="DISTANCIA_BORDILLO__KM__CIUDAD_BOLIVAR">[80]DISTANCIAS!$B$16</definedName>
    <definedName name="DISTANCIA_BORDILLO__KM__HISPANIA">[80]DISTANCIAS!$B$17</definedName>
    <definedName name="DISTANCIA_BORDILLO__KM__SALGAR">[80]DISTANCIAS!$B$18</definedName>
    <definedName name="DistanciasPRS7801" localSheetId="4">#REF!</definedName>
    <definedName name="DistanciasPRS7801">[136]Hoja1!$K$3:$L$55</definedName>
    <definedName name="DistanciasPRS9003" localSheetId="4">#REF!</definedName>
    <definedName name="DistanciasPRS9003">[136]Hoja1!$A$3:$B$52</definedName>
    <definedName name="DistanciasPRS9004" localSheetId="4">#REF!</definedName>
    <definedName name="DistanciasPRS9004">[136]Hoja1!$F$3:$G$33</definedName>
    <definedName name="DISTRIBUCION" localSheetId="4" hidden="1">{#N/A,#N/A,FALSE,"GRAFICO";#N/A,#N/A,FALSE,"CAJA (2)";#N/A,#N/A,FALSE,"TERCEROS-PROMEDIO";#N/A,#N/A,FALSE,"CAJA";#N/A,#N/A,FALSE,"INGRESOS1995-2003";#N/A,#N/A,FALSE,"GASTOS1995-2003"}</definedName>
    <definedName name="DISTRIBUCION" localSheetId="7" hidden="1">{#N/A,#N/A,FALSE,"GRAFICO";#N/A,#N/A,FALSE,"CAJA (2)";#N/A,#N/A,FALSE,"TERCEROS-PROMEDIO";#N/A,#N/A,FALSE,"CAJA";#N/A,#N/A,FALSE,"INGRESOS1995-2003";#N/A,#N/A,FALSE,"GASTOS1995-2003"}</definedName>
    <definedName name="DISTRIBUCION" localSheetId="2"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iversos">#REF!</definedName>
    <definedName name="DIVISION">#N/A</definedName>
    <definedName name="dj" localSheetId="4">#REF!</definedName>
    <definedName name="dj" localSheetId="2">#REF!</definedName>
    <definedName name="dj">#REF!</definedName>
    <definedName name="djdytj" localSheetId="4"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 localSheetId="4">#REF!</definedName>
    <definedName name="dl" localSheetId="2">#REF!</definedName>
    <definedName name="dl">#REF!</definedName>
    <definedName name="dm" localSheetId="4">#REF!</definedName>
    <definedName name="dm">#REF!</definedName>
    <definedName name="DMxUS">#REF!</definedName>
    <definedName name="do" localSheetId="4">#REF!</definedName>
    <definedName name="do">#REF!</definedName>
    <definedName name="dolar">#REF!</definedName>
    <definedName name="DÓLAR">'[106]List. Materiales'!#REF!</definedName>
    <definedName name="dolar_10" localSheetId="2">#REF!</definedName>
    <definedName name="dolar_10">#REF!</definedName>
    <definedName name="dolar_2" localSheetId="2">#REF!</definedName>
    <definedName name="dolar_2">#REF!</definedName>
    <definedName name="dolar_2_10" localSheetId="2">#REF!</definedName>
    <definedName name="dolar_2_10">#REF!</definedName>
    <definedName name="dolar_4">#REF!</definedName>
    <definedName name="dolar_4_10">#REF!</definedName>
    <definedName name="dolartyco">#REF!</definedName>
    <definedName name="DOLCAN">#REF!</definedName>
    <definedName name="DOLLAR">#REF!</definedName>
    <definedName name="DOM160X20_S1" localSheetId="4">#REF!</definedName>
    <definedName name="DOM160X20_S1">#REF!</definedName>
    <definedName name="DOM160X20_S2" localSheetId="4">#REF!</definedName>
    <definedName name="DOM160X20_S2">#REF!</definedName>
    <definedName name="DOM160X20_S3" localSheetId="4">#REF!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 localSheetId="4">#REF!</definedName>
    <definedName name="DOR">#REF!</definedName>
    <definedName name="dos">#REF!</definedName>
    <definedName name="DOTACIÓN">#REF!</definedName>
    <definedName name="dovela" localSheetId="4">#REF!&lt;2.5</definedName>
    <definedName name="dovela">'[137]ESTADO VÍA-CRIT.TECNICO'!#REF!&lt;2.5</definedName>
    <definedName name="Dp">[125]Sanitario!$AC$8:$AD$8</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Y">#REF!</definedName>
    <definedName name="DPY1_1">#REF!</definedName>
    <definedName name="DPY1_1_1">#REF!</definedName>
    <definedName name="DQ" localSheetId="4">#REF!</definedName>
    <definedName name="DQ">#REF!</definedName>
    <definedName name="DR">#REF!</definedName>
    <definedName name="drf" localSheetId="4">#REF!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r">#REF!</definedName>
    <definedName name="dry" localSheetId="4" hidden="1">{"via1",#N/A,TRUE,"general";"via2",#N/A,TRUE,"general";"via3",#N/A,TRUE,"general"}</definedName>
    <definedName name="dry" localSheetId="7"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 localSheetId="2">'[94]A.P.U'!#REF!</definedName>
    <definedName name="DS">'[94]A.P.U'!#REF!</definedName>
    <definedName name="DSA" localSheetId="4">#REF!</definedName>
    <definedName name="DSA" localSheetId="2">#REF!</definedName>
    <definedName name="DSA">#REF!</definedName>
    <definedName name="DSAD" localSheetId="4" hidden="1">{"via1",#N/A,TRUE,"general";"via2",#N/A,TRUE,"general";"via3",#N/A,TRUE,"general"}</definedName>
    <definedName name="DSAD" localSheetId="7"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ADA">'[41]A.P.U'!#REF!</definedName>
    <definedName name="dsadfp" localSheetId="4"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diadjaod">#REF!</definedName>
    <definedName name="Dsbcm" localSheetId="2">#REF!</definedName>
    <definedName name="Dsbcm">#REF!</definedName>
    <definedName name="DsctoFondo" localSheetId="2">#REF!</definedName>
    <definedName name="DsctoFondo">#REF!</definedName>
    <definedName name="DsctoPension">#REF!</definedName>
    <definedName name="DsctoSalud">#REF!</definedName>
    <definedName name="DSD" localSheetId="4" hidden="1">{"via1",#N/A,TRUE,"general";"via2",#N/A,TRUE,"general";"via3",#N/A,TRUE,"general"}</definedName>
    <definedName name="DSD" localSheetId="7"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sdsdsddsddsdddsdsdsdsdsdsdsdsdsdsdsdsds" hidden="1">'[138]46W9'!#REF!</definedName>
    <definedName name="DSDSVV">'[41]A.P.U'!#REF!</definedName>
    <definedName name="DSF" localSheetId="4" hidden="1">{"via1",#N/A,TRUE,"general";"via2",#N/A,TRUE,"general";"via3",#N/A,TRUE,"general"}</definedName>
    <definedName name="DSF" localSheetId="7"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7"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7"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7"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SS">#REF!</definedName>
    <definedName name="dt" localSheetId="4">#REF!</definedName>
    <definedName name="dt">#REF!</definedName>
    <definedName name="dtrhj" localSheetId="4" hidden="1">{"via1",#N/A,TRUE,"general";"via2",#N/A,TRUE,"general";"via3",#N/A,TRUE,"general"}</definedName>
    <definedName name="dtrhj" localSheetId="7"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 localSheetId="4">#REF!</definedName>
    <definedName name="DTS" localSheetId="2">#REF!</definedName>
    <definedName name="DTS">#REF!</definedName>
    <definedName name="Ducha_grival">[33]PRECIOS!$B$80</definedName>
    <definedName name="DUCTO">#REF!</definedName>
    <definedName name="Duitama" localSheetId="4">#REF!</definedName>
    <definedName name="Duitama" localSheetId="2">#REF!</definedName>
    <definedName name="Duitama">#REF!</definedName>
    <definedName name="duracion">[49]Hoja1!$B$13</definedName>
    <definedName name="DuracionMeses" localSheetId="4">#REF!</definedName>
    <definedName name="DuracionMeses" localSheetId="2">#REF!</definedName>
    <definedName name="DuracionMeses">#REF!</definedName>
    <definedName name="DuracionSemanas" localSheetId="4">#REF!</definedName>
    <definedName name="DuracionSemanas">#REF!</definedName>
    <definedName name="duver">#REF!</definedName>
    <definedName name="Dv">[125]Sanitario!$AC$7:$AD$7</definedName>
    <definedName name="DVAGERH">'[41]A.P.U'!#REF!</definedName>
    <definedName name="DWPRICE" localSheetId="4" hidden="1">#REF!</definedName>
    <definedName name="DWPRICE" localSheetId="2" hidden="1">#REF!</definedName>
    <definedName name="DWPRICE" hidden="1">#REF!</definedName>
    <definedName name="dxfgg" localSheetId="4" hidden="1">{"via1",#N/A,TRUE,"general";"via2",#N/A,TRUE,"general";"via3",#N/A,TRUE,"general"}</definedName>
    <definedName name="dxfgg" localSheetId="7"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 localSheetId="4">#REF!</definedName>
    <definedName name="E" localSheetId="2">#REF!</definedName>
    <definedName name="E">#REF!</definedName>
    <definedName name="E_03">#REF!</definedName>
    <definedName name="e3e33" localSheetId="4" hidden="1">{"via1",#N/A,TRUE,"general";"via2",#N/A,TRUE,"general";"via3",#N/A,TRUE,"general"}</definedName>
    <definedName name="e3e33" localSheetId="7"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a">#REF!</definedName>
    <definedName name="EAAAEJAJN">'[41]A.P.U'!#REF!</definedName>
    <definedName name="EASHEAEHTEAERHHRH">'[41]A.P.U'!#REF!</definedName>
    <definedName name="Ebitda" localSheetId="4" hidden="1">{#N/A,#N/A,FALSE,"GRAFICO";#N/A,#N/A,FALSE,"CAJA (2)";#N/A,#N/A,FALSE,"TERCEROS-PROMEDIO";#N/A,#N/A,FALSE,"CAJA";#N/A,#N/A,FALSE,"INGRESOS1995-2003";#N/A,#N/A,FALSE,"GASTOS1995-2003"}</definedName>
    <definedName name="Ebitda" localSheetId="7" hidden="1">{#N/A,#N/A,FALSE,"GRAFICO";#N/A,#N/A,FALSE,"CAJA (2)";#N/A,#N/A,FALSE,"TERCEROS-PROMEDIO";#N/A,#N/A,FALSE,"CAJA";#N/A,#N/A,FALSE,"INGRESOS1995-2003";#N/A,#N/A,FALSE,"GASTOS1995-2003"}</definedName>
    <definedName name="Ebitda" localSheetId="2"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[30]Dimensiones!$B$11</definedName>
    <definedName name="ece" localSheetId="4">#REF!</definedName>
    <definedName name="ece" localSheetId="2">#REF!</definedName>
    <definedName name="ece">#REF!</definedName>
    <definedName name="ECP" localSheetId="2">#REF!</definedName>
    <definedName name="ECP">#REF!</definedName>
    <definedName name="ECP1_1">#REF!</definedName>
    <definedName name="ECP1_1_1">#REF!</definedName>
    <definedName name="EDC">#REF!</definedName>
    <definedName name="edd" localSheetId="4">#REF!</definedName>
    <definedName name="edd">'[94]A.P.U'!#REF!</definedName>
    <definedName name="EDDD" localSheetId="4" hidden="1">{"via1",#N/A,TRUE,"general";"via2",#N/A,TRUE,"general";"via3",#N/A,TRUE,"general"}</definedName>
    <definedName name="EDDD" localSheetId="2" hidden="1">{"via1",#N/A,TRUE,"general";"via2",#N/A,TRUE,"general";"via3",#N/A,TRUE,"general"}</definedName>
    <definedName name="EDDD" hidden="1">{"via1",#N/A,TRUE,"general";"via2",#N/A,TRUE,"general";"via3",#N/A,TRUE,"general"}</definedName>
    <definedName name="EDEDWSWQA" localSheetId="4"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7"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dil">[67]lisprecios!#REF!</definedName>
    <definedName name="ee" localSheetId="4">#REF!</definedName>
    <definedName name="ee" localSheetId="2">#REF!</definedName>
    <definedName name="ee">#REF!</definedName>
    <definedName name="EE_1">"[0]!err"</definedName>
    <definedName name="EEE">'[41]A.P.U'!#REF!</definedName>
    <definedName name="eeedfr" localSheetId="4"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 localSheetId="4">Scheduled_Payment+Extra_Payment</definedName>
    <definedName name="EEEEEE" localSheetId="2">Scheduled_Payment+Extra_Payment</definedName>
    <definedName name="EEEEEE" localSheetId="1">Scheduled_Payment+Extra_Payment</definedName>
    <definedName name="EEEEEE">Scheduled_Payment+Extra_Payment</definedName>
    <definedName name="EEEEEEEEEEEEEEEEEE" localSheetId="2">'[41]A.P.U'!#REF!</definedName>
    <definedName name="EEEEEEEEEEEEEEEEEE">'[41]A.P.U'!#REF!</definedName>
    <definedName name="eeeeer" localSheetId="4"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7"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ETJUE">'[41]A.P.U'!#REF!</definedName>
    <definedName name="ef" localSheetId="4">#REF!</definedName>
    <definedName name="ef" localSheetId="2">#REF!</definedName>
    <definedName name="ef">#REF!</definedName>
    <definedName name="EFA" localSheetId="2">#REF!</definedName>
    <definedName name="EFA">#REF!</definedName>
    <definedName name="efef" localSheetId="4" hidden="1">{"TAB1",#N/A,TRUE,"GENERAL";"TAB2",#N/A,TRUE,"GENERAL";"TAB3",#N/A,TRUE,"GENERAL";"TAB4",#N/A,TRUE,"GENERAL";"TAB5",#N/A,TRUE,"GENERAL"}</definedName>
    <definedName name="efef" localSheetId="7"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7"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FG">'[41]A.P.U'!#REF!</definedName>
    <definedName name="eficiencia">#REF!</definedName>
    <definedName name="egeg" localSheetId="4" hidden="1">{"TAB1",#N/A,TRUE,"GENERAL";"TAB2",#N/A,TRUE,"GENERAL";"TAB3",#N/A,TRUE,"GENERAL";"TAB4",#N/A,TRUE,"GENERAL";"TAB5",#N/A,TRUE,"GENERAL"}</definedName>
    <definedName name="egeg" localSheetId="7"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HSSHS">'[41]A.P.U'!#REF!</definedName>
    <definedName name="EJEC">[40]PRESUPUESTO!$E$7</definedName>
    <definedName name="Ejecutivo" localSheetId="2">#REF!</definedName>
    <definedName name="Ejecutivo">#REF!</definedName>
    <definedName name="EJEJERJJ" localSheetId="2">'[41]A.P.U'!#REF!</definedName>
    <definedName name="EJEJERJJ">'[41]A.P.U'!#REF!</definedName>
    <definedName name="EJETJETJRYJ" localSheetId="2">'[41]A.P.U'!#REF!</definedName>
    <definedName name="EJETJETJRYJ">'[41]A.P.U'!#REF!</definedName>
    <definedName name="el" localSheetId="4">#REF!</definedName>
    <definedName name="el" localSheetId="2">#REF!</definedName>
    <definedName name="el">#REF!</definedName>
    <definedName name="elaborado">"Cuadro de texto 84"</definedName>
    <definedName name="elaborado1">"Cuadro de texto 84"</definedName>
    <definedName name="ELECTRICA">#REF!</definedName>
    <definedName name="ELECTRICAS">#REF!</definedName>
    <definedName name="Electricista">#REF!</definedName>
    <definedName name="ELECTRICO_ITEM_ESTIMADO">#REF!</definedName>
    <definedName name="ELIMINACIONPROYC">#REF!</definedName>
    <definedName name="emanto">#REF!</definedName>
    <definedName name="emanto_51">#REF!</definedName>
    <definedName name="eme" localSheetId="4">PGIO!err</definedName>
    <definedName name="eme" localSheetId="2">'PPTO INTERVENTORIA'!err</definedName>
    <definedName name="eme">'POLIZAS OBRA'!err</definedName>
    <definedName name="EMPAQUE" localSheetId="4">#REF!</definedName>
    <definedName name="EMPAQUE" localSheetId="2">#REF!</definedName>
    <definedName name="EMPAQUE">#REF!</definedName>
    <definedName name="EMPLEADO" localSheetId="2">#REF!</definedName>
    <definedName name="EMPLEADO">#REF!</definedName>
    <definedName name="EMPRESA">#REF!</definedName>
    <definedName name="EMULSION">#REF!</definedName>
    <definedName name="Enchape_euro_o_corona">'[47]LISTADO DE MATERIALES Y EQUIPOS'!$B$65</definedName>
    <definedName name="Enchape_pisopared_baño">#REF!</definedName>
    <definedName name="ENCHAPES">#REF!,#REF!</definedName>
    <definedName name="ENCHAPES_1">#REF!</definedName>
    <definedName name="ENCHAPES_ITEM">#REF!,#REF!,#REF!,#REF!</definedName>
    <definedName name="ENCHAPES_VALOR">#REF!,#REF!,#REF!</definedName>
    <definedName name="End_Bal" localSheetId="4">#REF!</definedName>
    <definedName name="End_Bal" localSheetId="2">#REF!</definedName>
    <definedName name="End_Bal">#REF!</definedName>
    <definedName name="ENE" localSheetId="4">#REF!</definedName>
    <definedName name="Ene">[139]ENE!$A$12:$H$34</definedName>
    <definedName name="Ene_C">[139]ENE!$A$35:$H$52</definedName>
    <definedName name="EneFeb">'[140]Ene-Feb'!$A$12:$H$34</definedName>
    <definedName name="ENERO">[141]General!#REF!</definedName>
    <definedName name="ENEROA">[142]General!#REF!</definedName>
    <definedName name="Ensayos" localSheetId="4">#REF!</definedName>
    <definedName name="Ensayos" localSheetId="2">#REF!</definedName>
    <definedName name="Ensayos">#REF!</definedName>
    <definedName name="ENT.A1" localSheetId="4">#REF!</definedName>
    <definedName name="ENT.A1" localSheetId="2">'[143]CANT.5921'!#REF!</definedName>
    <definedName name="ENT.A1">'[143]CANT.5921'!#REF!</definedName>
    <definedName name="ENT.ESP" localSheetId="4">#REF!</definedName>
    <definedName name="ENT.ESP" localSheetId="2">'[143]CANT.5921'!#REF!</definedName>
    <definedName name="ENT.ESP">'[143]CANT.5921'!#REF!</definedName>
    <definedName name="ENT1_SEPT25" localSheetId="2">#REF!,#REF!,#REF!</definedName>
    <definedName name="ENT1_SEPT25">#REF!,#REF!,#REF!</definedName>
    <definedName name="ENTIB" localSheetId="4">#REF!</definedName>
    <definedName name="ENTIB" localSheetId="2">#REF!</definedName>
    <definedName name="ENTIB">#REF!</definedName>
    <definedName name="ENTIBADO" localSheetId="4">#REF!</definedName>
    <definedName name="ENTIBADO" localSheetId="2">[144]TUBERIA!#REF!</definedName>
    <definedName name="ENTIBADO">[144]TUBERIA!#REF!</definedName>
    <definedName name="entibado_1">#N/A</definedName>
    <definedName name="entibado_1_1" localSheetId="2">#REF!</definedName>
    <definedName name="entibado_1_1">#REF!</definedName>
    <definedName name="entibado_1_1_1">NA()</definedName>
    <definedName name="entibado_1_2">#REF!</definedName>
    <definedName name="ENTIDADES">[79]ENTIDADES!$A$6:$A$130</definedName>
    <definedName name="ENTRADASP" localSheetId="4">#REF!</definedName>
    <definedName name="ENTRADASP" localSheetId="2">#REF!</definedName>
    <definedName name="ENTRADASP">#REF!</definedName>
    <definedName name="EPECIALIDAD_SIDOE" localSheetId="2">#REF!</definedName>
    <definedName name="EPECIALIDAD_SIDOE">#REF!</definedName>
    <definedName name="EPS">#REF!</definedName>
    <definedName name="EQ">#REF!</definedName>
    <definedName name="EQETQETTTEQTQEETQ">'[41]A.P.U'!#REF!</definedName>
    <definedName name="EQTTTTQEQGSD">'[41]A.P.U'!#REF!</definedName>
    <definedName name="equi" localSheetId="4">#REF!</definedName>
    <definedName name="EQUI">[145]EQUIPO!$B$2:$B$36</definedName>
    <definedName name="equip">#REF!</definedName>
    <definedName name="EQUIPMAR">#REF!</definedName>
    <definedName name="EQUIPO" localSheetId="4">#REF!</definedName>
    <definedName name="EQUIPO">#REF!</definedName>
    <definedName name="EQUIPO_1" localSheetId="4">#REF!</definedName>
    <definedName name="EQUIPO_1">[145]EQUIPO!$B$2:$D$36</definedName>
    <definedName name="Equipo_de_soldadura">'[47]LISTADO DE MATERIALES Y EQUIPOS'!$B$31</definedName>
    <definedName name="Equipo_de_topografia">#REF!</definedName>
    <definedName name="EQUIPO1">#REF!</definedName>
    <definedName name="equipo2">#REF!</definedName>
    <definedName name="EQUIPOS" localSheetId="4">#REF!</definedName>
    <definedName name="Equipos">#REF!</definedName>
    <definedName name="EQUIPOS1">#REF!</definedName>
    <definedName name="EQUIPOTIT">#REF!</definedName>
    <definedName name="eqw" localSheetId="4" hidden="1">{"via1",#N/A,TRUE,"general";"via2",#N/A,TRUE,"general";"via3",#N/A,TRUE,"general"}</definedName>
    <definedName name="eqw" localSheetId="7"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 localSheetId="4">#REF!</definedName>
    <definedName name="er" localSheetId="2">#REF!</definedName>
    <definedName name="er">#REF!</definedName>
    <definedName name="ERAJKAKAKAKRAKARK" localSheetId="4">#REF!</definedName>
    <definedName name="ERAJKAKAKAKRAKARK" localSheetId="2">'[41]A.P.U'!#REF!</definedName>
    <definedName name="ERAJKAKAKAKRAKARK">'[41]A.P.U'!#REF!</definedName>
    <definedName name="ere" localSheetId="4">#REF!</definedName>
    <definedName name="ere" localSheetId="2">#REF!</definedName>
    <definedName name="ere">#REF!</definedName>
    <definedName name="ERE_ART" localSheetId="2">#REF!</definedName>
    <definedName name="ERE_ART">#REF!</definedName>
    <definedName name="EREE">#REF!</definedName>
    <definedName name="erfg" localSheetId="4" hidden="1">{#N/A,#N/A,FALSE,"Hoja1";#N/A,#N/A,FALSE,"Hoja2"}</definedName>
    <definedName name="erfg" localSheetId="2" hidden="1">{#N/A,#N/A,FALSE,"Hoja1";#N/A,#N/A,FALSE,"Hoja2"}</definedName>
    <definedName name="erfg" hidden="1">{#N/A,#N/A,FALSE,"Hoja1";#N/A,#N/A,FALSE,"Hoja2"}</definedName>
    <definedName name="erg" localSheetId="4" hidden="1">{"TAB1",#N/A,TRUE,"GENERAL";"TAB2",#N/A,TRUE,"GENERAL";"TAB3",#N/A,TRUE,"GENERAL";"TAB4",#N/A,TRUE,"GENERAL";"TAB5",#N/A,TRUE,"GENERAL"}</definedName>
    <definedName name="erg" localSheetId="7"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7"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7"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ERGERGERG">#REF!</definedName>
    <definedName name="ergfegr" localSheetId="4" hidden="1">{"via1",#N/A,TRUE,"general";"via2",#N/A,TRUE,"general";"via3",#N/A,TRUE,"general"}</definedName>
    <definedName name="ergfegr" localSheetId="7"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7"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7"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7"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7"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7"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JRJJJRJK">'[41]A.P.U'!#REF!</definedName>
    <definedName name="err" localSheetId="4" hidden="1">{"TAB1",#N/A,TRUE,"GENERAL";"TAB2",#N/A,TRUE,"GENERAL";"TAB3",#N/A,TRUE,"GENERAL";"TAB4",#N/A,TRUE,"GENERAL";"TAB5",#N/A,TRUE,"GENERAL"}</definedName>
    <definedName name="err" localSheetId="7">{"TAB1",#N/A,TRUE,"GENERAL";"TAB2",#N/A,TRUE,"GENERAL";"TAB3",#N/A,TRUE,"GENERAL";"TAB4",#N/A,TRUE,"GENERAL";"TAB5",#N/A,TRUE,"GENERAL"}</definedName>
    <definedName name="err" localSheetId="2">{"TAB1",#N/A,TRUE,"GENERAL";"TAB2",#N/A,TRUE,"GENERAL";"TAB3",#N/A,TRUE,"GENERAL";"TAB4",#N/A,TRUE,"GENERAL";"TAB5",#N/A,TRUE,"GENERAL"}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[146]TARIF2002!#REF!</definedName>
    <definedName name="ERROR5">[146]TARIF2002!#REF!</definedName>
    <definedName name="ERRORE">#REF!</definedName>
    <definedName name="ert" localSheetId="4" hidden="1">{"via1",#N/A,TRUE,"general";"via2",#N/A,TRUE,"general";"via3",#N/A,TRUE,"general"}</definedName>
    <definedName name="ert" localSheetId="7"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7"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7"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7"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7"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7"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7"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yui">'[106]List. Materiales'!#REF!</definedName>
    <definedName name="eru" localSheetId="4" hidden="1">{"TAB1",#N/A,TRUE,"GENERAL";"TAB2",#N/A,TRUE,"GENERAL";"TAB3",#N/A,TRUE,"GENERAL";"TAB4",#N/A,TRUE,"GENERAL";"TAB5",#N/A,TRUE,"GENERAL"}</definedName>
    <definedName name="eru" localSheetId="7"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7"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7"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7"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7"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7"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7"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7"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7"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7"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7"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7"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7"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4">#REF!</definedName>
    <definedName name="ES" localSheetId="2">'PPTO INTERVENTORIA'!err</definedName>
    <definedName name="ES">'POLIZAS OBRA'!err</definedName>
    <definedName name="ES1_1" localSheetId="4">#REF!</definedName>
    <definedName name="ES1_1" localSheetId="2">#REF!</definedName>
    <definedName name="ES1_1">#REF!</definedName>
    <definedName name="ES1_10" localSheetId="4">#REF!</definedName>
    <definedName name="ES1_10">#REF!</definedName>
    <definedName name="ES1_11" localSheetId="4">#REF!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 localSheetId="4">IF([0]!LG=9,[0]!FES,"")</definedName>
    <definedName name="ESC" localSheetId="2">IF([0]!LG=9,[0]!FES,"")</definedName>
    <definedName name="ESC" localSheetId="1">IF([0]!LG=9,[0]!FES,"")</definedName>
    <definedName name="ESC">IF([0]!LG=9,[0]!FES,"")</definedName>
    <definedName name="Escalera_de_tijera_2_4">[46]Insumos!$B$331</definedName>
    <definedName name="escalones" localSheetId="4">#REF!</definedName>
    <definedName name="escalones" localSheetId="2">[67]lisprecios!#REF!</definedName>
    <definedName name="escalones">[67]lisprecios!#REF!</definedName>
    <definedName name="ESCENARIO" localSheetId="4" hidden="1">{#N/A,#N/A,FALSE,"GRAFICO";#N/A,#N/A,FALSE,"CAJA (2)";#N/A,#N/A,FALSE,"TERCEROS-PROMEDIO";#N/A,#N/A,FALSE,"CAJA";#N/A,#N/A,FALSE,"INGRESOS1995-2003";#N/A,#N/A,FALSE,"GASTOS1995-2003"}</definedName>
    <definedName name="ESCENARIO" localSheetId="7" hidden="1">{#N/A,#N/A,FALSE,"GRAFICO";#N/A,#N/A,FALSE,"CAJA (2)";#N/A,#N/A,FALSE,"TERCEROS-PROMEDIO";#N/A,#N/A,FALSE,"CAJA";#N/A,#N/A,FALSE,"INGRESOS1995-2003";#N/A,#N/A,FALSE,"GASTOS1995-2003"}</definedName>
    <definedName name="ESCENARIO" localSheetId="2"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COMBROS">#REF!</definedName>
    <definedName name="ESE">#REF!</definedName>
    <definedName name="ESMALTE" localSheetId="4">#REF!</definedName>
    <definedName name="ESMALTE">#REF!</definedName>
    <definedName name="Esmalte_negro">[33]PRECIOS!$B$61</definedName>
    <definedName name="Esmalte_sintético">[33]PRECIOS!$B$52</definedName>
    <definedName name="esp" localSheetId="4">#REF!</definedName>
    <definedName name="esp" localSheetId="2">#REF!</definedName>
    <definedName name="esp">#REF!</definedName>
    <definedName name="ESP_PAV" localSheetId="2">#REF!</definedName>
    <definedName name="ESP_PAV">#REF!</definedName>
    <definedName name="Esp_PC">#REF!</definedName>
    <definedName name="ESP_PUB_VAR_CARP_MET_ITEM" localSheetId="2">#REF!,#REF!</definedName>
    <definedName name="ESP_PUB_VAR_CARP_MET_ITEM">#REF!,#REF!</definedName>
    <definedName name="ESP_PUB_VIAS_YPARQ_ITEM">#REF!</definedName>
    <definedName name="ESP_PUBLICO_EXT_ITEM" localSheetId="2">#REF!,#REF!,#REF!,#REF!,#REF!,#REF!,#REF!,#REF!,#REF!,#REF!,#REF!,#REF!,#REF!</definedName>
    <definedName name="ESP_PUBLICO_EXT_ITEM">#REF!,#REF!,#REF!,#REF!,#REF!,#REF!,#REF!,#REF!,#REF!,#REF!,#REF!,#REF!,#REF!</definedName>
    <definedName name="ESP1S">#REF!</definedName>
    <definedName name="ESP201.15">'[147]201.15'!$H$49</definedName>
    <definedName name="ESP201.21">'[147]201.21'!$H$50</definedName>
    <definedName name="ESP201.7">'[147]201.7'!$H$52</definedName>
    <definedName name="ESP201.8">'[147]201.8'!$H$53</definedName>
    <definedName name="ESP210.2.2" localSheetId="4">#REF!</definedName>
    <definedName name="ESP210.2.2" localSheetId="2">#REF!</definedName>
    <definedName name="ESP210.2.2">#REF!</definedName>
    <definedName name="ESP220.1" localSheetId="4">#REF!</definedName>
    <definedName name="ESP220.1">'[148]220.1'!$H$52</definedName>
    <definedName name="ESP225P" localSheetId="4">#REF!</definedName>
    <definedName name="ESP225P" localSheetId="2">#REF!</definedName>
    <definedName name="ESP225P">#REF!</definedName>
    <definedName name="ESP2S" localSheetId="4">#REF!</definedName>
    <definedName name="ESP2S">#REF!</definedName>
    <definedName name="ESP320.1" localSheetId="4">#REF!</definedName>
    <definedName name="ESP320.1">'[149]320.1'!$H$52</definedName>
    <definedName name="ESP330.1" localSheetId="4">#REF!</definedName>
    <definedName name="ESP330.1">'[148]330.1'!$H$52</definedName>
    <definedName name="ESP330.1P">'[147]330.1P (7801)'!$H$50</definedName>
    <definedName name="ESP330.2" localSheetId="4">#REF!</definedName>
    <definedName name="ESP330.2">'[149]330.2'!$H$52</definedName>
    <definedName name="ESP600.1">'[150]600.1 (2)'!$H$49</definedName>
    <definedName name="ESP610.1">'[150]610.1 (2)'!$H$52</definedName>
    <definedName name="ESP630.4" localSheetId="4">#REF!</definedName>
    <definedName name="ESP630.4" localSheetId="2">#REF!</definedName>
    <definedName name="ESP630.4">#REF!</definedName>
    <definedName name="ESP630.6">'[150]630.6 (2)'!$H$51</definedName>
    <definedName name="ESP630.7">'[150]630.7 (2)'!$H$52</definedName>
    <definedName name="ESP632.1P">'[147]632.1P '!$H$57</definedName>
    <definedName name="ESP632.4P">'[147]632.4P'!$H$51</definedName>
    <definedName name="ESP640.1">'[150]640.1 (2)'!$H$49</definedName>
    <definedName name="ESP640.1.2" localSheetId="4">#REF!</definedName>
    <definedName name="ESP640.1.2">'[148]640.1.2'!$H$50</definedName>
    <definedName name="ESP671.1" localSheetId="4">#REF!</definedName>
    <definedName name="ESP671.1" localSheetId="2">#REF!</definedName>
    <definedName name="ESP671.1">#REF!</definedName>
    <definedName name="ESP673.1" localSheetId="4">#REF!</definedName>
    <definedName name="ESP673.1">'[148]673.1'!$H$49</definedName>
    <definedName name="ESP673.2" localSheetId="4">#REF!</definedName>
    <definedName name="ESP673.2">'[148]673.2'!$H$53</definedName>
    <definedName name="ESP700.1" localSheetId="4">#REF!</definedName>
    <definedName name="ESP700.1">'[149]700.1'!$H$52</definedName>
    <definedName name="ESPE">#REF!</definedName>
    <definedName name="ESPECIFICACION" localSheetId="4">#REF!</definedName>
    <definedName name="ESPECIFICACION" localSheetId="2">#REF!</definedName>
    <definedName name="ESPECIFICACION">#REF!</definedName>
    <definedName name="Especificación">#REF!</definedName>
    <definedName name="ESPECIFICACION2">#REF!</definedName>
    <definedName name="ESPECIFICACIOON">#REF!</definedName>
    <definedName name="espejo">[54]Insumos!#REF!</definedName>
    <definedName name="ESPEJOS_ITEM">#REF!</definedName>
    <definedName name="ESPESOR" localSheetId="4">#REF!</definedName>
    <definedName name="ESPESOR" localSheetId="2">#REF!</definedName>
    <definedName name="ESPESOR">#REF!</definedName>
    <definedName name="ESPESORPLACAS">'[70]SEDIMENTADOR ALTA TASA ALT.2'!$B$14</definedName>
    <definedName name="ESPR" localSheetId="4">#REF!</definedName>
    <definedName name="ESPR" localSheetId="2">#REF!</definedName>
    <definedName name="ESPR">#REF!</definedName>
    <definedName name="ESPYUU" localSheetId="2">#REF!</definedName>
    <definedName name="ESPYUU">#REF!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#REF!</definedName>
    <definedName name="ESTACA">#REF!</definedName>
    <definedName name="ESTACAS.HILO.CLAVOS">[48]Precios!$E$26</definedName>
    <definedName name="ESTACION" localSheetId="4">#REF!</definedName>
    <definedName name="ESTACION" localSheetId="2">#REF!</definedName>
    <definedName name="ESTACION">#REF!</definedName>
    <definedName name="estado" localSheetId="2">#REF!</definedName>
    <definedName name="estado">#REF!</definedName>
    <definedName name="ESTADO_ACUEDUCTO">#REF!</definedName>
    <definedName name="ESTADO_ALCANTARILLADO">#REF!</definedName>
    <definedName name="Estados">#REF!</definedName>
    <definedName name="este" localSheetId="4" hidden="1">{"PYGT",#N/A,FALSE,"PYG";"ACTIT",#N/A,FALSE,"BCE_GRAL-ACTIVO";"PASIT",#N/A,FALSE,"BCE_GRAL-PASIVO-PATRIM";"CAJAT",#N/A,FALSE,"CAJA"}</definedName>
    <definedName name="este" localSheetId="7" hidden="1">{"PYGT",#N/A,FALSE,"PYG";"ACTIT",#N/A,FALSE,"BCE_GRAL-ACTIVO";"PASIT",#N/A,FALSE,"BCE_GRAL-PASIVO-PATRIM";"CAJAT",#N/A,FALSE,"CAJA"}</definedName>
    <definedName name="este" localSheetId="2" hidden="1">{"PYGT",#N/A,FALSE,"PYG";"ACTIT",#N/A,FALSE,"BCE_GRAL-ACTIVO";"PASIT",#N/A,FALSE,"BCE_GRAL-PASIVO-PATRIM";"CAJAT",#N/A,FALSE,"CAJA"}</definedName>
    <definedName name="este" hidden="1">{"PYGT",#N/A,FALSE,"PYG";"ACTIT",#N/A,FALSE,"BCE_GRAL-ACTIVO";"PASIT",#N/A,FALSE,"BCE_GRAL-PASIVO-PATRIM";"CAJAT",#N/A,FALSE,"CAJA"}</definedName>
    <definedName name="ESTEWW" localSheetId="4" hidden="1">{#N/A,#N/A,FALSE,"GRAFICO";#N/A,#N/A,FALSE,"CAJA (2)";#N/A,#N/A,FALSE,"TERCEROS-PROMEDIO";#N/A,#N/A,FALSE,"CAJA";#N/A,#N/A,FALSE,"INGRESOS1995-2003";#N/A,#N/A,FALSE,"GASTOS1995-2003"}</definedName>
    <definedName name="ESTEWW" localSheetId="7" hidden="1">{#N/A,#N/A,FALSE,"GRAFICO";#N/A,#N/A,FALSE,"CAJA (2)";#N/A,#N/A,FALSE,"TERCEROS-PROMEDIO";#N/A,#N/A,FALSE,"CAJA";#N/A,#N/A,FALSE,"INGRESOS1995-2003";#N/A,#N/A,FALSE,"GASTOS1995-2003"}</definedName>
    <definedName name="ESTEWW" localSheetId="2"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OP">[18]BASE!$D$396</definedName>
    <definedName name="ESTRAE" localSheetId="2">#REF!</definedName>
    <definedName name="ESTRAE">#REF!</definedName>
    <definedName name="estre" localSheetId="4" hidden="1">{#N/A,#N/A,FALSE,"GRAFICO";#N/A,#N/A,FALSE,"CAJA (2)";#N/A,#N/A,FALSE,"TERCEROS-PROMEDIO";#N/A,#N/A,FALSE,"CAJA";#N/A,#N/A,FALSE,"INGRESOS1995-2003";#N/A,#N/A,FALSE,"GASTOS1995-2003"}</definedName>
    <definedName name="estre" localSheetId="7" hidden="1">{#N/A,#N/A,FALSE,"GRAFICO";#N/A,#N/A,FALSE,"CAJA (2)";#N/A,#N/A,FALSE,"TERCEROS-PROMEDIO";#N/A,#N/A,FALSE,"CAJA";#N/A,#N/A,FALSE,"INGRESOS1995-2003";#N/A,#N/A,FALSE,"GASTOS1995-2003"}</definedName>
    <definedName name="estre" localSheetId="2"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 localSheetId="2">#REF!</definedName>
    <definedName name="ESTRU">#REF!</definedName>
    <definedName name="ESTRUCT_ITEM" localSheetId="2">#REF!</definedName>
    <definedName name="ESTRUCT_ITEM">#REF!</definedName>
    <definedName name="ESTRUCTURA" localSheetId="4"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_1" localSheetId="4" hidden="1">{#N/A,#N/A,TRUE,"INGENIERIA";#N/A,#N/A,TRUE,"COMPRAS";#N/A,#N/A,TRUE,"DIRECCION";#N/A,#N/A,TRUE,"RESUMEN"}</definedName>
    <definedName name="ESTRUCTURA_1" localSheetId="2" hidden="1">{#N/A,#N/A,TRUE,"INGENIERIA";#N/A,#N/A,TRUE,"COMPRAS";#N/A,#N/A,TRUE,"DIRECCION";#N/A,#N/A,TRUE,"RESUMEN"}</definedName>
    <definedName name="ESTRUCTURA_1" hidden="1">{#N/A,#N/A,TRUE,"INGENIERIA";#N/A,#N/A,TRUE,"COMPRAS";#N/A,#N/A,TRUE,"DIRECCION";#N/A,#N/A,TRUE,"RESUMEN"}</definedName>
    <definedName name="ESTRUCTURA_2" localSheetId="4" hidden="1">{#N/A,#N/A,TRUE,"INGENIERIA";#N/A,#N/A,TRUE,"COMPRAS";#N/A,#N/A,TRUE,"DIRECCION";#N/A,#N/A,TRUE,"RESUMEN"}</definedName>
    <definedName name="ESTRUCTURA_2" localSheetId="2" hidden="1">{#N/A,#N/A,TRUE,"INGENIERIA";#N/A,#N/A,TRUE,"COMPRAS";#N/A,#N/A,TRUE,"DIRECCION";#N/A,#N/A,TRUE,"RESUMEN"}</definedName>
    <definedName name="ESTRUCTURA_2" hidden="1">{#N/A,#N/A,TRUE,"INGENIERIA";#N/A,#N/A,TRUE,"COMPRAS";#N/A,#N/A,TRUE,"DIRECCION";#N/A,#N/A,TRUE,"RESUMEN"}</definedName>
    <definedName name="ESTRUCTURAS" localSheetId="2">#REF!</definedName>
    <definedName name="ESTRUCTURAS">#REF!</definedName>
    <definedName name="Estuco_gl">'[47]LISTADO DE MATERIALES Y EQUIPOS'!$B$64</definedName>
    <definedName name="Estuco_plástico">[33]PRECIOS!$B$46</definedName>
    <definedName name="et">[30]Dimensiones!$D$11</definedName>
    <definedName name="ETAJETAJETAJKRYMMN">'[41]A.P.U'!#REF!</definedName>
    <definedName name="ETAP">#REF!</definedName>
    <definedName name="ETAPA_PACC">#REF!</definedName>
    <definedName name="Eternit__8">'[47]LISTADO DE MATERIALES Y EQUIPOS'!$B$56</definedName>
    <definedName name="ETERNIT6" localSheetId="4">#REF!</definedName>
    <definedName name="ETERNIT6" localSheetId="2">#REF!</definedName>
    <definedName name="ETERNIT6">#REF!</definedName>
    <definedName name="etertgg" localSheetId="4" hidden="1">{"via1",#N/A,TRUE,"general";"via2",#N/A,TRUE,"general";"via3",#N/A,TRUE,"general"}</definedName>
    <definedName name="etertgg" localSheetId="7"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4" hidden="1">{#N/A,#N/A,TRUE,"1842CWN0"}</definedName>
    <definedName name="etertt" localSheetId="2" hidden="1">{#N/A,#N/A,TRUE,"1842CWN0"}</definedName>
    <definedName name="etertt" hidden="1">{#N/A,#N/A,TRUE,"1842CWN0"}</definedName>
    <definedName name="ETETNEN">'[41]A.P.U'!#REF!</definedName>
    <definedName name="etewt" localSheetId="4" hidden="1">{"TAB1",#N/A,TRUE,"GENERAL";"TAB2",#N/A,TRUE,"GENERAL";"TAB3",#N/A,TRUE,"GENERAL";"TAB4",#N/A,TRUE,"GENERAL";"TAB5",#N/A,TRUE,"GENERAL"}</definedName>
    <definedName name="etewt" localSheetId="7"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EYJJJ">'[41]A.P.U'!#REF!</definedName>
    <definedName name="ETJEETJEET">'[41]A.P.U'!#REF!</definedName>
    <definedName name="ETJERJR">'[41]A.P.U'!#REF!</definedName>
    <definedName name="ETJETJEAA">'[41]A.P.U'!#REF!</definedName>
    <definedName name="ETJETTJETETJETJEJET">'[41]A.P.U'!#REF!</definedName>
    <definedName name="ETJTRJTJRWR">'[41]A.P.U'!#REF!</definedName>
    <definedName name="ETJUUKJMN">'[41]A.P.U'!#REF!</definedName>
    <definedName name="ETMETAAMMTMMMM">'[41]A.P.U'!#REF!</definedName>
    <definedName name="ETOPOGRAFIA" localSheetId="4">#REF!</definedName>
    <definedName name="ETOPOGRAFIA" localSheetId="2">#REF!</definedName>
    <definedName name="ETOPOGRAFIA">#REF!</definedName>
    <definedName name="etu" localSheetId="4" hidden="1">{"via1",#N/A,TRUE,"general";"via2",#N/A,TRUE,"general";"via3",#N/A,TRUE,"general"}</definedName>
    <definedName name="etu" localSheetId="7"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7"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7"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7"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TYWEEYEYYYYEE">'[41]A.P.U'!#REF!</definedName>
    <definedName name="eu" localSheetId="4" hidden="1">{"via1",#N/A,TRUE,"general";"via2",#N/A,TRUE,"general";"via3",#N/A,TRUE,"general"}</definedName>
    <definedName name="eu" localSheetId="7"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7"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7"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W">#REF!</definedName>
    <definedName name="ew">#REF!</definedName>
    <definedName name="ewe">#REF!</definedName>
    <definedName name="ewegt" localSheetId="4" hidden="1">{"TAB1",#N/A,TRUE,"GENERAL";"TAB2",#N/A,TRUE,"GENERAL";"TAB3",#N/A,TRUE,"GENERAL";"TAB4",#N/A,TRUE,"GENERAL";"TAB5",#N/A,TRUE,"GENERAL"}</definedName>
    <definedName name="ewegt" localSheetId="7"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EW">'[41]A.P.U'!#REF!</definedName>
    <definedName name="ewfewfg" localSheetId="4"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7"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7"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7"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4">#REF!</definedName>
    <definedName name="EXC">#REF!</definedName>
    <definedName name="EXC.POZ">#REF!</definedName>
    <definedName name="EXC.ZAN">#REF!</definedName>
    <definedName name="EXCAV_1">#REF!</definedName>
    <definedName name="EXCAV_2">#REF!</definedName>
    <definedName name="EXCAVACION">#REF!</definedName>
    <definedName name="EXCAVACION_1">#N/A</definedName>
    <definedName name="EXCAVACION_1_1">#REF!</definedName>
    <definedName name="EXCAVACION_1_1_1">NA()</definedName>
    <definedName name="EXCAVACION_1_2">#REF!</definedName>
    <definedName name="excavacionmaquina">#REF!</definedName>
    <definedName name="excavacionmaquina_1">#N/A</definedName>
    <definedName name="excavacionmaquina_1_1">#REF!</definedName>
    <definedName name="excavacionmaquina_1_1_1">NA()</definedName>
    <definedName name="excavacionmaquina_1_2">#REF!</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[151]Presupuesto_Via_distribuidora!$A$9:$H$344</definedName>
    <definedName name="Excel_BuiltIn__FilterDatabase_2">'[152]Presup Av 1o de mayo con 73a '!$A$17:$N$110</definedName>
    <definedName name="Excel_BuiltIn__FilterDatabase_5_1">#REF!</definedName>
    <definedName name="Excel_BuiltIn__FilterDatabase_5_1_10">#REF!</definedName>
    <definedName name="Excel_BuiltIn__FilterDatabase_5_1_2">#REF!</definedName>
    <definedName name="Excel_BuiltIn__FilterDatabase_5_1_2_10">#REF!</definedName>
    <definedName name="Excel_BuiltIn__FilterDatabase_5_1_4">#REF!</definedName>
    <definedName name="Excel_BuiltIn__FilterDatabase_5_1_4_10">#REF!</definedName>
    <definedName name="Excel_BuiltIn__FilterDatabase_7">#REF!</definedName>
    <definedName name="Excel_BuiltIn_Consolidate_Area">NA()</definedName>
    <definedName name="Excel_BuiltIn_Consolidate_Area_1">NA()</definedName>
    <definedName name="Excel_BuiltIn_Print_Area" localSheetId="10">#REF!</definedName>
    <definedName name="Excel_BuiltIn_Print_Area" localSheetId="12">#REF!</definedName>
    <definedName name="Excel_BuiltIn_Print_Area" localSheetId="13">#REF!</definedName>
    <definedName name="Excel_BuiltIn_Print_Area" localSheetId="4">[151]Presupuesto_Via_distribuidora!$C$1:$H$344</definedName>
    <definedName name="Excel_BuiltIn_Print_Area" localSheetId="7">[151]Presupuesto_Via_distribuidora!$C$1:$H$344</definedName>
    <definedName name="Excel_BuiltIn_Print_Area" localSheetId="2">[151]Presupuesto_Via_distribuidora!$C$1:$H$344</definedName>
    <definedName name="Excel_BuiltIn_Print_Area" localSheetId="11">#REF!</definedName>
    <definedName name="Excel_BuiltIn_Print_Area">#REF!</definedName>
    <definedName name="Excel_BuiltIn_Print_Area_1" localSheetId="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10">#REF!</definedName>
    <definedName name="Excel_BuiltIn_Print_Area_2_1">#REF!</definedName>
    <definedName name="Excel_BuiltIn_Print_Area_2_1_1">#REF!</definedName>
    <definedName name="Excel_BuiltIn_Print_Area_2_1_1_10">#REF!</definedName>
    <definedName name="Excel_BuiltIn_Print_Area_2_1_10">#REF!</definedName>
    <definedName name="Excel_BuiltIn_Print_Area_2_1_2">#REF!</definedName>
    <definedName name="Excel_BuiltIn_Print_Area_2_1_2_10">#REF!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_1_1">#REF!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7">#REF!</definedName>
    <definedName name="Excel_BuiltIn_Print_Titles">[151]Presupuesto_Via_distribuidora!$A$2:$IV$8</definedName>
    <definedName name="Excel_BuiltIn_Print_Titles_1" localSheetId="4">#REF!</definedName>
    <definedName name="Excel_BuiltIn_Print_Titles_1" localSheetId="2">#REF!</definedName>
    <definedName name="Excel_BuiltIn_Print_Titles_1">#REF!</definedName>
    <definedName name="Excel_BuiltIn_Print_Titles_1_1" localSheetId="2">#REF!</definedName>
    <definedName name="Excel_BuiltIn_Print_Titles_1_1">#REF!</definedName>
    <definedName name="Excel_BuiltIn_Print_Titles_1_1_1">#REF!</definedName>
    <definedName name="Excel_BuiltIn_Print_Titles_1_1_1_1">#REF!</definedName>
    <definedName name="Excel_BuiltIn_Print_Titles_10">[126]SKJ452!#REF!</definedName>
    <definedName name="Excel_BuiltIn_Print_Titles_10_51" localSheetId="4">#REF!</definedName>
    <definedName name="Excel_BuiltIn_Print_Titles_10_51" localSheetId="2">#REF!</definedName>
    <definedName name="Excel_BuiltIn_Print_Titles_10_51">#REF!</definedName>
    <definedName name="Excel_BuiltIn_Print_Titles_11" localSheetId="4">#REF!</definedName>
    <definedName name="Excel_BuiltIn_Print_Titles_11" localSheetId="2">[126]ITA878!#REF!</definedName>
    <definedName name="Excel_BuiltIn_Print_Titles_11">[126]ITA878!#REF!</definedName>
    <definedName name="Excel_BuiltIn_Print_Titles_11_51" localSheetId="4">#REF!</definedName>
    <definedName name="Excel_BuiltIn_Print_Titles_11_51" localSheetId="2">#REF!</definedName>
    <definedName name="Excel_BuiltIn_Print_Titles_11_51">#REF!</definedName>
    <definedName name="Excel_BuiltIn_Print_Titles_12" localSheetId="4">#REF!</definedName>
    <definedName name="Excel_BuiltIn_Print_Titles_12" localSheetId="2">'[126]AEA-944'!#REF!</definedName>
    <definedName name="Excel_BuiltIn_Print_Titles_12">'[126]AEA-944'!#REF!</definedName>
    <definedName name="Excel_BuiltIn_Print_Titles_12_51" localSheetId="4">#REF!</definedName>
    <definedName name="Excel_BuiltIn_Print_Titles_12_51" localSheetId="2">#REF!</definedName>
    <definedName name="Excel_BuiltIn_Print_Titles_12_51">#REF!</definedName>
    <definedName name="Excel_BuiltIn_Print_Titles_13" localSheetId="4">#REF!</definedName>
    <definedName name="Excel_BuiltIn_Print_Titles_13" localSheetId="2">'[126]DUB-823'!#REF!</definedName>
    <definedName name="Excel_BuiltIn_Print_Titles_13">'[126]DUB-823'!#REF!</definedName>
    <definedName name="Excel_BuiltIn_Print_Titles_13_51" localSheetId="4">#REF!</definedName>
    <definedName name="Excel_BuiltIn_Print_Titles_13_51" localSheetId="2">#REF!</definedName>
    <definedName name="Excel_BuiltIn_Print_Titles_13_51">#REF!</definedName>
    <definedName name="Excel_BuiltIn_Print_Titles_14" localSheetId="4">#REF!</definedName>
    <definedName name="Excel_BuiltIn_Print_Titles_14" localSheetId="2">'[126]GPI 526'!#REF!</definedName>
    <definedName name="Excel_BuiltIn_Print_Titles_14">'[126]GPI 526'!#REF!</definedName>
    <definedName name="Excel_BuiltIn_Print_Titles_14_51" localSheetId="4">#REF!</definedName>
    <definedName name="Excel_BuiltIn_Print_Titles_14_51" localSheetId="2">#REF!</definedName>
    <definedName name="Excel_BuiltIn_Print_Titles_14_51">#REF!</definedName>
    <definedName name="Excel_BuiltIn_Print_Titles_15" localSheetId="2">#REF!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[126]XXJ617!#REF!</definedName>
    <definedName name="Excel_BuiltIn_Print_Titles_19_51" localSheetId="4">#REF!</definedName>
    <definedName name="Excel_BuiltIn_Print_Titles_19_51" localSheetId="2">#REF!</definedName>
    <definedName name="Excel_BuiltIn_Print_Titles_19_51">#REF!</definedName>
    <definedName name="Excel_BuiltIn_Print_Titles_2_1" localSheetId="2">#REF!</definedName>
    <definedName name="Excel_BuiltIn_Print_Titles_2_1">#REF!</definedName>
    <definedName name="Excel_BuiltIn_Print_Titles_2_1_10">#REF!</definedName>
    <definedName name="Excel_BuiltIn_Print_Titles_20">#REF!</definedName>
    <definedName name="Excel_BuiltIn_Print_Titles_20_51">#REF!</definedName>
    <definedName name="Excel_BuiltIn_Print_Titles_21">[126]SNG_855!#REF!</definedName>
    <definedName name="Excel_BuiltIn_Print_Titles_21_51" localSheetId="4">#REF!</definedName>
    <definedName name="Excel_BuiltIn_Print_Titles_21_51" localSheetId="2">#REF!</definedName>
    <definedName name="Excel_BuiltIn_Print_Titles_21_51">#REF!</definedName>
    <definedName name="Excel_BuiltIn_Print_Titles_23" localSheetId="2">#REF!</definedName>
    <definedName name="Excel_BuiltIn_Print_Titles_23">#REF!</definedName>
    <definedName name="Excel_BuiltIn_Print_Titles_23_51">#REF!</definedName>
    <definedName name="Excel_BuiltIn_Print_Titles_3">'[153]COSTOS OFICINA'!#REF!</definedName>
    <definedName name="Excel_BuiltIn_Print_Titles_3_51" localSheetId="4">#REF!</definedName>
    <definedName name="Excel_BuiltIn_Print_Titles_3_51" localSheetId="2">#REF!</definedName>
    <definedName name="Excel_BuiltIn_Print_Titles_3_51">#REF!</definedName>
    <definedName name="Excel_BuiltIn_Print_Titles_4" localSheetId="4">#REF!</definedName>
    <definedName name="Excel_BuiltIn_Print_Titles_4" localSheetId="2">'[153]COSTOS CAMPAMENTO'!#REF!</definedName>
    <definedName name="Excel_BuiltIn_Print_Titles_4">'[153]COSTOS CAMPAMENTO'!#REF!</definedName>
    <definedName name="Excel_BuiltIn_Print_Titles_5" localSheetId="2">'[126]VEA 374'!#REF!</definedName>
    <definedName name="Excel_BuiltIn_Print_Titles_5">'[126]VEA 374'!#REF!</definedName>
    <definedName name="Excel_BuiltIn_Print_Titles_5_51" localSheetId="4">#REF!</definedName>
    <definedName name="Excel_BuiltIn_Print_Titles_5_51" localSheetId="2">#REF!</definedName>
    <definedName name="Excel_BuiltIn_Print_Titles_5_51">#REF!</definedName>
    <definedName name="Excel_BuiltIn_Print_Titles_5_XX" localSheetId="4">#REF!</definedName>
    <definedName name="Excel_BuiltIn_Print_Titles_5_XX" localSheetId="2">'[126]VEA 374'!#REF!</definedName>
    <definedName name="Excel_BuiltIn_Print_Titles_5_XX">'[126]VEA 374'!#REF!</definedName>
    <definedName name="Excel_BuiltIn_Print_Titles_5_XX_51" localSheetId="4">#REF!</definedName>
    <definedName name="Excel_BuiltIn_Print_Titles_5_XX_51" localSheetId="2">#REF!</definedName>
    <definedName name="Excel_BuiltIn_Print_Titles_5_XX_51">#REF!</definedName>
    <definedName name="Excel_BuiltIn_Print_Titles_6" localSheetId="2">#REF!</definedName>
    <definedName name="Excel_BuiltIn_Print_Titles_6">#REF!</definedName>
    <definedName name="Excel_BuiltIn_Print_Titles_6_51">#REF!</definedName>
    <definedName name="Excel_BuiltIn_Print_Titles_7">[126]HFB024!#REF!</definedName>
    <definedName name="Excel_BuiltIn_Print_Titles_7_51" localSheetId="4">#REF!</definedName>
    <definedName name="Excel_BuiltIn_Print_Titles_7_51" localSheetId="2">#REF!</definedName>
    <definedName name="Excel_BuiltIn_Print_Titles_7_51">#REF!</definedName>
    <definedName name="Excel_BuiltIn_Print_Titles_8" localSheetId="2">#REF!</definedName>
    <definedName name="Excel_BuiltIn_Print_Titles_8">#REF!</definedName>
    <definedName name="Excel_BuiltIn_Print_Titles_8_51">#REF!</definedName>
    <definedName name="Excel_BuiltIn_Print_Titles_9">[126]PAJ825!#REF!</definedName>
    <definedName name="Excel_BuiltIn_Print_Titles_9_51" localSheetId="4">#REF!</definedName>
    <definedName name="Excel_BuiltIn_Print_Titles_9_51" localSheetId="2">#REF!</definedName>
    <definedName name="Excel_BuiltIn_Print_Titles_9_51">#REF!</definedName>
    <definedName name="EXCROC">'[154]Análisis de precios'!$H$52</definedName>
    <definedName name="Executivepb" localSheetId="4" hidden="1">#REF!</definedName>
    <definedName name="Executivepb" localSheetId="7" hidden="1">#REF!</definedName>
    <definedName name="Executivepb" localSheetId="2" hidden="1">#REF!</definedName>
    <definedName name="Executivepb" hidden="1">#REF!</definedName>
    <definedName name="EXPL" localSheetId="4">#REF!</definedName>
    <definedName name="EXPL">#REF!</definedName>
    <definedName name="ExtensionCoordinador">#REF!</definedName>
    <definedName name="Extintor_con_soporte">[46]Insumos!$B$377</definedName>
    <definedName name="extra">'[155]Liquidación de Obra x Administr'!$C$3</definedName>
    <definedName name="Extra_Pay" localSheetId="4">#REF!</definedName>
    <definedName name="Extra_Pay" localSheetId="2">#REF!</definedName>
    <definedName name="Extra_Pay">#REF!</definedName>
    <definedName name="EXTRA2" localSheetId="2">#REF!</definedName>
    <definedName name="EXTRA2">#REF!</definedName>
    <definedName name="EXTRA3">#REF!</definedName>
    <definedName name="EXTRA5">#REF!</definedName>
    <definedName name="EXTRA6">#REF!</definedName>
    <definedName name="EXTRA7">#REF!</definedName>
    <definedName name="Extracción_IM">#REF!</definedName>
    <definedName name="Extras">#REF!</definedName>
    <definedName name="F._INGRESO">#REF!</definedName>
    <definedName name="F._RETIRO">#REF!</definedName>
    <definedName name="F.L">#REF!</definedName>
    <definedName name="fa" localSheetId="4">#REF!</definedName>
    <definedName name="FA">'[41]A.P.U'!#REF!</definedName>
    <definedName name="FABI" localSheetId="4">Scheduled_Payment+Extra_Payment</definedName>
    <definedName name="FABI" localSheetId="2">Scheduled_Payment+Extra_Payment</definedName>
    <definedName name="FABI" localSheetId="1">Scheduled_Payment+Extra_Payment</definedName>
    <definedName name="FABI">Scheduled_Payment+Extra_Payment</definedName>
    <definedName name="FABIAN" localSheetId="4">#N/A</definedName>
    <definedName name="FABIAN">#N/A</definedName>
    <definedName name="FAC" localSheetId="4" hidden="1">#REF!</definedName>
    <definedName name="FAC" localSheetId="2" hidden="1">#REF!</definedName>
    <definedName name="FAC" hidden="1">#REF!</definedName>
    <definedName name="FACHADA_ITEM" localSheetId="2">#REF!</definedName>
    <definedName name="FACHADA_ITEM">#REF!</definedName>
    <definedName name="FACIL" localSheetId="4">#REF!</definedName>
    <definedName name="FACIL" localSheetId="2">[156]General!#REF!</definedName>
    <definedName name="FACIL">[156]General!#REF!</definedName>
    <definedName name="Facilidades">#REF!</definedName>
    <definedName name="FACN">#REF!</definedName>
    <definedName name="FACT">#REF!</definedName>
    <definedName name="FACT_PRESTACION">#REF!</definedName>
    <definedName name="factor">#REF!</definedName>
    <definedName name="Factor_1.55">#REF!</definedName>
    <definedName name="Factor_NAL">#REF!</definedName>
    <definedName name="FACTOR_PRESTACIONAL">'[79]FACTOR PRESTACIONAL'!$A$7:$BE$32</definedName>
    <definedName name="Factor_Sonic">#REF!</definedName>
    <definedName name="Factor1.55">#REF!</definedName>
    <definedName name="Factor2.1">#REF!</definedName>
    <definedName name="FactorCostoPotencia" localSheetId="4">#REF!</definedName>
    <definedName name="FactorCostoPotencia">[119]Modelo!#REF!</definedName>
    <definedName name="FactorDeflactor" localSheetId="2">#REF!</definedName>
    <definedName name="FactorDeflactor">#REF!</definedName>
    <definedName name="FactorMultFinal" localSheetId="4">#REF!</definedName>
    <definedName name="FactorMultFinal" localSheetId="2">#REF!</definedName>
    <definedName name="FactorMultFinal">#REF!</definedName>
    <definedName name="FactorMultiplicaCalculado" localSheetId="4">#REF!</definedName>
    <definedName name="FactorMultiplicaCalculado">#REF!</definedName>
    <definedName name="FACTORPRESTACIONAL">#REF!</definedName>
    <definedName name="Factpb" hidden="1">#REF!</definedName>
    <definedName name="Factpb2" hidden="1">#REF!</definedName>
    <definedName name="factura">#REF!</definedName>
    <definedName name="FACTURADO">'[157]Itemes Renovación'!#REF!</definedName>
    <definedName name="FAFAEGVV">'[41]A.P.U'!#REF!</definedName>
    <definedName name="FAFAG">'[41]A.P.U'!#REF!</definedName>
    <definedName name="Fallo.Prof" localSheetId="4">#REF!</definedName>
    <definedName name="Fallo.Prof" localSheetId="2">#REF!</definedName>
    <definedName name="Fallo.Prof">#REF!</definedName>
    <definedName name="FALTANTES1">'[158]CANT OBRA'!$A$1:$IV$65536</definedName>
    <definedName name="FareWellStmnt" localSheetId="2">#REF!</definedName>
    <definedName name="FareWellStmnt">#REF!</definedName>
    <definedName name="FaseProyecto" localSheetId="2">#REF!</definedName>
    <definedName name="FaseProyecto">#REF!</definedName>
    <definedName name="fb" localSheetId="4">#REF!</definedName>
    <definedName name="fb">#REF!</definedName>
    <definedName name="fbfhfgh">#REF!</definedName>
    <definedName name="fcc">#REF!</definedName>
    <definedName name="Fcotiz">#REF!</definedName>
    <definedName name="fd" localSheetId="2">'[103]A. P. U.'!#REF!</definedName>
    <definedName name="fd">'[103]A. P. U.'!#REF!</definedName>
    <definedName name="fda" localSheetId="4">#REF!</definedName>
    <definedName name="fda" localSheetId="7"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4"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4" hidden="1">{"TAB1",#N/A,TRUE,"GENERAL";"TAB2",#N/A,TRUE,"GENERAL";"TAB3",#N/A,TRUE,"GENERAL";"TAB4",#N/A,TRUE,"GENERAL";"TAB5",#N/A,TRUE,"GENERAL"}</definedName>
    <definedName name="fdbjp" localSheetId="7"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7"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7"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ASDFASD" localSheetId="2">#REF!</definedName>
    <definedName name="FDGASDFASD">#REF!</definedName>
    <definedName name="FDGD" localSheetId="4" hidden="1">{"TAB1",#N/A,TRUE,"GENERAL";"TAB2",#N/A,TRUE,"GENERAL";"TAB3",#N/A,TRUE,"GENERAL";"TAB4",#N/A,TRUE,"GENERAL";"TAB5",#N/A,TRUE,"GENERAL"}</definedName>
    <definedName name="FDGD" localSheetId="7"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7"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NTMNN">'[41]A.P.U'!#REF!</definedName>
    <definedName name="FDNVB">'[41]A.P.U'!#REF!</definedName>
    <definedName name="fdsafd" localSheetId="4">#REF!</definedName>
    <definedName name="fdsafd" localSheetId="2">#REF!</definedName>
    <definedName name="fdsafd">#REF!</definedName>
    <definedName name="FDSCCS" localSheetId="4">#REF!</definedName>
    <definedName name="FDSCCS" localSheetId="2">'[41]A.P.U'!#REF!</definedName>
    <definedName name="FDSCCS">'[41]A.P.U'!#REF!</definedName>
    <definedName name="fdsf" localSheetId="4" hidden="1">{"TAB1",#N/A,TRUE,"GENERAL";"TAB2",#N/A,TRUE,"GENERAL";"TAB3",#N/A,TRUE,"GENERAL";"TAB4",#N/A,TRUE,"GENERAL";"TAB5",#N/A,TRUE,"GENERAL"}</definedName>
    <definedName name="fdsf" localSheetId="7"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7"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7"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7"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D" localSheetId="4">#REF!</definedName>
    <definedName name="fDWD" localSheetId="2">#REF!</definedName>
    <definedName name="fDWD">#REF!</definedName>
    <definedName name="fdwssf" localSheetId="2">#REF!</definedName>
    <definedName name="fdwssf">#REF!</definedName>
    <definedName name="FE">1.32</definedName>
    <definedName name="FEB" localSheetId="4">#REF!</definedName>
    <definedName name="Feb">[139]FEB!$A$12:$H$33</definedName>
    <definedName name="Feb_C">[139]FEB!$A$35:$H$51</definedName>
    <definedName name="FEBRERO">[42]General!#REF!</definedName>
    <definedName name="FEC">#REF!</definedName>
    <definedName name="FECH">[62]DATOS!$D$6</definedName>
    <definedName name="Fecha" localSheetId="4">#REF!</definedName>
    <definedName name="FECHA" localSheetId="2">#REF!</definedName>
    <definedName name="FECHA">#REF!</definedName>
    <definedName name="FECHA_1">#N/A</definedName>
    <definedName name="FECHA_1_1" localSheetId="2">#REF!</definedName>
    <definedName name="FECHA_1_1">#REF!</definedName>
    <definedName name="FECHA_1_1_1">NA()</definedName>
    <definedName name="FECHA_1_2">#REF!</definedName>
    <definedName name="FECHA_CORTE">#REF!</definedName>
    <definedName name="FECHA_TERMINACION_CONTRATO">#REF!</definedName>
    <definedName name="FECHA5">#REF!,#REF!</definedName>
    <definedName name="FechaInicio" localSheetId="2">#REF!</definedName>
    <definedName name="FechaInicio">#REF!</definedName>
    <definedName name="FechaPre" localSheetId="2">#REF!</definedName>
    <definedName name="FechaPre">#REF!</definedName>
    <definedName name="FECHAS_C" localSheetId="2">#REF!</definedName>
    <definedName name="FECHAS_C">#REF!</definedName>
    <definedName name="FECHAS_CCTL">#REF!</definedName>
    <definedName name="FECHAS_F">#REF!</definedName>
    <definedName name="FECHAS_HH">#REF!</definedName>
    <definedName name="FechaTermina">#REF!</definedName>
    <definedName name="FechaTerminacion">#REF!</definedName>
    <definedName name="FEGG" localSheetId="4">#REF!</definedName>
    <definedName name="FEGG">#REF!</definedName>
    <definedName name="FENREO" localSheetId="4">#REF!</definedName>
    <definedName name="FENREO">[159]General!#REF!</definedName>
    <definedName name="fer">'[160]Res-Accide-10'!#REF!</definedName>
    <definedName name="ferfer" localSheetId="4" hidden="1">{"via1",#N/A,TRUE,"general";"via2",#N/A,TRUE,"general";"via3",#N/A,TRUE,"general"}</definedName>
    <definedName name="ferfer" localSheetId="7"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RNANDO">[42]General!#REF!</definedName>
    <definedName name="Festivos" localSheetId="4">#REF!</definedName>
    <definedName name="Festivos">'[161]días habiles 2015'!$D$2:$D$21</definedName>
    <definedName name="fevenad1">[9]Datos!$B$9</definedName>
    <definedName name="fevenad2">[9]Datos!$B$10</definedName>
    <definedName name="fevenin">[9]Datos!$B$8</definedName>
    <definedName name="ff" localSheetId="4">#REF!</definedName>
    <definedName name="FF" localSheetId="2">'[41]A.P.U'!#REF!</definedName>
    <definedName name="FF">'[41]A.P.U'!#REF!</definedName>
    <definedName name="ff_1">"[0]!err"</definedName>
    <definedName name="FFEECFFDAFF">#REF!</definedName>
    <definedName name="fff" localSheetId="4" hidden="1">{"via1",#N/A,TRUE,"general";"via2",#N/A,TRUE,"general";"via3",#N/A,TRUE,"general"}</definedName>
    <definedName name="fff" localSheetId="7"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 localSheetId="4" hidden="1">#REF!</definedName>
    <definedName name="FFFF" localSheetId="2" hidden="1">#REF!</definedName>
    <definedName name="FFFF" hidden="1">#REF!</definedName>
    <definedName name="ffffd" localSheetId="4" hidden="1">{"via1",#N/A,TRUE,"general";"via2",#N/A,TRUE,"general";"via3",#N/A,TRUE,"general"}</definedName>
    <definedName name="ffffd" localSheetId="7"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FFFFFFFF">'[41]A.P.U'!#REF!</definedName>
    <definedName name="fffffft" localSheetId="4"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7"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7"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7"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SDFSDFSDFSADFSDFS">#REF!</definedName>
    <definedName name="fg" localSheetId="4">#REF!</definedName>
    <definedName name="fg" localSheetId="2">#REF!</definedName>
    <definedName name="fg">#REF!</definedName>
    <definedName name="fg_1">"[0]!err"</definedName>
    <definedName name="fgdfg" localSheetId="4" hidden="1">{"TAB1",#N/A,TRUE,"GENERAL";"TAB2",#N/A,TRUE,"GENERAL";"TAB3",#N/A,TRUE,"GENERAL";"TAB4",#N/A,TRUE,"GENERAL";"TAB5",#N/A,TRUE,"GENERAL"}</definedName>
    <definedName name="fgdfg" localSheetId="7"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7"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GGAGA">#REF!</definedName>
    <definedName name="fgdsfg" localSheetId="4"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7"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#REF!</definedName>
    <definedName name="fgghhj" localSheetId="4" hidden="1">{"via1",#N/A,TRUE,"general";"via2",#N/A,TRUE,"general";"via3",#N/A,TRUE,"general"}</definedName>
    <definedName name="fgghhj" localSheetId="7"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4" hidden="1">{"via1",#N/A,TRUE,"general";"via2",#N/A,TRUE,"general";"via3",#N/A,TRUE,"general"}</definedName>
    <definedName name="FGHFBC" localSheetId="7"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7"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7"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7"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7"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JGHGF">#REF!</definedName>
    <definedName name="fghsfgh" localSheetId="4" hidden="1">{"via1",#N/A,TRUE,"general";"via2",#N/A,TRUE,"general";"via3",#N/A,TRUE,"general"}</definedName>
    <definedName name="fghsfgh" localSheetId="7"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7"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DFJDF">'[41]A.P.U'!#REF!</definedName>
    <definedName name="fgjgryi" localSheetId="4"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 localSheetId="4">#REF!</definedName>
    <definedName name="FGV" localSheetId="2">#REF!</definedName>
    <definedName name="FGV">#REF!</definedName>
    <definedName name="fhfg" localSheetId="4" hidden="1">{"TAB1",#N/A,TRUE,"GENERAL";"TAB2",#N/A,TRUE,"GENERAL";"TAB3",#N/A,TRUE,"GENERAL";"TAB4",#N/A,TRUE,"GENERAL";"TAB5",#N/A,TRUE,"GENERAL"}</definedName>
    <definedName name="fhfg" localSheetId="7"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7"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4" hidden="1">{#N/A,#N/A,TRUE,"1842CWN0"}</definedName>
    <definedName name="fhg" localSheetId="2" hidden="1">{#N/A,#N/A,TRUE,"1842CWN0"}</definedName>
    <definedName name="fhg" hidden="1">{#N/A,#N/A,TRUE,"1842CWN0"}</definedName>
    <definedName name="fhg_1" localSheetId="4" hidden="1">{#N/A,#N/A,TRUE,"1842CWN0"}</definedName>
    <definedName name="fhg_1" localSheetId="2" hidden="1">{#N/A,#N/A,TRUE,"1842CWN0"}</definedName>
    <definedName name="fhg_1" hidden="1">{#N/A,#N/A,TRUE,"1842CWN0"}</definedName>
    <definedName name="fhg_2" localSheetId="4" hidden="1">{#N/A,#N/A,TRUE,"1842CWN0"}</definedName>
    <definedName name="fhg_2" localSheetId="2" hidden="1">{#N/A,#N/A,TRUE,"1842CWN0"}</definedName>
    <definedName name="fhg_2" hidden="1">{#N/A,#N/A,TRUE,"1842CWN0"}</definedName>
    <definedName name="fhgh" localSheetId="4" hidden="1">{"via1",#N/A,TRUE,"general";"via2",#N/A,TRUE,"general";"via3",#N/A,TRUE,"general"}</definedName>
    <definedName name="fhgh" localSheetId="7"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7"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4">#REF!</definedName>
    <definedName name="fi" localSheetId="2">#REF!</definedName>
    <definedName name="fi">#REF!</definedName>
    <definedName name="FIBER" localSheetId="2">#REF!</definedName>
    <definedName name="FIBER">#REF!</definedName>
    <definedName name="FIDUCIASOCTUBRE" localSheetId="4" hidden="1">{#N/A,#N/A,FALSE,"Aging Summary";#N/A,#N/A,FALSE,"Ratio Analysis";#N/A,#N/A,FALSE,"Test 120 Day Accts";#N/A,#N/A,FALSE,"Tickmarks"}</definedName>
    <definedName name="FIDUCIASOCTUBRE" localSheetId="7" hidden="1">{#N/A,#N/A,FALSE,"Aging Summary";#N/A,#N/A,FALSE,"Ratio Analysis";#N/A,#N/A,FALSE,"Test 120 Day Accts";#N/A,#N/A,FALSE,"Tickmarks"}</definedName>
    <definedName name="FIDUCIASOCTUBRE" localSheetId="2" hidden="1">{#N/A,#N/A,FALSE,"Aging Summary";#N/A,#N/A,FALSE,"Ratio Analysis";#N/A,#N/A,FALSE,"Test 120 Day Accts";#N/A,#N/A,FALSE,"Tickmarks"}</definedName>
    <definedName name="FIDUCIASOCTUBRE" hidden="1">{#N/A,#N/A,FALSE,"Aging Summary";#N/A,#N/A,FALSE,"Ratio Analysis";#N/A,#N/A,FALSE,"Test 120 Day Accts";#N/A,#N/A,FALSE,"Tickmarks"}</definedName>
    <definedName name="FIELT" localSheetId="2">#REF!</definedName>
    <definedName name="FIELT">#REF!</definedName>
    <definedName name="fijamix" localSheetId="2">#REF!</definedName>
    <definedName name="fijamix">#REF!</definedName>
    <definedName name="Fil_Fechas" localSheetId="2">#REF!</definedName>
    <definedName name="Fil_Fechas">#REF!</definedName>
    <definedName name="fill1" hidden="1">#REF!</definedName>
    <definedName name="FILTROS">#REF!</definedName>
    <definedName name="filtrov">#REF!</definedName>
    <definedName name="fin">#REF!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 localSheetId="4">#REF!</definedName>
    <definedName name="Fin_de_semana">'[161]días habiles 2015'!$M$1:$M$2</definedName>
    <definedName name="final" localSheetId="4">#REF!</definedName>
    <definedName name="final" localSheetId="2">#REF!</definedName>
    <definedName name="final">#REF!</definedName>
    <definedName name="FINANC" localSheetId="2">#REF!</definedName>
    <definedName name="FINANC">#REF!</definedName>
    <definedName name="FINANCIACION" localSheetId="4">"[0]!err"</definedName>
    <definedName name="FINANCIACION" localSheetId="2">'PPTO INTERVENTORIA'!err</definedName>
    <definedName name="FINANCIACION">'POLIZAS OBRA'!err</definedName>
    <definedName name="FINANCIACION_1">"[0]!err"</definedName>
    <definedName name="Financialpb" localSheetId="4" hidden="1">#REF!</definedName>
    <definedName name="Financialpb" localSheetId="7" hidden="1">#REF!</definedName>
    <definedName name="Financialpb" localSheetId="2" hidden="1">#REF!</definedName>
    <definedName name="Financialpb" hidden="1">#REF!</definedName>
    <definedName name="Financialpb2" localSheetId="4" hidden="1">#REF!</definedName>
    <definedName name="Financialpb2" localSheetId="7" hidden="1">#REF!</definedName>
    <definedName name="Financialpb2" localSheetId="2" hidden="1">#REF!</definedName>
    <definedName name="Financialpb2" hidden="1">#REF!</definedName>
    <definedName name="FinePrint">#REF!</definedName>
    <definedName name="Finequipo">#REF!</definedName>
    <definedName name="FinequipoPrecios">#REF!</definedName>
    <definedName name="FinEVW">#REF!</definedName>
    <definedName name="FINI">#REF!</definedName>
    <definedName name="Finisher">#REF!</definedName>
    <definedName name="Finitems">#REF!</definedName>
    <definedName name="firma">"Imagen 1"</definedName>
    <definedName name="FJJJFJF">'[41]A.P.U'!#REF!</definedName>
    <definedName name="fk" localSheetId="4">#REF!</definedName>
    <definedName name="fk" localSheetId="2">#REF!</definedName>
    <definedName name="fk">#REF!</definedName>
    <definedName name="Flasher_luminoso_para_barricadas">[49]Insumos!$D$45</definedName>
    <definedName name="Fletes">#REF!</definedName>
    <definedName name="flq" localSheetId="4">#REF!</definedName>
    <definedName name="flq" localSheetId="2">#REF!</definedName>
    <definedName name="flq">#REF!</definedName>
    <definedName name="Flujo">#REF!</definedName>
    <definedName name="Flujo2">#REF!</definedName>
    <definedName name="Flujo3">#REF!</definedName>
    <definedName name="Fluxometro">[33]PRECIOS!$B$77</definedName>
    <definedName name="fm" localSheetId="4">#REF!</definedName>
    <definedName name="fm" localSheetId="2">#REF!</definedName>
    <definedName name="fm">#REF!</definedName>
    <definedName name="Fmonc">[162]MO_Fac_pres!$C$24</definedName>
    <definedName name="fnic" localSheetId="2">#REF!</definedName>
    <definedName name="fnic">#REF!</definedName>
    <definedName name="FO" localSheetId="4">#REF!</definedName>
    <definedName name="FO" localSheetId="2">'[87]CIRCUITOS CODENSA'!#REF!</definedName>
    <definedName name="FO">'[87]CIRCUITOS CODENSA'!#REF!</definedName>
    <definedName name="FOBO105" localSheetId="2">#REF!</definedName>
    <definedName name="FOBO105">#REF!</definedName>
    <definedName name="FOBO105US" localSheetId="2">#REF!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mulario3" localSheetId="4">#REF!</definedName>
    <definedName name="fomulario3">#REF!</definedName>
    <definedName name="Fondo">#REF!</definedName>
    <definedName name="FONDO2">#REF!</definedName>
    <definedName name="FONDO2_10">#REF!</definedName>
    <definedName name="FONDO2_2">#REF!</definedName>
    <definedName name="FONDO2_2_10">#REF!</definedName>
    <definedName name="FONDO2_4">#REF!</definedName>
    <definedName name="FONDO2_4_10">#REF!</definedName>
    <definedName name="FONDOPEN">#REF!</definedName>
    <definedName name="FOR">#REF!</definedName>
    <definedName name="FOR_1">#N/A</definedName>
    <definedName name="FOR_1_1">#REF!</definedName>
    <definedName name="FOR_1_1_1">NA()</definedName>
    <definedName name="FOR_1_2">#REF!</definedName>
    <definedName name="FORDESCR">#REF!</definedName>
    <definedName name="Forecast_FISICO">#REF!</definedName>
    <definedName name="FORM_C3">#REF!</definedName>
    <definedName name="FORM3">#REF!</definedName>
    <definedName name="FORMA">#REF!</definedName>
    <definedName name="FORMALE">#REF!</definedName>
    <definedName name="Formaleta">'[47]LISTADO DE MATERIALES Y EQUIPOS'!$B$45</definedName>
    <definedName name="FORMALETA.15.000">[48]Precios!$E$28</definedName>
    <definedName name="FORMALETA.27.700">[48]Precios!$E$23</definedName>
    <definedName name="formaleta_madera">'[49]Equipo y transporte'!$D$14</definedName>
    <definedName name="FORMALETAM2" localSheetId="4">#REF!</definedName>
    <definedName name="FORMALETAM2" localSheetId="2">#REF!</definedName>
    <definedName name="FORMALETAM2">#REF!</definedName>
    <definedName name="Formaletas" localSheetId="2">#REF!</definedName>
    <definedName name="Formaletas">#REF!</definedName>
    <definedName name="Format" localSheetId="4">#REF!</definedName>
    <definedName name="Format">#REF!</definedName>
    <definedName name="Formato">#REF!</definedName>
    <definedName name="FORMH" localSheetId="4">#REF!</definedName>
    <definedName name="FORMH">#REF!</definedName>
    <definedName name="FORMM">#REF!</definedName>
    <definedName name="FORMOLT">#REF!</definedName>
    <definedName name="Formulario">+[163]Formular!$B$7:$G$71</definedName>
    <definedName name="formularioCantidades" localSheetId="4">#REF!</definedName>
    <definedName name="formularioCantidades" localSheetId="2">#REF!</definedName>
    <definedName name="formularioCantidades">#REF!</definedName>
    <definedName name="FORSHE" localSheetId="2">#REF!</definedName>
    <definedName name="FORSHE">#REF!</definedName>
    <definedName name="FORUNMIS">#REF!</definedName>
    <definedName name="FOTO">#REF!</definedName>
    <definedName name="FOTOS" localSheetId="1">[164]!absc</definedName>
    <definedName name="FOTOS">[164]!absc</definedName>
    <definedName name="FPmonc" localSheetId="4">#REF!</definedName>
    <definedName name="FPmonc" localSheetId="2">#REF!</definedName>
    <definedName name="FPmonc">#REF!</definedName>
    <definedName name="FPprof" localSheetId="2">#REF!</definedName>
    <definedName name="FPprof">#REF!</definedName>
    <definedName name="FPrestacional">#REF!+#REF!</definedName>
    <definedName name="Fpro">[162]MO_Fac_pres!$C$13</definedName>
    <definedName name="FR" localSheetId="2">#REF!</definedName>
    <definedName name="FR">#REF!</definedName>
    <definedName name="FRANCIA" localSheetId="2">#REF!</definedName>
    <definedName name="FRANCIA">#REF!</definedName>
    <definedName name="FRANCO" localSheetId="2">#REF!</definedName>
    <definedName name="FRANCO">#REF!</definedName>
    <definedName name="frbgsd" localSheetId="4"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#REF!</definedName>
    <definedName name="fred">#REF!</definedName>
    <definedName name="frefr" localSheetId="4" hidden="1">{"via1",#N/A,TRUE,"general";"via2",#N/A,TRUE,"general";"via3",#N/A,TRUE,"general"}</definedName>
    <definedName name="frefr" localSheetId="7"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g">#REF!</definedName>
    <definedName name="FRENTES_OBRA">#REF!</definedName>
    <definedName name="fres" localSheetId="4">#REF!</definedName>
    <definedName name="fres">#REF!</definedName>
    <definedName name="FREV" localSheetId="4" hidden="1">{"PYGT",#N/A,FALSE,"PYG";"ACTIT",#N/A,FALSE,"BCE_GRAL-ACTIVO";"PASIT",#N/A,FALSE,"BCE_GRAL-PASIVO-PATRIM";"CAJAT",#N/A,FALSE,"CAJA"}</definedName>
    <definedName name="FREV" localSheetId="7" hidden="1">{"PYGT",#N/A,FALSE,"PYG";"ACTIT",#N/A,FALSE,"BCE_GRAL-ACTIVO";"PASIT",#N/A,FALSE,"BCE_GRAL-PASIVO-PATRIM";"CAJAT",#N/A,FALSE,"CAJA"}</definedName>
    <definedName name="FREV" localSheetId="2" hidden="1">{"PYGT",#N/A,FALSE,"PYG";"ACTIT",#N/A,FALSE,"BCE_GRAL-ACTIVO";"PASIT",#N/A,FALSE,"BCE_GRAL-PASIVO-PATRIM";"CAJAT",#N/A,FALSE,"CAJA"}</definedName>
    <definedName name="FREV" hidden="1">{"PYGT",#N/A,FALSE,"PYG";"ACTIT",#N/A,FALSE,"BCE_GRAL-ACTIVO";"PASIT",#N/A,FALSE,"BCE_GRAL-PASIVO-PATRIM";"CAJAT",#N/A,FALSE,"CAJA"}</definedName>
    <definedName name="frfa" localSheetId="4" hidden="1">{"via1",#N/A,TRUE,"general";"via2",#N/A,TRUE,"general";"via3",#N/A,TRUE,"general"}</definedName>
    <definedName name="frfa" localSheetId="7"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7"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 localSheetId="2">#REF!</definedName>
    <definedName name="FS">#REF!</definedName>
    <definedName name="fsdfdsf" localSheetId="2">#REF!</definedName>
    <definedName name="fsdfdsf">#REF!</definedName>
    <definedName name="ft">[30]Dimensiones!$D$12</definedName>
    <definedName name="ftr" localSheetId="2">#REF!</definedName>
    <definedName name="ftr">#REF!</definedName>
    <definedName name="fu" localSheetId="4">#REF!</definedName>
    <definedName name="fu" localSheetId="2">#REF!</definedName>
    <definedName name="fu">#REF!</definedName>
    <definedName name="fu_1">"[0]!err"</definedName>
    <definedName name="fue">#REF!</definedName>
    <definedName name="Fuente">#REF!</definedName>
    <definedName name="Full_Print" localSheetId="4">#REF!</definedName>
    <definedName name="Full_Print">#REF!</definedName>
    <definedName name="fv" localSheetId="4">#REF!</definedName>
    <definedName name="fv">#REF!</definedName>
    <definedName name="Fvisita">#REF!</definedName>
    <definedName name="fwff" localSheetId="4" hidden="1">{"via1",#N/A,TRUE,"general";"via2",#N/A,TRUE,"general";"via3",#N/A,TRUE,"general"}</definedName>
    <definedName name="fwff" localSheetId="7"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fgg" localSheetId="4" hidden="1">{"via1",#N/A,TRUE,"general";"via2",#N/A,TRUE,"general";"via3",#N/A,TRUE,"general"}</definedName>
    <definedName name="fwfgg" localSheetId="2" hidden="1">{"via1",#N/A,TRUE,"general";"via2",#N/A,TRUE,"general";"via3",#N/A,TRUE,"general"}</definedName>
    <definedName name="fwfgg" hidden="1">{"via1",#N/A,TRUE,"general";"via2",#N/A,TRUE,"general";"via3",#N/A,TRUE,"general"}</definedName>
    <definedName name="fwwe" localSheetId="4" hidden="1">{"via1",#N/A,TRUE,"general";"via2",#N/A,TRUE,"general";"via3",#N/A,TRUE,"general"}</definedName>
    <definedName name="fwwe" localSheetId="7"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 localSheetId="4">#REF!</definedName>
    <definedName name="fy" localSheetId="2">#REF!</definedName>
    <definedName name="fy">#REF!</definedName>
    <definedName name="fyy" localSheetId="2">#REF!</definedName>
    <definedName name="fyy">#REF!</definedName>
    <definedName name="g">#REF!</definedName>
    <definedName name="G._Importación">#REF!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 localSheetId="4">#REF!</definedName>
    <definedName name="ga">#REF!</definedName>
    <definedName name="GAJ">#REF!</definedName>
    <definedName name="GALON">#REF!</definedName>
    <definedName name="GANCHO">#REF!</definedName>
    <definedName name="Ganchos_galvanizados">[33]PRECIOS!$B$57</definedName>
    <definedName name="GanEquipos">#REF!</definedName>
    <definedName name="GanFletes">#REF!</definedName>
    <definedName name="GanMetal">#REF!</definedName>
    <definedName name="GanOtros">#REF!</definedName>
    <definedName name="GanSuministro">#REF!</definedName>
    <definedName name="GanViáticos">#REF!</definedName>
    <definedName name="GAS">#REF!</definedName>
    <definedName name="GASO">[18]BASE!$D$481</definedName>
    <definedName name="Gastos" localSheetId="4" hidden="1">{#N/A,#N/A,FALSE,"GRAFICO";#N/A,#N/A,FALSE,"CAJA (2)";#N/A,#N/A,FALSE,"TERCEROS-PROMEDIO";#N/A,#N/A,FALSE,"CAJA";#N/A,#N/A,FALSE,"INGRESOS1995-2003";#N/A,#N/A,FALSE,"GASTOS1995-2003"}</definedName>
    <definedName name="Gastos" localSheetId="7" hidden="1">{#N/A,#N/A,FALSE,"GRAFICO";#N/A,#N/A,FALSE,"CAJA (2)";#N/A,#N/A,FALSE,"TERCEROS-PROMEDIO";#N/A,#N/A,FALSE,"CAJA";#N/A,#N/A,FALSE,"INGRESOS1995-2003";#N/A,#N/A,FALSE,"GASTOS1995-2003"}</definedName>
    <definedName name="Gastos" localSheetId="2"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bancarios">#REF!</definedName>
    <definedName name="Gastoslegales">#REF!</definedName>
    <definedName name="Gastosviaje">#REF!</definedName>
    <definedName name="GastosViajes" localSheetId="4">#REF!</definedName>
    <definedName name="GastosViajes">#REF!</definedName>
    <definedName name="GATO" localSheetId="4">#REF!</definedName>
    <definedName name="GATO">[165]General!#REF!</definedName>
    <definedName name="gavion" localSheetId="4">#REF!</definedName>
    <definedName name="gavion" localSheetId="2">#REF!</definedName>
    <definedName name="gavion">#REF!</definedName>
    <definedName name="gb" localSheetId="4">#REF!</definedName>
    <definedName name="gb">#REF!</definedName>
    <definedName name="gba" localSheetId="4"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4"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vhntgyjn" localSheetId="2">#REF!</definedName>
    <definedName name="gbvhntgyjn">#REF!</definedName>
    <definedName name="gc" localSheetId="4">#REF!</definedName>
    <definedName name="gc" localSheetId="2">#REF!</definedName>
    <definedName name="gc">#REF!</definedName>
    <definedName name="GCB">#REF!</definedName>
    <definedName name="GCI">#REF!</definedName>
    <definedName name="GCN">#REF!</definedName>
    <definedName name="GCP">#REF!</definedName>
    <definedName name="gd" localSheetId="4">#REF!</definedName>
    <definedName name="gd">#REF!</definedName>
    <definedName name="GDDDDDDDDDDDDDDN">'[41]A.P.U'!#REF!</definedName>
    <definedName name="gddfgdfgdf" localSheetId="4">#REF!</definedName>
    <definedName name="gddfgdfgdf" localSheetId="2">#REF!</definedName>
    <definedName name="gddfgdfgdf">#REF!</definedName>
    <definedName name="GDG56_" localSheetId="2">#REF!</definedName>
    <definedName name="GDG56_">#REF!</definedName>
    <definedName name="gdj" localSheetId="4">#REF!</definedName>
    <definedName name="gdj">#REF!</definedName>
    <definedName name="GDN">#REF!</definedName>
    <definedName name="GDR">#REF!</definedName>
    <definedName name="gdt" localSheetId="4" hidden="1">{"TAB1",#N/A,TRUE,"GENERAL";"TAB2",#N/A,TRUE,"GENERAL";"TAB3",#N/A,TRUE,"GENERAL";"TAB4",#N/A,TRUE,"GENERAL";"TAB5",#N/A,TRUE,"GENERAL"}</definedName>
    <definedName name="gdt" localSheetId="7"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 localSheetId="4">#REF!</definedName>
    <definedName name="Ge" localSheetId="2">#REF!</definedName>
    <definedName name="Ge">#REF!</definedName>
    <definedName name="GEA" localSheetId="2">#REF!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4" hidden="1">{"via1",#N/A,TRUE,"general";"via2",#N/A,TRUE,"general";"via3",#N/A,TRUE,"general"}</definedName>
    <definedName name="geg" localSheetId="7"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ción_de_análisis_de_precios_Unitarios.">#REF!</definedName>
    <definedName name="GENERAL" localSheetId="2">#REF!</definedName>
    <definedName name="GENERAL">#REF!</definedName>
    <definedName name="GENERAL___0" localSheetId="2">#REF!</definedName>
    <definedName name="GENERAL___0">#REF!</definedName>
    <definedName name="GENERAL1">#REF!</definedName>
    <definedName name="GEO" localSheetId="4">#REF!</definedName>
    <definedName name="GEO">#REF!</definedName>
    <definedName name="GEOT">#REF!</definedName>
    <definedName name="Geotex">#REF!</definedName>
    <definedName name="geotextil">#REF!</definedName>
    <definedName name="GERENCIA">#REF!</definedName>
    <definedName name="GERENCIA1">#REF!</definedName>
    <definedName name="GERENCIA2">#REF!</definedName>
    <definedName name="Gerente">#REF!</definedName>
    <definedName name="gerg" localSheetId="4" hidden="1">{"TAB1",#N/A,TRUE,"GENERAL";"TAB2",#N/A,TRUE,"GENERAL";"TAB3",#N/A,TRUE,"GENERAL";"TAB4",#N/A,TRUE,"GENERAL";"TAB5",#N/A,TRUE,"GENERAL"}</definedName>
    <definedName name="gerg" localSheetId="7"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7"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7"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 localSheetId="4">#REF!</definedName>
    <definedName name="GF" localSheetId="2">#REF!</definedName>
    <definedName name="GF">#REF!</definedName>
    <definedName name="gfd" localSheetId="4" hidden="1">{"TAB1",#N/A,TRUE,"GENERAL";"TAB2",#N/A,TRUE,"GENERAL";"TAB3",#N/A,TRUE,"GENERAL";"TAB4",#N/A,TRUE,"GENERAL";"TAB5",#N/A,TRUE,"GENERAL"}</definedName>
    <definedName name="gfd" localSheetId="7"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7"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4" hidden="1">{#N/A,#N/A,TRUE,"INGENIERIA";#N/A,#N/A,TRUE,"COMPRAS";#N/A,#N/A,TRUE,"DIRECCION";#N/A,#N/A,TRUE,"RESUMEN"}</definedName>
    <definedName name="gffgfhhf" localSheetId="2" hidden="1">{#N/A,#N/A,TRUE,"INGENIERIA";#N/A,#N/A,TRUE,"COMPRAS";#N/A,#N/A,TRUE,"DIRECCION";#N/A,#N/A,TRUE,"RESUMEN"}</definedName>
    <definedName name="gffgfhhf" hidden="1">{#N/A,#N/A,TRUE,"INGENIERIA";#N/A,#N/A,TRUE,"COMPRAS";#N/A,#N/A,TRUE,"DIRECCION";#N/A,#N/A,TRUE,"RESUMEN"}</definedName>
    <definedName name="GFGFGFGF">'[41]A.P.U'!#REF!</definedName>
    <definedName name="gfgfgr" localSheetId="4" hidden="1">{"via1",#N/A,TRUE,"general";"via2",#N/A,TRUE,"general";"via3",#N/A,TRUE,"general"}</definedName>
    <definedName name="gfgfgr" localSheetId="7"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7"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7"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JKRJKRYKRMM">'[41]A.P.U'!#REF!</definedName>
    <definedName name="GFN">#REF!</definedName>
    <definedName name="gft" localSheetId="4">#REF!</definedName>
    <definedName name="gft" localSheetId="2">#REF!</definedName>
    <definedName name="gft">#REF!</definedName>
    <definedName name="gfutyj6" localSheetId="4" hidden="1">{"via1",#N/A,TRUE,"general";"via2",#N/A,TRUE,"general";"via3",#N/A,TRUE,"general"}</definedName>
    <definedName name="gfutyj6" localSheetId="7"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4">#REF!</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localSheetId="7"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7"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FF">#N/A</definedName>
    <definedName name="GGG" localSheetId="4">"[0]!err"</definedName>
    <definedName name="GGG" localSheetId="2">'PPTO INTERVENTORIA'!err</definedName>
    <definedName name="GGG">'POLIZAS OBRA'!err</definedName>
    <definedName name="GGG_1">"[0]!err"</definedName>
    <definedName name="gggb" localSheetId="4" hidden="1">{"TAB1",#N/A,TRUE,"GENERAL";"TAB2",#N/A,TRUE,"GENERAL";"TAB3",#N/A,TRUE,"GENERAL";"TAB4",#N/A,TRUE,"GENERAL";"TAB5",#N/A,TRUE,"GENERAL"}</definedName>
    <definedName name="gggb" localSheetId="7"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7"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7"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GGGGGGGGGGGGGG">#REF!</definedName>
    <definedName name="gggggt" localSheetId="4" hidden="1">{"via1",#N/A,TRUE,"general";"via2",#N/A,TRUE,"general";"via3",#N/A,TRUE,"general"}</definedName>
    <definedName name="gggggt" localSheetId="7"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7"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7"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7"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4" hidden="1">{#N/A,#N/A,TRUE,"1842CWN0"}</definedName>
    <definedName name="ggjgjkg" localSheetId="2" hidden="1">{#N/A,#N/A,TRUE,"1842CWN0"}</definedName>
    <definedName name="ggjgjkg" hidden="1">{#N/A,#N/A,TRUE,"1842CWN0"}</definedName>
    <definedName name="ggtgt" localSheetId="4" hidden="1">{"via1",#N/A,TRUE,"general";"via2",#N/A,TRUE,"general";"via3",#N/A,TRUE,"general"}</definedName>
    <definedName name="ggtgt" localSheetId="7"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 localSheetId="4">#REF!</definedName>
    <definedName name="gh" localSheetId="2">#REF!</definedName>
    <definedName name="gh">#REF!</definedName>
    <definedName name="ghdghuy" localSheetId="4" hidden="1">{"via1",#N/A,TRUE,"general";"via2",#N/A,TRUE,"general";"via3",#N/A,TRUE,"general"}</definedName>
    <definedName name="ghdghuy" localSheetId="7"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7"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4" hidden="1">{"via1",#N/A,TRUE,"general";"via2",#N/A,TRUE,"general";"via3",#N/A,TRUE,"general"}</definedName>
    <definedName name="ghfg" localSheetId="7"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#REF!</definedName>
    <definedName name="ghjghj" localSheetId="4"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JJYU">'[41]A.P.U'!#REF!</definedName>
    <definedName name="GHKJHK" localSheetId="4"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4" hidden="1">{#N/A,#N/A,TRUE,"1842CWN0"}</definedName>
    <definedName name="ghnbbfr" localSheetId="2" hidden="1">{#N/A,#N/A,TRUE,"1842CWN0"}</definedName>
    <definedName name="ghnbbfr" hidden="1">{#N/A,#N/A,TRUE,"1842CWN0"}</definedName>
    <definedName name="ghu" localSheetId="4">#REF!</definedName>
    <definedName name="ghu" localSheetId="2">#REF!</definedName>
    <definedName name="ghu">#REF!</definedName>
    <definedName name="Gi" localSheetId="4">#REF!</definedName>
    <definedName name="GI" localSheetId="2">COINCIDIR(0.01,'PPTO INTERVENTORIA'!End_Bal,-1)+1</definedName>
    <definedName name="GI" localSheetId="1">COINCIDIR(0.01,[0]!End_Bal,-1)+1</definedName>
    <definedName name="GI">COINCIDIR(0.01,[0]!End_Bal,-1)+1</definedName>
    <definedName name="giova" localSheetId="4">#REF!</definedName>
    <definedName name="giova" localSheetId="2">#REF!</definedName>
    <definedName name="giova">#REF!</definedName>
    <definedName name="GIRON" localSheetId="2">#REF!</definedName>
    <definedName name="GIRON">#REF!</definedName>
    <definedName name="gj" localSheetId="4">#REF!</definedName>
    <definedName name="gj">#REF!</definedName>
    <definedName name="GJHVCB" localSheetId="4"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4">#REF!</definedName>
    <definedName name="gk" localSheetId="2" hidden="1">{"via1",#N/A,TRUE,"general";"via2",#N/A,TRUE,"general";"via3",#N/A,TRUE,"general"}</definedName>
    <definedName name="gk" hidden="1">{"via1",#N/A,TRUE,"general";"via2",#N/A,TRUE,"general";"via3",#N/A,TRUE,"general"}</definedName>
    <definedName name="GKJDGDIJZ">"Imagen 3"</definedName>
    <definedName name="gl" localSheetId="4">#REF!</definedName>
    <definedName name="gl" localSheetId="2">#REF!</definedName>
    <definedName name="gl">#REF!</definedName>
    <definedName name="GM">#N/A</definedName>
    <definedName name="GMM_ON_ASO" localSheetId="2">#REF!</definedName>
    <definedName name="GMM_ON_ASO">#REF!</definedName>
    <definedName name="GMM_ON_DMARES">#REF!</definedName>
    <definedName name="GMM_ON_DRIO">#REF!</definedName>
    <definedName name="gmt" localSheetId="4">#REF!</definedName>
    <definedName name="gmt">#REF!</definedName>
    <definedName name="gmvsa">#REF!</definedName>
    <definedName name="gn" localSheetId="4">#REF!</definedName>
    <definedName name="gn">#REF!</definedName>
    <definedName name="GNETNNNE">'[41]A.P.U'!#REF!</definedName>
    <definedName name="gnm" localSheetId="4">#REF!</definedName>
    <definedName name="gnm" localSheetId="2">#REF!</definedName>
    <definedName name="gnm">#REF!</definedName>
    <definedName name="gñ" localSheetId="4">#REF!</definedName>
    <definedName name="gñ">#REF!</definedName>
    <definedName name="GOR">#REF!</definedName>
    <definedName name="GOT">#REF!</definedName>
    <definedName name="gp" localSheetId="4">#REF!</definedName>
    <definedName name="gp">#REF!</definedName>
    <definedName name="GPO">#REF!</definedName>
    <definedName name="GPR">#REF!</definedName>
    <definedName name="GPS">#REF!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#REF!</definedName>
    <definedName name="GRADA">#REF!</definedName>
    <definedName name="gradacion">#REF!</definedName>
    <definedName name="GRAF1ANO" localSheetId="4" hidden="1">{"via1",#N/A,TRUE,"general";"via2",#N/A,TRUE,"general";"via3",#N/A,TRUE,"general"}</definedName>
    <definedName name="GRAF1ANO" localSheetId="7"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MA" localSheetId="2">#REF!</definedName>
    <definedName name="GRAMA">#REF!</definedName>
    <definedName name="Grama_kikuyo">[33]PRECIOS!$B$86</definedName>
    <definedName name="Grama_verde">'[47]LISTADO DE MATERIALES Y EQUIPOS'!$B$128</definedName>
    <definedName name="GRAN_TOTAL">#REF!</definedName>
    <definedName name="GRANITO" localSheetId="4">#REF!</definedName>
    <definedName name="GRANITO" localSheetId="2">#REF!</definedName>
    <definedName name="GRANITO">#REF!</definedName>
    <definedName name="GRANO" localSheetId="4">#REF!</definedName>
    <definedName name="GRANO">#REF!</definedName>
    <definedName name="GRAP" localSheetId="4">#REF!</definedName>
    <definedName name="GRAP">#REF!</definedName>
    <definedName name="GRASA.1.4">[48]Precios!$E$15</definedName>
    <definedName name="GRAV2" localSheetId="4">#REF!</definedName>
    <definedName name="GRAV2" localSheetId="2">#REF!</definedName>
    <definedName name="GRAV2">#REF!</definedName>
    <definedName name="GRAV3">[38]BASE!$C$47</definedName>
    <definedName name="GRAV4">[166]BASE!$D$63</definedName>
    <definedName name="Grava" localSheetId="4">#REF!</definedName>
    <definedName name="Grava" localSheetId="2">#REF!</definedName>
    <definedName name="Grava">#REF!</definedName>
    <definedName name="GRAVILLA" localSheetId="4">#REF!</definedName>
    <definedName name="GRAVILLA">[98]MATERIALES!$D$3</definedName>
    <definedName name="Gravilla_de_río">[33]PRECIOS!$B$88</definedName>
    <definedName name="GRC">#REF!</definedName>
    <definedName name="GRC_ON_ASO">#REF!</definedName>
    <definedName name="GRC_ON_DAPIAY">#REF!</definedName>
    <definedName name="GRC_ON_GER">#REF!</definedName>
    <definedName name="gregds" localSheetId="4"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7"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ifería_para_lavamanos">[33]PRECIOS!$B$79</definedName>
    <definedName name="GRIFERIAS_ITEM">#REF!</definedName>
    <definedName name="grl" localSheetId="4">#REF!</definedName>
    <definedName name="grl" localSheetId="2">#REF!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4"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 localSheetId="2">#REF!</definedName>
    <definedName name="GRUPO1">#REF!</definedName>
    <definedName name="GRUPO123" localSheetId="2">#REF!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4" hidden="1">{"TAB1",#N/A,TRUE,"GENERAL";"TAB2",#N/A,TRUE,"GENERAL";"TAB3",#N/A,TRUE,"GENERAL";"TAB4",#N/A,TRUE,"GENERAL";"TAB5",#N/A,TRUE,"GENERAL"}</definedName>
    <definedName name="GSDG" localSheetId="7"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7"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4">IF([0]!LG=9,[0]!FES,"")</definedName>
    <definedName name="GT">[167]BASE!$C$4:$H$255</definedName>
    <definedName name="GTC">#REF!</definedName>
    <definedName name="gte" localSheetId="4">#REF!</definedName>
    <definedName name="gte" localSheetId="2">#REF!</definedName>
    <definedName name="gte">#REF!</definedName>
    <definedName name="gtgt" localSheetId="4" hidden="1">{"via1",#N/A,TRUE,"general";"via2",#N/A,TRUE,"general";"via3",#N/A,TRUE,"general"}</definedName>
    <definedName name="gtgt" localSheetId="7"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7"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7"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7"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 localSheetId="4">#REF!</definedName>
    <definedName name="GTI" localSheetId="2">#REF!</definedName>
    <definedName name="GTI">#REF!</definedName>
    <definedName name="GTO_ADMON" localSheetId="2">#REF!</definedName>
    <definedName name="GTO_ADMON">#REF!</definedName>
    <definedName name="GTO_INVEST">#REF!</definedName>
    <definedName name="GTO_OPERA">#REF!</definedName>
    <definedName name="GTP">#REF!</definedName>
    <definedName name="GTRE">#REF!</definedName>
    <definedName name="guadua">#REF!</definedName>
    <definedName name="guardaescoba">[67]lisprecios!#REF!</definedName>
    <definedName name="Gv" localSheetId="4">#REF!</definedName>
    <definedName name="Gv" localSheetId="2">#REF!</definedName>
    <definedName name="Gv">#REF!</definedName>
    <definedName name="GVFV" localSheetId="2">'[41]A.P.U'!#REF!</definedName>
    <definedName name="GVFV">'[41]A.P.U'!#REF!</definedName>
    <definedName name="Gw" localSheetId="4">#REF!</definedName>
    <definedName name="Gw" localSheetId="2">#REF!</definedName>
    <definedName name="Gw">#REF!</definedName>
    <definedName name="GWSH" localSheetId="4">#REF!</definedName>
    <definedName name="GWSH" localSheetId="2">'[41]A.P.U'!#REF!</definedName>
    <definedName name="GWSH">'[41]A.P.U'!#REF!</definedName>
    <definedName name="gy" localSheetId="4">#REF!</definedName>
    <definedName name="gy" localSheetId="2">#REF!</definedName>
    <definedName name="gy">#REF!</definedName>
    <definedName name="h" localSheetId="4">#REF!</definedName>
    <definedName name="H" localSheetId="2">'[41]A.P.U'!#REF!</definedName>
    <definedName name="H">'[41]A.P.U'!#REF!</definedName>
    <definedName name="h.EXC" localSheetId="4">#REF!</definedName>
    <definedName name="h.EXC" localSheetId="2">#REF!</definedName>
    <definedName name="h.EXC">#REF!</definedName>
    <definedName name="h.LOM" localSheetId="4">#REF!</definedName>
    <definedName name="h.LOM">#REF!</definedName>
    <definedName name="H.LOMO">[168]TUBERIA!$S$10:$S$14</definedName>
    <definedName name="h.POZ" localSheetId="4">#REF!</definedName>
    <definedName name="h.POZ" localSheetId="2">#REF!</definedName>
    <definedName name="h.POZ">#REF!</definedName>
    <definedName name="H_AA" localSheetId="2">VLOOKUP(#REF!,#REF!,9,FALSE)</definedName>
    <definedName name="H_AA">VLOOKUP(#REF!,#REF!,9,FALSE)</definedName>
    <definedName name="H_EL" localSheetId="2">VLOOKUP(#REF!,#REF!,6,FALSE)*(1+#REF!)</definedName>
    <definedName name="H_EL">VLOOKUP(#REF!,#REF!,6,FALSE)*(1+#REF!)</definedName>
    <definedName name="H_HI" localSheetId="2">VLOOKUP(#REF!,#REF!,6,FALSE)*(1+#REF!)</definedName>
    <definedName name="H_HI">VLOOKUP(#REF!,#REF!,6,FALSE)*(1+#REF!)</definedName>
    <definedName name="H_pump">#REF!</definedName>
    <definedName name="h9h" localSheetId="4" hidden="1">{"via1",#N/A,TRUE,"general";"via2",#N/A,TRUE,"general";"via3",#N/A,TRUE,"general"}</definedName>
    <definedName name="h9h" localSheetId="7"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 localSheetId="4">#REF!</definedName>
    <definedName name="ha" localSheetId="2">#REF!</definedName>
    <definedName name="ha">#REF!</definedName>
    <definedName name="hab___viv">[125]Sanitario!$AC$6:$AD$6</definedName>
    <definedName name="HABITANTES" localSheetId="4">#REF!</definedName>
    <definedName name="HABITANTES" localSheetId="2">#REF!</definedName>
    <definedName name="HABITANTES">#REF!</definedName>
    <definedName name="HACER" localSheetId="2">#REF!</definedName>
    <definedName name="HACER">#REF!</definedName>
    <definedName name="hAOOR">#REF!</definedName>
    <definedName name="HAROLD">#REF!</definedName>
    <definedName name="Hazards">#REF!</definedName>
    <definedName name="Hb">#REF!</definedName>
    <definedName name="HBETBB">'[41]A.P.U'!#REF!</definedName>
    <definedName name="hbfdhrw" localSheetId="4"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[30]Dimensiones!$B$10</definedName>
    <definedName name="HC78MH" localSheetId="2">'[16]BASE ptap'!#REF!</definedName>
    <definedName name="HC78MH">'[16]BASE ptap'!#REF!</definedName>
    <definedName name="hdfh" localSheetId="4" hidden="1">{"via1",#N/A,TRUE,"general";"via2",#N/A,TRUE,"general";"via3",#N/A,TRUE,"general"}</definedName>
    <definedName name="hdfh" localSheetId="7"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7"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7"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7"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HDHDHGFB">'[41]A.P.U'!#REF!</definedName>
    <definedName name="hen" localSheetId="2">#REF!</definedName>
    <definedName name="hen">#REF!</definedName>
    <definedName name="hernan" localSheetId="2">'[169]Itemes Renovación'!#REF!</definedName>
    <definedName name="hernan">'[169]Itemes Renovación'!#REF!</definedName>
    <definedName name="HERRADURA" localSheetId="2">#REF!</definedName>
    <definedName name="HERRADURA">#REF!</definedName>
    <definedName name="Herramienta" localSheetId="4" hidden="1">{"'Sheet2'!$A$3:$B$17"}</definedName>
    <definedName name="Herramienta" localSheetId="2" hidden="1">{"'Sheet2'!$A$3:$B$17"}</definedName>
    <definedName name="Herramienta" hidden="1">{"'Sheet2'!$A$3:$B$17"}</definedName>
    <definedName name="herramientas">'[170]Trans y Herra'!$A$2:$A$37</definedName>
    <definedName name="HERRERO">#REF!</definedName>
    <definedName name="HETJETJEYJYKRYKRYK">'[41]A.P.U'!#REF!</definedName>
    <definedName name="hfgh" localSheetId="4" hidden="1">{"via1",#N/A,TRUE,"general";"via2",#N/A,TRUE,"general";"via3",#N/A,TRUE,"general"}</definedName>
    <definedName name="hfgh" localSheetId="7"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7"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7"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[30]Dimensiones!$D$9</definedName>
    <definedName name="hfthr" localSheetId="4" hidden="1">{"via1",#N/A,TRUE,"general";"via2",#N/A,TRUE,"general";"via3",#N/A,TRUE,"general"}</definedName>
    <definedName name="hfthr" localSheetId="7"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4">#REF!</definedName>
    <definedName name="hg" localSheetId="2" hidden="1">{"via1",#N/A,TRUE,"general";"via2",#N/A,TRUE,"general";"via3",#N/A,TRUE,"general"}</definedName>
    <definedName name="hg" hidden="1">{"via1",#N/A,TRUE,"general";"via2",#N/A,TRUE,"general";"via3",#N/A,TRUE,"general"}</definedName>
    <definedName name="HGFGHGF">#REF!</definedName>
    <definedName name="HGFH" localSheetId="4" hidden="1">{"via1",#N/A,TRUE,"general";"via2",#N/A,TRUE,"general";"via3",#N/A,TRUE,"general"}</definedName>
    <definedName name="HGFH" localSheetId="7"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GF">#REF!</definedName>
    <definedName name="HGFHGJ">#REF!</definedName>
    <definedName name="hgfhty" localSheetId="4" hidden="1">{"via1",#N/A,TRUE,"general";"via2",#N/A,TRUE,"general";"via3",#N/A,TRUE,"general"}</definedName>
    <definedName name="hgfhty" localSheetId="7"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7"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7"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7"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 localSheetId="4">#REF!</definedName>
    <definedName name="hgt" localSheetId="2">#REF!</definedName>
    <definedName name="hgt">#REF!</definedName>
    <definedName name="hgu" localSheetId="4">#REF!</definedName>
    <definedName name="hgu">#REF!</definedName>
    <definedName name="hh" localSheetId="4">#REF!</definedName>
    <definedName name="hh" localSheetId="2">#REF!</definedName>
    <definedName name="hh">#REF!</definedName>
    <definedName name="hh_1">"[0]!err"</definedName>
    <definedName name="HHFG">#REF!</definedName>
    <definedName name="hhg" localSheetId="4" hidden="1">{#N/A,#N/A,TRUE,"1842CWN0"}</definedName>
    <definedName name="hhg" localSheetId="2" hidden="1">{#N/A,#N/A,TRUE,"1842CWN0"}</definedName>
    <definedName name="hhg" hidden="1">{#N/A,#N/A,TRUE,"1842CWN0"}</definedName>
    <definedName name="hhh" localSheetId="4" hidden="1">{"TAB1",#N/A,TRUE,"GENERAL";"TAB2",#N/A,TRUE,"GENERAL";"TAB3",#N/A,TRUE,"GENERAL";"TAB4",#N/A,TRUE,"GENERAL";"TAB5",#N/A,TRUE,"GENERAL"}</definedName>
    <definedName name="hhh" localSheetId="7"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7"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7"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7"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'[17]Interc de Hidr.'!$E$1:$E$65536</definedName>
    <definedName name="HIDE1" localSheetId="2">#REF!</definedName>
    <definedName name="HIDE1">#REF!</definedName>
    <definedName name="HIDR160PE_S1" localSheetId="4">#REF!</definedName>
    <definedName name="HIDR160PE_S1" localSheetId="2">#REF!</definedName>
    <definedName name="HIDR160PE_S1">#REF!</definedName>
    <definedName name="HIDR160PE_S2" localSheetId="4">#REF!</definedName>
    <definedName name="HIDR160PE_S2">#REF!</definedName>
    <definedName name="HIDR160PE_S3" localSheetId="4">#REF!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LAVADORA">[48]Precios!$A$12</definedName>
    <definedName name="HIDROSANITYGAS_ITEM">#REF!</definedName>
    <definedName name="hierro" localSheetId="4">#REF!</definedName>
    <definedName name="Hierro" localSheetId="2">#REF!</definedName>
    <definedName name="Hierro">#REF!</definedName>
    <definedName name="hierro60v">#REF!</definedName>
    <definedName name="hij" localSheetId="1">[171]!absc</definedName>
    <definedName name="hij">[171]!absc</definedName>
    <definedName name="HILERAS">'[70]SEDIMENTADOR ALTA TASA ALT.2'!$B$8</definedName>
    <definedName name="HISTOGRAMA" localSheetId="2">#REF!</definedName>
    <definedName name="HISTOGRAMA">#REF!</definedName>
    <definedName name="HisYear_0" localSheetId="4" hidden="1">#REF!</definedName>
    <definedName name="HisYear_0" localSheetId="7" hidden="1">#REF!</definedName>
    <definedName name="HisYear_0" localSheetId="2" hidden="1">#REF!</definedName>
    <definedName name="HisYear_0" hidden="1">#REF!</definedName>
    <definedName name="HisYear_1" localSheetId="4" hidden="1">#REF!</definedName>
    <definedName name="HisYear_1" localSheetId="7" hidden="1">#REF!</definedName>
    <definedName name="HisYear_1" localSheetId="2" hidden="1">#REF!</definedName>
    <definedName name="HisYear_1" hidden="1">#REF!</definedName>
    <definedName name="HisYear_2" localSheetId="4" hidden="1">#REF!</definedName>
    <definedName name="HisYear_2" localSheetId="7" hidden="1">#REF!</definedName>
    <definedName name="HisYear_2" hidden="1">#REF!</definedName>
    <definedName name="HisYear_3" hidden="1">#REF!</definedName>
    <definedName name="hit">[30]Dimensiones!$D$8</definedName>
    <definedName name="hj" localSheetId="4">#REF!</definedName>
    <definedName name="hj" localSheetId="2">#REF!</definedName>
    <definedName name="hj">#REF!</definedName>
    <definedName name="hjfg" localSheetId="4" hidden="1">{"via1",#N/A,TRUE,"general";"via2",#N/A,TRUE,"general";"via3",#N/A,TRUE,"general"}</definedName>
    <definedName name="hjfg" localSheetId="7"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7"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7"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jk" localSheetId="4" hidden="1">#REF!,#REF!,#REF!,#REF!,#REF!,#REF!,#REF!,#REF!,#REF!,#REF!,#REF!</definedName>
    <definedName name="hjjk" localSheetId="7" hidden="1">#REF!,#REF!,#REF!,#REF!,#REF!,#REF!,#REF!,#REF!,#REF!,#REF!,#REF!</definedName>
    <definedName name="hjjk" localSheetId="2" hidden="1">#REF!,#REF!,#REF!,#REF!,#REF!,#REF!,#REF!,#REF!,#REF!,#REF!,#REF!</definedName>
    <definedName name="hjjk" hidden="1">[172]LTM!$N$676:$N$682,[172]LTM!$N$686,[172]LTM!$N$688:$N$694,[172]LTM!$N$699:$N$706,[172]LTM!$N$710:$N$714,[172]LTM!$N$717:$N$734,[172]LTM!$N$738,[172]LTM!$N$745:$N$751,[172]LTM!$N$837:$N$838,[172]LTM!$N$1454:$N$1458,[172]LTM!$N$1468:$N$1469</definedName>
    <definedName name="hjk" localSheetId="4">#REF!</definedName>
    <definedName name="hjk" localSheetId="2">#REF!</definedName>
    <definedName name="hjk">#REF!</definedName>
    <definedName name="HJKH" localSheetId="4" hidden="1">{"via1",#N/A,TRUE,"general";"via2",#N/A,TRUE,"general";"via3",#N/A,TRUE,"general"}</definedName>
    <definedName name="HJKH" localSheetId="7"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7"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4">PGIO!err</definedName>
    <definedName name="HK" localSheetId="2">'PPTO INTERVENTORIA'!err</definedName>
    <definedName name="HK">'POLIZAS OBRA'!err</definedName>
    <definedName name="hl" localSheetId="4">#REF!</definedName>
    <definedName name="hl" localSheetId="2">#REF!</definedName>
    <definedName name="hl">#REF!</definedName>
    <definedName name="HM" localSheetId="2">#REF!</definedName>
    <definedName name="HM">#REF!</definedName>
    <definedName name="HM_1">#N/A</definedName>
    <definedName name="HM_1_1">#REF!</definedName>
    <definedName name="HM_1_1_1">NA()</definedName>
    <definedName name="HM_1_2">#REF!</definedName>
    <definedName name="HM3EB" localSheetId="2">#REF!</definedName>
    <definedName name="HM3EB">#REF!</definedName>
    <definedName name="HM3JH" localSheetId="2">#REF!</definedName>
    <definedName name="HM3JH">#REF!</definedName>
    <definedName name="HMEN">#REF!</definedName>
    <definedName name="HMESP">[33]PRECIOS!$F$11</definedName>
    <definedName name="HMGLB">[33]PRECIOS!$F$12</definedName>
    <definedName name="HMHF3" localSheetId="2">[19]BASE!#REF!</definedName>
    <definedName name="HMHF3">[19]BASE!#REF!</definedName>
    <definedName name="HMML">[33]PRECIOS!$F$7</definedName>
    <definedName name="HMUND">[33]PRECIOS!$F$10</definedName>
    <definedName name="hn" localSheetId="4" hidden="1">{"TAB1",#N/A,TRUE,"GENERAL";"TAB2",#N/A,TRUE,"GENERAL";"TAB3",#N/A,TRUE,"GENERAL";"TAB4",#N/A,TRUE,"GENERAL";"TAB5",#N/A,TRUE,"GENERAL"}</definedName>
    <definedName name="hn" localSheetId="7"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localSheetId="4" hidden="1">#REF!,#REF!,#REF!,#REF!,#REF!,#REF!,#REF!,#REF!,#REF!,#REF!</definedName>
    <definedName name="hn.ConvertZero1" localSheetId="7" hidden="1">#REF!,#REF!,#REF!,#REF!,#REF!,#REF!,#REF!,#REF!,#REF!,#REF!</definedName>
    <definedName name="hn.ConvertZero1" localSheetId="2" hidden="1">#REF!,#REF!,#REF!,#REF!,#REF!,#REF!,#REF!,#REF!,#REF!,#REF!</definedName>
    <definedName name="hn.ConvertZero1" hidden="1">[172]LTM!$G$461:$J$461,[172]LTM!$G$463:$J$464,[172]LTM!$G$468:$J$469,[172]LTM!$G$473:$J$475,[172]LTM!$G$480:$J$480,[172]LTM!$G$484:$J$485,[172]LTM!$G$490:$J$490,[172]LTM!$G$514:$J$518,[172]LTM!$G$525:$J$526,[172]LTM!$G$532:$J$537</definedName>
    <definedName name="hn.ConvertZero2" localSheetId="4" hidden="1">#REF!,#REF!,#REF!,#REF!,#REF!,#REF!,#REF!,#REF!</definedName>
    <definedName name="hn.ConvertZero2" localSheetId="7" hidden="1">#REF!,#REF!,#REF!,#REF!,#REF!,#REF!,#REF!,#REF!</definedName>
    <definedName name="hn.ConvertZero2" localSheetId="2" hidden="1">#REF!,#REF!,#REF!,#REF!,#REF!,#REF!,#REF!,#REF!</definedName>
    <definedName name="hn.ConvertZero2" hidden="1">[172]LTM!$G$560:$J$560,[172]LTM!$H$590:$J$591,[172]LTM!$H$614:$J$614,[172]LTM!$H$635:$J$636,[172]LTM!$G$676:$J$680,[172]LTM!$G$686:$J$686,[172]LTM!$G$688:$J$694,[172]LTM!$G$681:$J$682</definedName>
    <definedName name="hn.ConvertZero3" localSheetId="4" hidden="1">#REF!,#REF!,#REF!,#REF!,#REF!</definedName>
    <definedName name="hn.ConvertZero3" localSheetId="7" hidden="1">#REF!,#REF!,#REF!,#REF!,#REF!</definedName>
    <definedName name="hn.ConvertZero3" localSheetId="2" hidden="1">#REF!,#REF!,#REF!,#REF!,#REF!</definedName>
    <definedName name="hn.ConvertZero3" hidden="1">[172]LTM!$G$699:$J$706,[172]LTM!$G$710:$J$714,[172]LTM!$G$717:$J$734,[172]LTM!$G$738:$J$738,[172]LTM!$G$745:$J$751</definedName>
    <definedName name="hn.ConvertZero4" localSheetId="4" hidden="1">#REF!,#REF!,#REF!,#REF!,#REF!,#REF!,#REF!,#REF!</definedName>
    <definedName name="hn.ConvertZero4" localSheetId="7" hidden="1">#REF!,#REF!,#REF!,#REF!,#REF!,#REF!,#REF!,#REF!</definedName>
    <definedName name="hn.ConvertZero4" localSheetId="2" hidden="1">#REF!,#REF!,#REF!,#REF!,#REF!,#REF!,#REF!,#REF!</definedName>
    <definedName name="hn.ConvertZero4" hidden="1">[172]LTM!$G$840:$J$840,[172]LTM!$H$1266:$J$1266,[172]LTM!$G$1267:$J$1267,[172]LTM!$G$1454:$J$1461,[172]LTM!$J$1462,[172]LTM!$J$1463,[172]LTM!$G$1468:$J$1469,[172]LTM!$L$1469:$N$1469</definedName>
    <definedName name="hn.ConvertZeroUnhide1" localSheetId="4" hidden="1">#REF!,#REF!,#REF!</definedName>
    <definedName name="hn.ConvertZeroUnhide1" localSheetId="7" hidden="1">#REF!,#REF!,#REF!</definedName>
    <definedName name="hn.ConvertZeroUnhide1" localSheetId="2" hidden="1">#REF!,#REF!,#REF!</definedName>
    <definedName name="hn.ConvertZeroUnhide1" hidden="1">[172]LTM!$G$1469:$J$1469,[172]LTM!$L$1469:$N$1469,[172]LTM!$H$1266:$J$1266</definedName>
    <definedName name="hn.Delete015" localSheetId="4" hidden="1">#REF!,#REF!,#REF!,#REF!</definedName>
    <definedName name="hn.Delete015" localSheetId="7" hidden="1">#REF!,#REF!,#REF!,#REF!</definedName>
    <definedName name="hn.Delete015" localSheetId="2" hidden="1">#REF!,#REF!,#REF!,#REF!</definedName>
    <definedName name="hn.Delete015" hidden="1">'[172]CREDIT STATS'!$B$9:$K$11,'[172]CREDIT STATS'!$O$11:$X$14,'[172]CREDIT STATS'!$B$25:$K$30,'[172]CREDIT STATS'!$O$25:$X$26</definedName>
    <definedName name="hn.DZ_MultByFXRates" localSheetId="4" hidden="1">#REF!,#REF!,#REF!,#REF!</definedName>
    <definedName name="hn.DZ_MultByFXRates" localSheetId="7" hidden="1">#REF!,#REF!,#REF!,#REF!</definedName>
    <definedName name="hn.DZ_MultByFXRates" localSheetId="2" hidden="1">#REF!,#REF!,#REF!,#REF!</definedName>
    <definedName name="hn.DZ_MultByFXRates" hidden="1">[172]DropZone!$B$2:$I$118,[172]DropZone!$B$120:$I$132,[172]DropZone!$B$134:$I$136,[172]DropZone!$B$138:$I$146</definedName>
    <definedName name="hn.ExtDb" hidden="1">FALSE</definedName>
    <definedName name="hn.LTM_MultByFXRates" localSheetId="4" hidden="1">#REF!,#REF!,#REF!,#REF!,#REF!,#REF!,#REF!</definedName>
    <definedName name="hn.LTM_MultByFXRates" localSheetId="7" hidden="1">#REF!,#REF!,#REF!,#REF!,#REF!,#REF!,#REF!</definedName>
    <definedName name="hn.LTM_MultByFXRates" localSheetId="2" hidden="1">#REF!,#REF!,#REF!,#REF!,#REF!,#REF!,#REF!</definedName>
    <definedName name="hn.LTM_MultByFXRates" hidden="1">[172]LTM!$G$461:$N$477,[172]LTM!$G$480:$N$539,[172]LTM!$G$548:$N$667,[172]LTM!$G$676:$N$1266,[172]LTM!$G$1454:$N$1461,[172]LTM!$G$1463:$N$1465,[172]LTM!$G$1468:$N$1469</definedName>
    <definedName name="hn.ModelType" hidden="1">"DEAL"</definedName>
    <definedName name="hn.ModelVersion" hidden="1">1</definedName>
    <definedName name="hn.MultbyFXRates" localSheetId="4" hidden="1">#REF!,#REF!,#REF!,#REF!,#REF!,#REF!,#REF!</definedName>
    <definedName name="hn.MultbyFXRates" localSheetId="7" hidden="1">#REF!,#REF!,#REF!,#REF!,#REF!,#REF!,#REF!</definedName>
    <definedName name="hn.MultbyFXRates" localSheetId="2" hidden="1">#REF!,#REF!,#REF!,#REF!,#REF!,#REF!,#REF!</definedName>
    <definedName name="hn.MultbyFXRates" hidden="1">[172]LTM!$G$461:$N$477,[172]LTM!$G$480:$N$539,[172]LTM!$G$548:$N$667,[172]LTM!$G$676:$N$1266,[172]LTM!$G$1454:$N$1461,[172]LTM!$G$1463:$N$1465,[172]LTM!$G$1468:$N$1469</definedName>
    <definedName name="hn.MultByFXRates1" localSheetId="4" hidden="1">#REF!,#REF!,#REF!,#REF!,#REF!</definedName>
    <definedName name="hn.MultByFXRates1" localSheetId="7" hidden="1">#REF!,#REF!,#REF!,#REF!,#REF!</definedName>
    <definedName name="hn.MultByFXRates1" localSheetId="2" hidden="1">#REF!,#REF!,#REF!,#REF!,#REF!</definedName>
    <definedName name="hn.MultByFXRates1" hidden="1">[172]LTM!$G$461:$G$477,[172]LTM!$G$480:$G$539,[172]LTM!$G$548:$G$562,[172]LTM!$G$676:$G$840,[172]LTM!$G$1454:$G$1469</definedName>
    <definedName name="hn.MultByFXRates2" localSheetId="4" hidden="1">#REF!,#REF!,#REF!,#REF!,#REF!</definedName>
    <definedName name="hn.MultByFXRates2" localSheetId="7" hidden="1">#REF!,#REF!,#REF!,#REF!,#REF!</definedName>
    <definedName name="hn.MultByFXRates2" localSheetId="2" hidden="1">#REF!,#REF!,#REF!,#REF!,#REF!</definedName>
    <definedName name="hn.MultByFXRates2" hidden="1">[172]LTM!$H$461:$H$477,[172]LTM!$H$480:$H$539,[172]LTM!$H$548:$H$667,[172]LTM!$H$676:$H$1266,[172]LTM!$H$1454:$H$1469</definedName>
    <definedName name="hn.MultByFXRates3" localSheetId="4" hidden="1">#REF!,#REF!,#REF!,#REF!,#REF!</definedName>
    <definedName name="hn.MultByFXRates3" localSheetId="7" hidden="1">#REF!,#REF!,#REF!,#REF!,#REF!</definedName>
    <definedName name="hn.MultByFXRates3" localSheetId="2" hidden="1">#REF!,#REF!,#REF!,#REF!,#REF!</definedName>
    <definedName name="hn.MultByFXRates3" hidden="1">[172]LTM!$I$461:$I$477,[172]LTM!$I$480:$I$539,[172]LTM!$I$548:$I$667,[172]LTM!$I$676:$I$1266,[172]LTM!$I$1454:$I$1469</definedName>
    <definedName name="hn.MultbyFxrates4" localSheetId="4" hidden="1">#REF!,#REF!,#REF!,#REF!,#REF!,#REF!,#REF!</definedName>
    <definedName name="hn.MultbyFxrates4" localSheetId="7" hidden="1">#REF!,#REF!,#REF!,#REF!,#REF!,#REF!,#REF!</definedName>
    <definedName name="hn.MultbyFxrates4" localSheetId="2" hidden="1">#REF!,#REF!,#REF!,#REF!,#REF!,#REF!,#REF!</definedName>
    <definedName name="hn.MultbyFxrates4" hidden="1">[172]LTM!$J$461:$J$477,[172]LTM!$J$480:$J$539,[172]LTM!$J$548:$J$668,[172]LTM!$J$676:$J$1266,[172]LTM!$J$1454:$J$1461,[172]LTM!$J$1463:$J$1465,[172]LTM!$J$1468</definedName>
    <definedName name="hn.multbyfxrates5" localSheetId="4" hidden="1">#REF!,#REF!,#REF!,#REF!,#REF!</definedName>
    <definedName name="hn.multbyfxrates5" localSheetId="7" hidden="1">#REF!,#REF!,#REF!,#REF!,#REF!</definedName>
    <definedName name="hn.multbyfxrates5" localSheetId="2" hidden="1">#REF!,#REF!,#REF!,#REF!,#REF!</definedName>
    <definedName name="hn.multbyfxrates5" hidden="1">[172]LTM!$L$461:$L$477,[172]LTM!$L$480:$L$539,[172]LTM!$L$548:$L$562,[172]LTM!$L$676:$L$840,[172]LTM!$L$1454:$L$1469</definedName>
    <definedName name="hn.multbyfxrates6" localSheetId="4" hidden="1">#REF!,#REF!,#REF!,#REF!,#REF!</definedName>
    <definedName name="hn.multbyfxrates6" localSheetId="7" hidden="1">#REF!,#REF!,#REF!,#REF!,#REF!</definedName>
    <definedName name="hn.multbyfxrates6" localSheetId="2" hidden="1">#REF!,#REF!,#REF!,#REF!,#REF!</definedName>
    <definedName name="hn.multbyfxrates6" hidden="1">[172]LTM!$M$461:$M$477,[172]LTM!$M$480:$M$539,[172]LTM!$M$548:$M$668,[172]LTM!$M$676:$M$1266,[172]LTM!$M$1454:$M$1469</definedName>
    <definedName name="hn.multbyfxrates7" localSheetId="4" hidden="1">#REF!,#REF!,#REF!,#REF!,#REF!</definedName>
    <definedName name="hn.multbyfxrates7" localSheetId="7" hidden="1">#REF!,#REF!,#REF!,#REF!,#REF!</definedName>
    <definedName name="hn.multbyfxrates7" localSheetId="2" hidden="1">#REF!,#REF!,#REF!,#REF!,#REF!</definedName>
    <definedName name="hn.multbyfxrates7" hidden="1">[172]LTM!$N$461:$N$477,[172]LTM!$N$480:$N$539,[172]LTM!$N$548:$N$667,[172]LTM!$N$676:$N$1266,[172]LTM!$N$1454:$N$1469</definedName>
    <definedName name="hn.MultByFXRatesBot1" localSheetId="4" hidden="1">#REF!,#REF!,#REF!,#REF!,#REF!,#REF!,#REF!,#REF!,#REF!,#REF!,#REF!,#REF!</definedName>
    <definedName name="hn.MultByFXRatesBot1" localSheetId="7" hidden="1">#REF!,#REF!,#REF!,#REF!,#REF!,#REF!,#REF!,#REF!,#REF!,#REF!,#REF!,#REF!</definedName>
    <definedName name="hn.MultByFXRatesBot1" localSheetId="2" hidden="1">#REF!,#REF!,#REF!,#REF!,#REF!,#REF!,#REF!,#REF!,#REF!,#REF!,#REF!,#REF!</definedName>
    <definedName name="hn.MultByFXRatesBot1" hidden="1">[172]LTM!$G$676:$G$682,[172]LTM!$G$686,[172]LTM!$G$688:$G$694,[172]LTM!$G$699:$G$706,[172]LTM!$G$710:$G$714,[172]LTM!$G$717:$G$734,[172]LTM!$G$738,[172]LTM!$G$738,[172]LTM!$G$745:$G$751,[172]LTM!$G$840,[172]LTM!$G$1454:$G$1461,[172]LTM!$G$1468:$G$1469</definedName>
    <definedName name="hn.MultByFXRatesBot2" localSheetId="4" hidden="1">#REF!,#REF!,#REF!,#REF!,#REF!,#REF!,#REF!,#REF!,#REF!,#REF!,#REF!,#REF!</definedName>
    <definedName name="hn.MultByFXRatesBot2" localSheetId="7" hidden="1">#REF!,#REF!,#REF!,#REF!,#REF!,#REF!,#REF!,#REF!,#REF!,#REF!,#REF!,#REF!</definedName>
    <definedName name="hn.MultByFXRatesBot2" localSheetId="2" hidden="1">#REF!,#REF!,#REF!,#REF!,#REF!,#REF!,#REF!,#REF!,#REF!,#REF!,#REF!,#REF!</definedName>
    <definedName name="hn.MultByFXRatesBot2" hidden="1">[172]LTM!$H$676:$H$682,[172]LTM!$H$686,[172]LTM!$H$688:$H$694,[172]LTM!$H$699:$H$706,[172]LTM!$H$710:$H$714,[172]LTM!$H$717:$H$734,[172]LTM!$H$738,[172]LTM!$H$745:$H$751,[172]LTM!$H$840,[172]LTM!$H$1266,[172]LTM!$H$1454:$H$1461,[172]LTM!$H$1468:$H$1469</definedName>
    <definedName name="hn.MultByFXRatesBot3" localSheetId="4" hidden="1">#REF!,#REF!,#REF!,#REF!,#REF!,#REF!,#REF!,#REF!,#REF!,#REF!,#REF!,#REF!</definedName>
    <definedName name="hn.MultByFXRatesBot3" localSheetId="7" hidden="1">#REF!,#REF!,#REF!,#REF!,#REF!,#REF!,#REF!,#REF!,#REF!,#REF!,#REF!,#REF!</definedName>
    <definedName name="hn.MultByFXRatesBot3" localSheetId="2" hidden="1">#REF!,#REF!,#REF!,#REF!,#REF!,#REF!,#REF!,#REF!,#REF!,#REF!,#REF!,#REF!</definedName>
    <definedName name="hn.MultByFXRatesBot3" hidden="1">[172]LTM!$I$676:$I$682,[172]LTM!$I$686,[172]LTM!$I$688:$I$694,[172]LTM!$I$699:$I$706,[172]LTM!$I$710:$I$714,[172]LTM!$I$717:$I$734,[172]LTM!$I$738,[172]LTM!$I$745:$I$751,[172]LTM!$I$840,[172]LTM!$I$1266,[172]LTM!$I$1454:$I$1461,[172]LTM!$I$1468:$I$1469</definedName>
    <definedName name="hn.MultByFXRatesBot4" localSheetId="4" hidden="1">#REF!,#REF!,#REF!,#REF!,#REF!,#REF!,#REF!,#REF!,#REF!,#REF!,#REF!,#REF!,#REF!</definedName>
    <definedName name="hn.MultByFXRatesBot4" localSheetId="7" hidden="1">#REF!,#REF!,#REF!,#REF!,#REF!,#REF!,#REF!,#REF!,#REF!,#REF!,#REF!,#REF!,#REF!</definedName>
    <definedName name="hn.MultByFXRatesBot4" localSheetId="2" hidden="1">#REF!,#REF!,#REF!,#REF!,#REF!,#REF!,#REF!,#REF!,#REF!,#REF!,#REF!,#REF!,#REF!</definedName>
    <definedName name="hn.MultByFXRatesBot4" hidden="1">[172]LTM!$J$676:$J$682,[172]LTM!$J$686,[172]LTM!$J$688:$J$694,[172]LTM!$J$699:$J$706,[172]LTM!$J$710:$J$714,[172]LTM!$J$717:$J$734,[172]LTM!$J$738,[172]LTM!$J$745:$J$751,[172]LTM!$J$840,[172]LTM!$J$1266,[172]LTM!$J$1454:$J$1461,[172]LTM!$J$1463:$J$1465,[172]LTM!$J$1468</definedName>
    <definedName name="hn.MultByFXRatesBot5" localSheetId="4" hidden="1">#REF!,#REF!,#REF!,#REF!,#REF!,#REF!,#REF!,#REF!,#REF!,#REF!,#REF!</definedName>
    <definedName name="hn.MultByFXRatesBot5" localSheetId="7" hidden="1">#REF!,#REF!,#REF!,#REF!,#REF!,#REF!,#REF!,#REF!,#REF!,#REF!,#REF!</definedName>
    <definedName name="hn.MultByFXRatesBot5" localSheetId="2" hidden="1">#REF!,#REF!,#REF!,#REF!,#REF!,#REF!,#REF!,#REF!,#REF!,#REF!,#REF!</definedName>
    <definedName name="hn.MultByFXRatesBot5" hidden="1">[172]LTM!$L$676:$L$682,[172]LTM!$L$686,[172]LTM!$L$688:$L$694,[172]LTM!$L$699:$L$706,[172]LTM!$L$710:$L$714,[172]LTM!$L$717:$L$734,[172]LTM!$L$738,[172]LTM!$L$745:$L$751,[172]LTM!$L$837:$L$838,[172]LTM!$L$1454:$L$1458,[172]LTM!$L$1468:$L$1469</definedName>
    <definedName name="hn.MultByFXRatesBot6" localSheetId="4" hidden="1">#REF!,#REF!,#REF!,#REF!,#REF!,#REF!,#REF!,#REF!,#REF!,#REF!,#REF!</definedName>
    <definedName name="hn.MultByFXRatesBot6" localSheetId="7" hidden="1">#REF!,#REF!,#REF!,#REF!,#REF!,#REF!,#REF!,#REF!,#REF!,#REF!,#REF!</definedName>
    <definedName name="hn.MultByFXRatesBot6" localSheetId="2" hidden="1">#REF!,#REF!,#REF!,#REF!,#REF!,#REF!,#REF!,#REF!,#REF!,#REF!,#REF!</definedName>
    <definedName name="hn.MultByFXRatesBot6" hidden="1">[172]LTM!$M$676:$M$682,[172]LTM!$M$686,[172]LTM!$M$688:$M$694,[172]LTM!$M$699:$M$706,[172]LTM!$M$710:$M$714,[172]LTM!$M$717:$M$734,[172]LTM!$M$738,[172]LTM!$M$745:$M$751,[172]LTM!$M$837:$M$838,[172]LTM!$M$1454:$M$1458,[172]LTM!$M$1468:$M$1469</definedName>
    <definedName name="hn.MultByFXRatesBot7" localSheetId="4" hidden="1">#REF!,#REF!,#REF!,#REF!,#REF!,#REF!,#REF!,#REF!,#REF!,#REF!,#REF!</definedName>
    <definedName name="hn.MultByFXRatesBot7" localSheetId="7" hidden="1">#REF!,#REF!,#REF!,#REF!,#REF!,#REF!,#REF!,#REF!,#REF!,#REF!,#REF!</definedName>
    <definedName name="hn.MultByFXRatesBot7" localSheetId="2" hidden="1">#REF!,#REF!,#REF!,#REF!,#REF!,#REF!,#REF!,#REF!,#REF!,#REF!,#REF!</definedName>
    <definedName name="hn.MultByFXRatesBot7" hidden="1">[172]LTM!$N$676:$N$682,[172]LTM!$N$686,[172]LTM!$N$688:$N$694,[172]LTM!$N$699:$N$706,[172]LTM!$N$710:$N$714,[172]LTM!$N$717:$N$734,[172]LTM!$N$738,[172]LTM!$N$745:$N$751,[172]LTM!$N$837:$N$838,[172]LTM!$N$1454:$N$1458,[172]LTM!$N$1468:$N$1469</definedName>
    <definedName name="hn.MultByFXRatesTop1" localSheetId="4" hidden="1">#REF!,#REF!,#REF!,#REF!,#REF!,#REF!,#REF!,#REF!,#REF!,#REF!,#REF!,#REF!</definedName>
    <definedName name="hn.MultByFXRatesTop1" localSheetId="7" hidden="1">#REF!,#REF!,#REF!,#REF!,#REF!,#REF!,#REF!,#REF!,#REF!,#REF!,#REF!,#REF!</definedName>
    <definedName name="hn.MultByFXRatesTop1" localSheetId="2" hidden="1">#REF!,#REF!,#REF!,#REF!,#REF!,#REF!,#REF!,#REF!,#REF!,#REF!,#REF!,#REF!</definedName>
    <definedName name="hn.MultByFXRatesTop1" hidden="1">[172]LTM!$G$461,[172]LTM!$G$463:$G$464,[172]LTM!$G$468:$G$469,[172]LTM!$G$473:$G$475,[172]LTM!$G$480,[172]LTM!$G$484:$G$485,[172]LTM!$G$490:$G$509,[172]LTM!$G$512,[172]LTM!$G$514:$G$518,[172]LTM!$G$525:$G$526,[172]LTM!$G$532:$G$537,[172]LTM!$G$560</definedName>
    <definedName name="hn.MultByFXRatesTop2" localSheetId="4" hidden="1">#REF!,#REF!,#REF!,#REF!,#REF!,#REF!,#REF!,#REF!,#REF!,#REF!,#REF!,#REF!,#REF!,#REF!,#REF!</definedName>
    <definedName name="hn.MultByFXRatesTop2" localSheetId="7" hidden="1">#REF!,#REF!,#REF!,#REF!,#REF!,#REF!,#REF!,#REF!,#REF!,#REF!,#REF!,#REF!,#REF!,#REF!,#REF!</definedName>
    <definedName name="hn.MultByFXRatesTop2" localSheetId="2" hidden="1">#REF!,#REF!,#REF!,#REF!,#REF!,#REF!,#REF!,#REF!,#REF!,#REF!,#REF!,#REF!,#REF!,#REF!,#REF!</definedName>
    <definedName name="hn.MultByFXRatesTop2" hidden="1">[172]LTM!$H$461,[172]LTM!$H$463:$H$464,[172]LTM!$H$468:$H$469,[172]LTM!$H$473:$H$475,[172]LTM!$H$480,[172]LTM!$H$484:$H$485,[172]LTM!$H$490:$H$509,[172]LTM!$H$512,[172]LTM!$H$514:$H$518,[172]LTM!$H$525:$H$526,[172]LTM!$H$532:$H$537,[172]LTM!$H$560,[172]LTM!$H$590:$H$591,[172]LTM!$H$614:$H$631,[172]LTM!$H$635:$H$636</definedName>
    <definedName name="hn.MultByFXRatesTop3" localSheetId="4" hidden="1">#REF!,#REF!,#REF!,#REF!,#REF!,#REF!,#REF!,#REF!,#REF!,#REF!,#REF!,#REF!,#REF!,#REF!,#REF!</definedName>
    <definedName name="hn.MultByFXRatesTop3" localSheetId="7" hidden="1">#REF!,#REF!,#REF!,#REF!,#REF!,#REF!,#REF!,#REF!,#REF!,#REF!,#REF!,#REF!,#REF!,#REF!,#REF!</definedName>
    <definedName name="hn.MultByFXRatesTop3" localSheetId="2" hidden="1">#REF!,#REF!,#REF!,#REF!,#REF!,#REF!,#REF!,#REF!,#REF!,#REF!,#REF!,#REF!,#REF!,#REF!,#REF!</definedName>
    <definedName name="hn.MultByFXRatesTop3" hidden="1">[172]LTM!$I$461,[172]LTM!$I$463:$I$464,[172]LTM!$I$468:$I$469,[172]LTM!$I$473:$I$475,[172]LTM!$I$480,[172]LTM!$I$484:$I$485,[172]LTM!$I$490:$I$509,[172]LTM!$I$512,[172]LTM!$I$514:$I$518,[172]LTM!$I$525:$I$526,[172]LTM!$I$532:$I$537,[172]LTM!$I$560,[172]LTM!$I$590:$I$591,[172]LTM!$I$614:$I$631,[172]LTM!$I$635:$I$636</definedName>
    <definedName name="hn.MultByFXRatesTop4" localSheetId="4" hidden="1">#REF!,#REF!,#REF!,#REF!,#REF!,#REF!,#REF!,#REF!,#REF!,#REF!,#REF!,#REF!,#REF!,#REF!,#REF!</definedName>
    <definedName name="hn.MultByFXRatesTop4" localSheetId="7" hidden="1">#REF!,#REF!,#REF!,#REF!,#REF!,#REF!,#REF!,#REF!,#REF!,#REF!,#REF!,#REF!,#REF!,#REF!,#REF!</definedName>
    <definedName name="hn.MultByFXRatesTop4" localSheetId="2" hidden="1">#REF!,#REF!,#REF!,#REF!,#REF!,#REF!,#REF!,#REF!,#REF!,#REF!,#REF!,#REF!,#REF!,#REF!,#REF!</definedName>
    <definedName name="hn.MultByFXRatesTop4" hidden="1">[172]LTM!$J$461,[172]LTM!$J$463:$J$464,[172]LTM!$J$468:$J$469,[172]LTM!$J$473:$J$475,[172]LTM!$J$480,[172]LTM!$J$484:$J$485,[172]LTM!$J$490:$J$509,[172]LTM!$J$512,[172]LTM!$J$514:$J$518,[172]LTM!$J$525:$J$526,[172]LTM!$J$532:$J$537,[172]LTM!$J$560,[172]LTM!$J$590:$J$591,[172]LTM!$J$614:$J$631,[172]LTM!$J$635:$J$636</definedName>
    <definedName name="hn.MultByFXRatesTop5" localSheetId="4" hidden="1">#REF!,#REF!,#REF!,#REF!,#REF!,#REF!,#REF!,#REF!,#REF!,#REF!,#REF!,#REF!</definedName>
    <definedName name="hn.MultByFXRatesTop5" localSheetId="7" hidden="1">#REF!,#REF!,#REF!,#REF!,#REF!,#REF!,#REF!,#REF!,#REF!,#REF!,#REF!,#REF!</definedName>
    <definedName name="hn.MultByFXRatesTop5" localSheetId="2" hidden="1">#REF!,#REF!,#REF!,#REF!,#REF!,#REF!,#REF!,#REF!,#REF!,#REF!,#REF!,#REF!</definedName>
    <definedName name="hn.MultByFXRatesTop5" hidden="1">[172]LTM!$L$461,[172]LTM!$L$463:$L$464,[172]LTM!$L$468:$L$469,[172]LTM!$L$473:$L$475,[172]LTM!$L$480,[172]LTM!$L$484:$L$485,[172]LTM!$L$490:$L$509,[172]LTM!$L$512,[172]LTM!$L$514:$L$518,[172]LTM!$L$525:$L$526,[172]LTM!$L$532:$L$537,[172]LTM!$L$560</definedName>
    <definedName name="hn.MultByFXRatesTop6" localSheetId="4" hidden="1">#REF!,#REF!,#REF!,#REF!,#REF!,#REF!,#REF!,#REF!,#REF!,#REF!,#REF!,#REF!,#REF!,#REF!,#REF!</definedName>
    <definedName name="hn.MultByFXRatesTop6" localSheetId="7" hidden="1">#REF!,#REF!,#REF!,#REF!,#REF!,#REF!,#REF!,#REF!,#REF!,#REF!,#REF!,#REF!,#REF!,#REF!,#REF!</definedName>
    <definedName name="hn.MultByFXRatesTop6" localSheetId="2" hidden="1">#REF!,#REF!,#REF!,#REF!,#REF!,#REF!,#REF!,#REF!,#REF!,#REF!,#REF!,#REF!,#REF!,#REF!,#REF!</definedName>
    <definedName name="hn.MultByFXRatesTop6" hidden="1">[172]LTM!$M$461,[172]LTM!$M$463:$M$464,[172]LTM!$M$468:$M$469,[172]LTM!$M$473:$M$475,[172]LTM!$M$480,[172]LTM!$M$484:$M$485,[172]LTM!$M$490:$M$509,[172]LTM!$M$512,[172]LTM!$M$514:$M$518,[172]LTM!$M$525:$M$526,[172]LTM!$M$532:$M$537,[172]LTM!$M$560,[172]LTM!$M$590:$M$591,[172]LTM!$M$614:$M$631,[172]LTM!$M$635:$M$636</definedName>
    <definedName name="hn.MultByFXRatesTop7" localSheetId="4" hidden="1">#REF!,#REF!,#REF!,#REF!,#REF!,#REF!,#REF!,#REF!,#REF!,#REF!,#REF!,#REF!,#REF!,#REF!,#REF!</definedName>
    <definedName name="hn.MultByFXRatesTop7" localSheetId="7" hidden="1">#REF!,#REF!,#REF!,#REF!,#REF!,#REF!,#REF!,#REF!,#REF!,#REF!,#REF!,#REF!,#REF!,#REF!,#REF!</definedName>
    <definedName name="hn.MultByFXRatesTop7" localSheetId="2" hidden="1">#REF!,#REF!,#REF!,#REF!,#REF!,#REF!,#REF!,#REF!,#REF!,#REF!,#REF!,#REF!,#REF!,#REF!,#REF!</definedName>
    <definedName name="hn.MultByFXRatesTop7" hidden="1">[172]LTM!$N$461,[172]LTM!$N$463:$N$464,[172]LTM!$N$468:$N$469,[172]LTM!$N$473:$N$475,[172]LTM!$N$480,[172]LTM!$N$484:$N$485,[172]LTM!$N$490:$N$509,[172]LTM!$N$512,[172]LTM!$N$514:$N$518,[172]LTM!$N$525:$N$526,[172]LTM!$N$532:$N$537,[172]LTM!$N$560,[172]LTM!$N$590:$N$591,[172]LTM!$N$614:$N$631,[172]LTM!$N$635:$N$636</definedName>
    <definedName name="hn.NoUpload" hidden="1">0</definedName>
    <definedName name="hn.YearLabel" localSheetId="4" hidden="1">#REF!</definedName>
    <definedName name="hn.YearLabel" localSheetId="7" hidden="1">#REF!</definedName>
    <definedName name="hn.YearLabel" localSheetId="2" hidden="1">#REF!</definedName>
    <definedName name="hn.YearLabel" hidden="1">#REF!</definedName>
    <definedName name="HNHNNNMYUJY" localSheetId="2">'[41]A.P.U'!#REF!</definedName>
    <definedName name="HNHNNNMYUJY">'[41]A.P.U'!#REF!</definedName>
    <definedName name="hnt" localSheetId="4">#REF!</definedName>
    <definedName name="hnt" localSheetId="2">#REF!</definedName>
    <definedName name="hnt">#REF!</definedName>
    <definedName name="HOCOL" localSheetId="2">#REF!</definedName>
    <definedName name="HOCOL">#REF!</definedName>
    <definedName name="hoha" localSheetId="4" hidden="1">{"PYGT",#N/A,FALSE,"PYG";"ACTIT",#N/A,FALSE,"BCE_GRAL-ACTIVO";"PASIT",#N/A,FALSE,"BCE_GRAL-PASIVO-PATRIM";"CAJAT",#N/A,FALSE,"CAJA"}</definedName>
    <definedName name="hoha" localSheetId="7" hidden="1">{"PYGT",#N/A,FALSE,"PYG";"ACTIT",#N/A,FALSE,"BCE_GRAL-ACTIVO";"PASIT",#N/A,FALSE,"BCE_GRAL-PASIVO-PATRIM";"CAJAT",#N/A,FALSE,"CAJA"}</definedName>
    <definedName name="hoha" localSheetId="2" hidden="1">{"PYGT",#N/A,FALSE,"PYG";"ACTIT",#N/A,FALSE,"BCE_GRAL-ACTIVO";"PASIT",#N/A,FALSE,"BCE_GRAL-PASIVO-PATRIM";"CAJAT",#N/A,FALSE,"CAJA"}</definedName>
    <definedName name="hoha" hidden="1">{"PYGT",#N/A,FALSE,"PYG";"ACTIT",#N/A,FALSE,"BCE_GRAL-ACTIVO";"PASIT",#N/A,FALSE,"BCE_GRAL-PASIVO-PATRIM";"CAJAT",#N/A,FALSE,"CAJA"}</definedName>
    <definedName name="HOJA" localSheetId="4">#N/A</definedName>
    <definedName name="HOJA" localSheetId="2">'PPTO INTERVENTORIA'!FECHA(AÑO('PPTO INTERVENTORIA'!Loan_Start),MES('PPTO INTERVENTORIA'!Loan_Start)+Payment_Number,DIA('PPTO INTERVENTORIA'!Loan_Start))</definedName>
    <definedName name="HOJA" localSheetId="1">[0]!FECHA([0]!AÑO([0]!Loan_Start),[0]!MES([0]!Loan_Start)+Payment_Number,[0]!DIA([0]!Loan_Start))</definedName>
    <definedName name="HOJA">FECHA(AÑO([0]!Loan_Start),MES([0]!Loan_Start)+Payment_Number,DIA([0]!Loan_Start))</definedName>
    <definedName name="HOJA1" localSheetId="4">#REF!</definedName>
    <definedName name="HOJA1" localSheetId="2">#REF!</definedName>
    <definedName name="HOJA1">#REF!</definedName>
    <definedName name="HOJA14" localSheetId="2">#REF!</definedName>
    <definedName name="HOJA14">#REF!</definedName>
    <definedName name="HOJA444" localSheetId="4">#N/A</definedName>
    <definedName name="HOJA444" localSheetId="2">'PPTO INTERVENTORIA'!FECHA(AÑO('PPTO INTERVENTORIA'!Loan_Start),MES('PPTO INTERVENTORIA'!Loan_Start)+Payment_Number,DIA('PPTO INTERVENTORIA'!Loan_Start))</definedName>
    <definedName name="HOJA444" localSheetId="1">[0]!FECHA([0]!AÑO([0]!Loan_Start),[0]!MES([0]!Loan_Start)+Payment_Number,[0]!DIA([0]!Loan_Start))</definedName>
    <definedName name="HOJA444">FECHA(AÑO([0]!Loan_Start),MES([0]!Loan_Start)+Payment_Number,DIA([0]!Loan_Start))</definedName>
    <definedName name="HOJA8" localSheetId="4">#REF!</definedName>
    <definedName name="HOJA8" localSheetId="2">#REF!</definedName>
    <definedName name="HOJA8">#REF!</definedName>
    <definedName name="HOJACALCULO" localSheetId="2">#REF!</definedName>
    <definedName name="HOJACALCULO">#REF!</definedName>
    <definedName name="HOLA">#REF!</definedName>
    <definedName name="HonoraProfesionales">#REF!</definedName>
    <definedName name="Honorarios">#REF!</definedName>
    <definedName name="HonoraTecnicos">#REF!</definedName>
    <definedName name="HOR">#REF!</definedName>
    <definedName name="HOR.EQ">#REF!</definedName>
    <definedName name="HORA">#REF!</definedName>
    <definedName name="HORA2" localSheetId="4">#REF!</definedName>
    <definedName name="HORA2" localSheetId="2">'[173]Itemes Renovación'!#REF!</definedName>
    <definedName name="HORA2">'[173]Itemes Renovación'!#REF!</definedName>
    <definedName name="HORALABO" localSheetId="2">#REF!</definedName>
    <definedName name="HORALABO">#REF!</definedName>
    <definedName name="HORALL" localSheetId="2">#REF!</definedName>
    <definedName name="HORALL">#REF!</definedName>
    <definedName name="HORAS" localSheetId="2">#REF!</definedName>
    <definedName name="HORAS">#REF!</definedName>
    <definedName name="HORAS_1">#N/A</definedName>
    <definedName name="HORAS_1_1">#REF!</definedName>
    <definedName name="HORAS_1_1_1">NA()</definedName>
    <definedName name="HORAS_1_2">#REF!</definedName>
    <definedName name="HORAS_DIAS">#REF!</definedName>
    <definedName name="horas_lluvia">#REF!</definedName>
    <definedName name="HORAS_LLUVIAS">#REF!</definedName>
    <definedName name="HORASEXTDIU" localSheetId="4">#REF!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4">#REF!</definedName>
    <definedName name="horat" localSheetId="2">'[174]Itemes Renovación'!#REF!</definedName>
    <definedName name="horat">'[174]Itemes Renovación'!#REF!</definedName>
    <definedName name="horat2" localSheetId="4">#REF!</definedName>
    <definedName name="horat2" localSheetId="2">'[175]Itemes Renovación'!#REF!</definedName>
    <definedName name="horat2">'[175]Itemes Renovación'!#REF!</definedName>
    <definedName name="HOREQ" localSheetId="2">#REF!</definedName>
    <definedName name="HOREQ">#REF!</definedName>
    <definedName name="HORNOLAB" localSheetId="4">#REF!</definedName>
    <definedName name="HORNOLAB" localSheetId="2">#REF!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 localSheetId="4">#REF!</definedName>
    <definedName name="hp">#REF!</definedName>
    <definedName name="HP_stg_Hz">#REF!</definedName>
    <definedName name="hqi" localSheetId="4">#REF!</definedName>
    <definedName name="hqi">#REF!</definedName>
    <definedName name="hreer" localSheetId="4" hidden="1">{"TAB1",#N/A,TRUE,"GENERAL";"TAB2",#N/A,TRUE,"GENERAL";"TAB3",#N/A,TRUE,"GENERAL";"TAB4",#N/A,TRUE,"GENERAL";"TAB5",#N/A,TRUE,"GENERAL"}</definedName>
    <definedName name="hreer" localSheetId="7"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RRHH">'[41]A.P.U'!#REF!</definedName>
    <definedName name="hrhth" localSheetId="4" hidden="1">{"TAB1",#N/A,TRUE,"GENERAL";"TAB2",#N/A,TRUE,"GENERAL";"TAB3",#N/A,TRUE,"GENERAL";"TAB4",#N/A,TRUE,"GENERAL";"TAB5",#N/A,TRUE,"GENERAL"}</definedName>
    <definedName name="hrhth" localSheetId="7"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2">#REF!</definedName>
    <definedName name="hrn">#REF!</definedName>
    <definedName name="hrthtrh" localSheetId="4"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4" hidden="1">{"via1",#N/A,TRUE,"general";"via2",#N/A,TRUE,"general";"via3",#N/A,TRUE,"general"}</definedName>
    <definedName name="hsfg" localSheetId="7"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 localSheetId="4">#REF!</definedName>
    <definedName name="ht" localSheetId="2">#REF!</definedName>
    <definedName name="ht">#REF!</definedName>
    <definedName name="HT75MH" localSheetId="4">#REF!</definedName>
    <definedName name="HT75MH" localSheetId="2">'[16]BASE ptap'!#REF!</definedName>
    <definedName name="HT75MH">'[16]BASE ptap'!#REF!</definedName>
    <definedName name="HTAS" localSheetId="2">#REF!</definedName>
    <definedName name="HTAS">#REF!</definedName>
    <definedName name="HTAS1" localSheetId="2">#REF!</definedName>
    <definedName name="HTAS1">#REF!</definedName>
    <definedName name="HTHDFVDV" localSheetId="4">#REF!</definedName>
    <definedName name="HTHDFVDV" localSheetId="2">'[41]A.P.U'!#REF!</definedName>
    <definedName name="HTHDFVDV">'[41]A.P.U'!#REF!</definedName>
    <definedName name="hthdrf" localSheetId="4"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HTHTH">'[41]A.P.U'!#REF!</definedName>
    <definedName name="htk" localSheetId="4">#REF!</definedName>
    <definedName name="htk" localSheetId="2">#REF!</definedName>
    <definedName name="htk">#REF!</definedName>
    <definedName name="HTML_CodePage" hidden="1">1252</definedName>
    <definedName name="HTML_Control" localSheetId="4" hidden="1">{"'PACÍFICO12'!$A$1:$E$6"}</definedName>
    <definedName name="HTML_Control" localSheetId="7" hidden="1">{"'PACÍFICO12'!$A$1:$E$6"}</definedName>
    <definedName name="HTML_Control" localSheetId="2" hidden="1">{"'PACÍFICO12'!$A$1:$E$6"}</definedName>
    <definedName name="HTML_Control" hidden="1">{"'PACÍFICO12'!$A$1:$E$6"}</definedName>
    <definedName name="HTML_Control2" localSheetId="4" hidden="1">{"'Parámetros'!$A$3:$C$3"}</definedName>
    <definedName name="HTML_Control2" localSheetId="7" hidden="1">{"'Parámetros'!$A$3:$C$3"}</definedName>
    <definedName name="HTML_Control2" localSheetId="2" hidden="1">{"'Parámetros'!$A$3:$C$3"}</definedName>
    <definedName name="HTML_Control2" hidden="1">{"'Parámetros'!$A$3:$C$3"}</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3" hidden="1">TRUE</definedName>
    <definedName name="HTML_OBDlg4" hidden="1">TRUE</definedName>
    <definedName name="HTML_OS" hidden="1">0</definedName>
    <definedName name="HTML_PathFile" hidden="1">"\\Sap1002264\c\COMPAQ\HTML.htm"</definedName>
    <definedName name="HTML_PathTemplate" hidden="1">"C:\Verificacion\&lt;!--##Table##--&gt;"</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4" hidden="1">{"via1",#N/A,TRUE,"general";"via2",#N/A,TRUE,"general";"via3",#N/A,TRUE,"general"}</definedName>
    <definedName name="htryrt7" localSheetId="7"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 localSheetId="4">#REF!</definedName>
    <definedName name="HY">#REF!</definedName>
    <definedName name="hyhjop" localSheetId="4"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7"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HYHRHRHTRTRTRHTRHTRH">'[41]A.P.U'!#REF!</definedName>
    <definedName name="HYJJJYJYJYJYJ">'[41]A.P.U'!#REF!</definedName>
    <definedName name="HYSTER" localSheetId="4">#REF!</definedName>
    <definedName name="HYSTER" localSheetId="2">#REF!</definedName>
    <definedName name="HYSTER">#REF!</definedName>
    <definedName name="HYT" localSheetId="4">#REF!</definedName>
    <definedName name="HYT">#REF!</definedName>
    <definedName name="hytirs" localSheetId="4" hidden="1">{"via1",#N/A,TRUE,"general";"via2",#N/A,TRUE,"general";"via3",#N/A,TRUE,"general"}</definedName>
    <definedName name="hytirs" localSheetId="7"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4">#REF!</definedName>
    <definedName name="I" localSheetId="7">'[41]A.P.U'!#REF!</definedName>
    <definedName name="I" localSheetId="2">'[41]A.P.U'!#REF!</definedName>
    <definedName name="I" hidden="1">{"PYGT",#N/A,FALSE,"PYG";"ACTIT",#N/A,FALSE,"BCE_GRAL-ACTIVO";"PASIT",#N/A,FALSE,"BCE_GRAL-PASIVO-PATRIM";"CAJAT",#N/A,FALSE,"CAJA"}</definedName>
    <definedName name="I_1">#N/A</definedName>
    <definedName name="I_1_1" localSheetId="2">#REF!</definedName>
    <definedName name="I_1_1">#REF!</definedName>
    <definedName name="I_1_1_1">NA()</definedName>
    <definedName name="I_1_2" localSheetId="2">#REF!</definedName>
    <definedName name="I_1_2">#REF!</definedName>
    <definedName name="i0">#REF!</definedName>
    <definedName name="i8i" localSheetId="4" hidden="1">{"TAB1",#N/A,TRUE,"GENERAL";"TAB2",#N/A,TRUE,"GENERAL";"TAB3",#N/A,TRUE,"GENERAL";"TAB4",#N/A,TRUE,"GENERAL";"TAB5",#N/A,TRUE,"GENERAL"}</definedName>
    <definedName name="i8i" localSheetId="7"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 localSheetId="2">#REF!</definedName>
    <definedName name="ic">#REF!</definedName>
    <definedName name="icbf" localSheetId="2">#REF!</definedName>
    <definedName name="icbf">#REF!</definedName>
    <definedName name="iccp" localSheetId="2">#REF!</definedName>
    <definedName name="iccp">#REF!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4">#REF!</definedName>
    <definedName name="id" localSheetId="2">#REF!</definedName>
    <definedName name="id">#REF!</definedName>
    <definedName name="IF" localSheetId="4">#REF!</definedName>
    <definedName name="IF">'[103]A. P. U.'!#REF!</definedName>
    <definedName name="ig" localSheetId="4">#REF!</definedName>
    <definedName name="ig" localSheetId="2">#REF!</definedName>
    <definedName name="ig">#REF!</definedName>
    <definedName name="iglesia" localSheetId="2">#REF!</definedName>
    <definedName name="iglesia">#REF!</definedName>
    <definedName name="ignacio">#REF!</definedName>
    <definedName name="ii" localSheetId="4">#REF!</definedName>
    <definedName name="ii" localSheetId="7"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7"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7"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#N/A</definedName>
    <definedName name="iiiiiiik" localSheetId="4" hidden="1">{"via1",#N/A,TRUE,"general";"via2",#N/A,TRUE,"general";"via3",#N/A,TRUE,"general"}</definedName>
    <definedName name="iiiiiiik" localSheetId="7"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 localSheetId="4">#REF!</definedName>
    <definedName name="ik" localSheetId="2">#REF!</definedName>
    <definedName name="ik">#REF!</definedName>
    <definedName name="ikj" localSheetId="4">#REF!</definedName>
    <definedName name="ikj">#REF!</definedName>
    <definedName name="iktgvfmu" localSheetId="4"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2">#REF!</definedName>
    <definedName name="im">#REF!</definedName>
    <definedName name="imagenaltavoces1">#N/A</definedName>
    <definedName name="imagenaltavoces2">#N/A</definedName>
    <definedName name="imagenaltavocesemp">#N/A</definedName>
    <definedName name="imagencam">#N/A</definedName>
    <definedName name="IMAGENDVR">#N/A</definedName>
    <definedName name="imagenfuentes">#N/A</definedName>
    <definedName name="imagenreceivers">#N/A</definedName>
    <definedName name="imagenreproductores">#N/A</definedName>
    <definedName name="imagensubwooferac">#N/A</definedName>
    <definedName name="IMP" localSheetId="4">#REF!</definedName>
    <definedName name="IMP">[40]otros!$C$3</definedName>
    <definedName name="Impacto" localSheetId="4">#REF!</definedName>
    <definedName name="Impacto" localSheetId="2">#REF!</definedName>
    <definedName name="Impacto">#REF!</definedName>
    <definedName name="Impermeabilizante_para_concreto_x_20Kg">[46]Insumos!$B$33</definedName>
    <definedName name="IMPOR">#REF!</definedName>
    <definedName name="ImpPolizasConsultoria" localSheetId="4">#REF!</definedName>
    <definedName name="ImpPolizasConsultoria" localSheetId="2">#REF!</definedName>
    <definedName name="ImpPolizasConsultoria">#REF!</definedName>
    <definedName name="ImpPolizasObra" localSheetId="4">#REF!</definedName>
    <definedName name="ImpPolizasObra">#REF!</definedName>
    <definedName name="IMPRE">#REF!</definedName>
    <definedName name="IMPRESSION">#REF!</definedName>
    <definedName name="Imprev">#REF!</definedName>
    <definedName name="Imprev_SIU">#REF!</definedName>
    <definedName name="imprevistos" localSheetId="4">#REF!</definedName>
    <definedName name="imprevistos">[58]DATOS!$B$17</definedName>
    <definedName name="IMPRI" localSheetId="4">#REF!</definedName>
    <definedName name="IMPRI" localSheetId="2">#REF!</definedName>
    <definedName name="IMPRI">#REF!</definedName>
    <definedName name="Imprima">"#REF!"</definedName>
    <definedName name="IMPRIMIR" localSheetId="2">#REF!</definedName>
    <definedName name="IMPRIMIR">#REF!</definedName>
    <definedName name="Imprimir_área_IM_1" localSheetId="4">#REF!</definedName>
    <definedName name="Imprimir_área_IM_1" localSheetId="2">#REF!</definedName>
    <definedName name="Imprimir_área_IM_1">#REF!</definedName>
    <definedName name="IMPTOS">#REF!</definedName>
    <definedName name="IMPTOS1">#REF!</definedName>
    <definedName name="IN_10_11">'[176]TARIFAS-JORNAL-DIST'!$B$7</definedName>
    <definedName name="IN_11_12">'[176]TARIFAS-JORNAL-DIST'!$B$8</definedName>
    <definedName name="INC" localSheetId="2">#REF!</definedName>
    <definedName name="INC">#REF!</definedName>
    <definedName name="Incomepb" localSheetId="4" hidden="1">#REF!</definedName>
    <definedName name="Incomepb" localSheetId="7" hidden="1">#REF!</definedName>
    <definedName name="Incomepb" localSheetId="2" hidden="1">#REF!</definedName>
    <definedName name="Incomepb" hidden="1">#REF!</definedName>
    <definedName name="INCR._PRODC." localSheetId="2">#REF!</definedName>
    <definedName name="INCR._PRODC.">#REF!</definedName>
    <definedName name="INCRUST" localSheetId="2">#REF!,#REF!,#REF!,#REF!,#REF!</definedName>
    <definedName name="INCRUST">#REF!,#REF!,#REF!,#REF!,#REF!</definedName>
    <definedName name="incrustaciones" localSheetId="4">#REF!</definedName>
    <definedName name="incrustaciones" localSheetId="2">[67]lisprecios!#REF!</definedName>
    <definedName name="incrustaciones">[67]lisprecios!#REF!</definedName>
    <definedName name="IND" localSheetId="4">#REF!</definedName>
    <definedName name="IND">[177]items!$C$4:$J$247</definedName>
    <definedName name="INDI">#N/A</definedName>
    <definedName name="indicador">#REF!</definedName>
    <definedName name="INDICADORES">#REF!</definedName>
    <definedName name="INDICE" localSheetId="2">#REF!</definedName>
    <definedName name="INDICE">#REF!</definedName>
    <definedName name="INDICES">#REF!</definedName>
    <definedName name="inf">#REF!</definedName>
    <definedName name="INFG">#REF!</definedName>
    <definedName name="inflacion">#REF!</definedName>
    <definedName name="INFO">!$G$1:$K$8</definedName>
    <definedName name="informe" localSheetId="2">#REF!</definedName>
    <definedName name="informe">#REF!</definedName>
    <definedName name="Informe_semanal" localSheetId="2">#REF!</definedName>
    <definedName name="Informe_semanal">#REF!</definedName>
    <definedName name="Ing" localSheetId="2">#REF!</definedName>
    <definedName name="Ing">#REF!</definedName>
    <definedName name="ingenieria">#REF!</definedName>
    <definedName name="INGENIERIA1" hidden="1">#REF!</definedName>
    <definedName name="INGENIERIA11" hidden="1">#REF!</definedName>
    <definedName name="Ingeniero">#REF!</definedName>
    <definedName name="Ingeniero_ambiental">[49]CUADRILLAS!$B$17</definedName>
    <definedName name="INIANA">#REF!</definedName>
    <definedName name="inicial">#REF!</definedName>
    <definedName name="iniciales" localSheetId="2">#REF!,#REF!,#REF!,#REF!</definedName>
    <definedName name="iniciales">#REF!,#REF!,#REF!,#REF!</definedName>
    <definedName name="Inicio">[74]BASES!$E$26</definedName>
    <definedName name="inme" localSheetId="4">#REF!</definedName>
    <definedName name="inme" localSheetId="2">#REF!</definedName>
    <definedName name="inme">#REF!</definedName>
    <definedName name="INMEL" localSheetId="2">#REF!</definedName>
    <definedName name="INMEL">#REF!</definedName>
    <definedName name="inn">#REF!</definedName>
    <definedName name="INPU">#REF!</definedName>
    <definedName name="INPUT">#REF!</definedName>
    <definedName name="Inspector_de_Obra">[49]CUADRILLAS!$B$15</definedName>
    <definedName name="Instalacion" localSheetId="4">#REF!</definedName>
    <definedName name="Instalacion" localSheetId="2">#REF!</definedName>
    <definedName name="Instalacion">#REF!</definedName>
    <definedName name="Instalación_TM_incluye15Breake" localSheetId="4">#REF!</definedName>
    <definedName name="Instalación_TM_incluye15Breake" localSheetId="2">'[73]L. MAT.'!#REF!</definedName>
    <definedName name="Instalación_TM_incluye15Breake">'[73]L. MAT.'!#REF!</definedName>
    <definedName name="instalaciontuberia3" localSheetId="4">#REF!</definedName>
    <definedName name="instalaciontuberia3" localSheetId="2">#REF!</definedName>
    <definedName name="instalaciontuberia3">#REF!</definedName>
    <definedName name="instalador_hidrosanitario" localSheetId="2">#REF!</definedName>
    <definedName name="instalador_hidrosanitario">#REF!</definedName>
    <definedName name="INSU">[178]INSUMOS!$A$1:$E$65536</definedName>
    <definedName name="INSUMO">VLOOKUP([107]apu!$B1,[107]Insumos!$D$1:$E$65536,2,FALSE)</definedName>
    <definedName name="Insumos" localSheetId="4">#REF!</definedName>
    <definedName name="INSUMOS" localSheetId="2">#REF!</definedName>
    <definedName name="INSUMOS">#REF!</definedName>
    <definedName name="Insumos_auxiliares" localSheetId="4">#REF!</definedName>
    <definedName name="Insumos_auxiliares" localSheetId="2">[179]Insumos!#REF!</definedName>
    <definedName name="Insumos_auxiliares">[179]Insumos!#REF!</definedName>
    <definedName name="Insumos_basicos" localSheetId="4">#REF!</definedName>
    <definedName name="Insumos_basicos" localSheetId="2">#REF!</definedName>
    <definedName name="Insumos_basicos">#REF!</definedName>
    <definedName name="INSUMOS_ENSAYOS" localSheetId="2">#REF!</definedName>
    <definedName name="INSUMOS_ENSAYOS">#REF!</definedName>
    <definedName name="INSUMOS_EQUIPOS">'[79]INSUMOS EQUIPOS'!$A$1:$D$65</definedName>
    <definedName name="INSUMOS_MANO_DE_OBRA" localSheetId="4">#REF!</definedName>
    <definedName name="INSUMOS_MANO_DE_OBRA" localSheetId="7">'[79]INSUMOS MANO DE OBRA'!$A$1:$I$63</definedName>
    <definedName name="INSUMOS_MANO_DE_OBRA" localSheetId="2">'[79]INSUMOS MANO DE OBRA'!$A$1:$I$63</definedName>
    <definedName name="INSUMOS_MANO_DE_OBRA">#REF!</definedName>
    <definedName name="INSUMOS_MATERIALES">'[79]INSUMOS MATERIALES'!$A$1:$D$228</definedName>
    <definedName name="INSUMOS_SERVICIOS">'[79]INSUMOS SERVICIOS'!$A$1:$D$53</definedName>
    <definedName name="INSUMOS_TRANSPORTES">'[79]INSUMOS TRANSPORTES'!$A$1:$D$47</definedName>
    <definedName name="INSUMOS2" localSheetId="2">#REF!</definedName>
    <definedName name="INSUMOS2">#REF!</definedName>
    <definedName name="INSUMOSEQUIPOS" localSheetId="2">#REF!</definedName>
    <definedName name="INSUMOSEQUIPOS">#REF!</definedName>
    <definedName name="INSUMOSMANODEOBRA" localSheetId="2">#REF!</definedName>
    <definedName name="INSUMOSMANODEOBRA">#REF!</definedName>
    <definedName name="INSUMOSMATERIALES">#REF!</definedName>
    <definedName name="INSUMOSTRANSPORTES">#REF!</definedName>
    <definedName name="Int" localSheetId="4">#REF!</definedName>
    <definedName name="Int">#REF!</definedName>
    <definedName name="InTap">[17]Interc.tapones!$E$1:$E$65536</definedName>
    <definedName name="INTER" localSheetId="2">#REF!</definedName>
    <definedName name="INTER">#REF!</definedName>
    <definedName name="Intercambiadores" localSheetId="2">#REF!</definedName>
    <definedName name="Intercambiadores">#REF!</definedName>
    <definedName name="Interest_Rate" localSheetId="4">#REF!</definedName>
    <definedName name="Interest_Rate">#REF!</definedName>
    <definedName name="INTERMEDIA_I">#REF!</definedName>
    <definedName name="Interruptor_de_presencia___WattStopper">OFFSET(#REF!,0,0,36-26,1)</definedName>
    <definedName name="Interruptor_Doble">'[47]LISTADO DE MATERIALES Y EQUIPOS'!$B$116</definedName>
    <definedName name="Interruptor_sencillo">'[47]LISTADO DE MATERIALES Y EQUIPOS'!$B$115</definedName>
    <definedName name="INTERv">[180]BASE!$C$5</definedName>
    <definedName name="Interventor">[116]Datos!$B$5</definedName>
    <definedName name="INTERVENTORIA" hidden="1">[20]G.G!#REF!</definedName>
    <definedName name="interventoria_2" localSheetId="4" hidden="1">#REF!</definedName>
    <definedName name="interventoria_2" localSheetId="2" hidden="1">#REF!</definedName>
    <definedName name="interventoria_2" hidden="1">#REF!</definedName>
    <definedName name="IntVal">'[17]Interc.válv.'!$E$1:$E$65536</definedName>
    <definedName name="INV" localSheetId="4">#REF!</definedName>
    <definedName name="INV" localSheetId="2">#REF!</definedName>
    <definedName name="INV">#REF!</definedName>
    <definedName name="INV_11" localSheetId="4">#REF!</definedName>
    <definedName name="INV_11">'[181]PR 1'!$A$2:$N$655</definedName>
    <definedName name="INV_Payments" localSheetId="2">#REF!</definedName>
    <definedName name="INV_Payments">#REF!</definedName>
    <definedName name="InvDol1" localSheetId="2">#REF!</definedName>
    <definedName name="InvDol1">#REF!</definedName>
    <definedName name="InvDol2" localSheetId="2">#REF!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4">#REF!</definedName>
    <definedName name="io">#REF!</definedName>
    <definedName name="io0ioprhyi0i90ryi90">#REF!</definedName>
    <definedName name="IOU">#REF!</definedName>
    <definedName name="IOUHH" localSheetId="4">PGIO!err</definedName>
    <definedName name="IOUHH" localSheetId="2">'PPTO INTERVENTORIA'!err</definedName>
    <definedName name="IOUHH">'POLIZAS OBRA'!err</definedName>
    <definedName name="IP" localSheetId="2">#REF!</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4">#REF!</definedName>
    <definedName name="ir" localSheetId="2">#REF!</definedName>
    <definedName name="ir">#REF!</definedName>
    <definedName name="irng" localSheetId="2" hidden="1">#REF!</definedName>
    <definedName name="irng" hidden="1">#REF!</definedName>
    <definedName name="irrigador">#REF!</definedName>
    <definedName name="IsColHidden" hidden="1">FALSE</definedName>
    <definedName name="IsLTMColHidden" hidden="1">FALSE</definedName>
    <definedName name="Iss">#REF!</definedName>
    <definedName name="issafp">#REF!</definedName>
    <definedName name="isscs">#REF!</definedName>
    <definedName name="IsSecureRevolver" localSheetId="4" hidden="1">#REF!</definedName>
    <definedName name="IsSecureRevolver" localSheetId="7" hidden="1">#REF!</definedName>
    <definedName name="IsSecureRevolver" hidden="1">#REF!</definedName>
    <definedName name="IsSecureSenior1" localSheetId="4" hidden="1">#REF!</definedName>
    <definedName name="IsSecureSenior1" localSheetId="7"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#REF!</definedName>
    <definedName name="it." localSheetId="4">#REF!</definedName>
    <definedName name="it.">#REF!</definedName>
    <definedName name="ITEM" localSheetId="4">#REF!</definedName>
    <definedName name="ITEM">[182]BASE!$C$4:$H$268</definedName>
    <definedName name="ITEM___0" localSheetId="2">#REF!</definedName>
    <definedName name="ITEM___0">#REF!</definedName>
    <definedName name="ITEM___1.0" localSheetId="4">#REF!</definedName>
    <definedName name="ITEM___1.0" localSheetId="2">#REF!</definedName>
    <definedName name="ITEM___1.0">#REF!</definedName>
    <definedName name="ITEM_1.1" localSheetId="4">#REF!</definedName>
    <definedName name="ITEM_1.1">#REF!</definedName>
    <definedName name="ITEM_1.1.1" localSheetId="4">#REF!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13">[183]ANALISIS!$G$1025</definedName>
    <definedName name="ITEM_4_16">[183]ANALISIS!$G$1093</definedName>
    <definedName name="ITEM_4_18">[183]ANALISIS!$G$1161</definedName>
    <definedName name="ITEM_4_FILTRO" localSheetId="4">#REF!</definedName>
    <definedName name="ITEM_4_FILTRO" localSheetId="2">#REF!</definedName>
    <definedName name="ITEM_4_FILTRO">#REF!</definedName>
    <definedName name="ITEM_5" localSheetId="4">#REF!</definedName>
    <definedName name="ITEM_5">#REF!</definedName>
    <definedName name="ITEM_5_2">[183]ANALISIS!$G$1263</definedName>
    <definedName name="ITEM_5_3">[183]ANALISIS!$G$1297</definedName>
    <definedName name="ITEM_5_4">[183]ANALISIS!$G$1331</definedName>
    <definedName name="ITEM_5_FILTRO" localSheetId="4">#REF!</definedName>
    <definedName name="ITEM_5_FILTRO" localSheetId="2">#REF!</definedName>
    <definedName name="ITEM_5_FILTRO">#REF!</definedName>
    <definedName name="ITEM_6.2" localSheetId="4">#REF!</definedName>
    <definedName name="ITEM_6.2">#REF!</definedName>
    <definedName name="ITEM_6.3" localSheetId="4">#REF!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1">[183]ANALISIS!$G$1365</definedName>
    <definedName name="ITEM_6_3">[183]ANALISIS!$G$1399</definedName>
    <definedName name="ITEM_6_4">[183]ANALISIS!$G$1433</definedName>
    <definedName name="ITEM_6_FILTRO" localSheetId="4">#REF!</definedName>
    <definedName name="ITEM_6_FILTRO" localSheetId="2">#REF!</definedName>
    <definedName name="ITEM_6_FILTRO">#REF!</definedName>
    <definedName name="ITEM_7" localSheetId="4">#REF!</definedName>
    <definedName name="ITEM_7">#REF!</definedName>
    <definedName name="ITEM_7_1">[183]ANALISIS!$G$1467</definedName>
    <definedName name="ITEM_7_3">[183]ANALISIS!$G$1501</definedName>
    <definedName name="ITEM_8" localSheetId="4">#REF!</definedName>
    <definedName name="ITEM_8" localSheetId="2">#REF!</definedName>
    <definedName name="ITEM_8">#REF!</definedName>
    <definedName name="ITEM_8_10">[183]ANALISIS!$G$1841</definedName>
    <definedName name="ITEM_8_8">[183]ANALISIS!$G$1773</definedName>
    <definedName name="ITEM_8_9">[183]ANALISIS!$G$1807</definedName>
    <definedName name="ITEM_9" localSheetId="4">#REF!</definedName>
    <definedName name="ITEM_9" localSheetId="2">#REF!</definedName>
    <definedName name="ITEM_9">#REF!</definedName>
    <definedName name="ITEM_9_1">[183]ANALISIS!$G$1909</definedName>
    <definedName name="ITEM_9_2">[183]ANALISIS!$G$1943</definedName>
    <definedName name="ITEM_COD45" localSheetId="4">#REF!</definedName>
    <definedName name="ITEM_COD45" localSheetId="2">#REF!</definedName>
    <definedName name="ITEM_COD45">#REF!</definedName>
    <definedName name="item_exccon" localSheetId="4">#REF!</definedName>
    <definedName name="item_exccon">#REF!</definedName>
    <definedName name="ITEM_INST_2" localSheetId="4">#REF!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6">#REF!</definedName>
    <definedName name="item1a">#REF!</definedName>
    <definedName name="ITEM2">#REF!</definedName>
    <definedName name="ITEM2.10">[135]APU!$E$14843</definedName>
    <definedName name="ITEM2.11">[135]APU!$E$14904</definedName>
    <definedName name="ITEM2.12">[135]APU!$E$14965</definedName>
    <definedName name="ITEM2_133" localSheetId="4">#REF!</definedName>
    <definedName name="ITEM2_133" localSheetId="2">#REF!</definedName>
    <definedName name="ITEM2_133">#REF!</definedName>
    <definedName name="ITEM2_149" localSheetId="2">#REF!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[135]APU!$E$8621</definedName>
    <definedName name="ITEM3.16">[135]APU!$E$8682</definedName>
    <definedName name="ITEM3.17">[135]APU!$E$8743</definedName>
    <definedName name="ITEM3.18">[135]APU!$E$8804</definedName>
    <definedName name="ITEM3.19">[135]APU!$E$8865</definedName>
    <definedName name="ITEM3.20">[135]APU!$E$8926</definedName>
    <definedName name="ITEM3.21">[135]APU!$E$11915</definedName>
    <definedName name="ITEM3.22">[135]APU!$E$14477</definedName>
    <definedName name="ITEM3.23">[135]APU!$E$15087</definedName>
    <definedName name="ITEM3_133" localSheetId="4">#REF!</definedName>
    <definedName name="ITEM3_133" localSheetId="2">#REF!</definedName>
    <definedName name="ITEM3_133">#REF!</definedName>
    <definedName name="ITEM3_149" localSheetId="2">#REF!</definedName>
    <definedName name="ITEM3_149">#REF!</definedName>
    <definedName name="ITEM3_186">#REF!</definedName>
    <definedName name="ITEM3_187">#REF!</definedName>
    <definedName name="item310">#REF!</definedName>
    <definedName name="ITEM32">#REF!</definedName>
    <definedName name="item320.2">#REF!</definedName>
    <definedName name="item330.1">#REF!</definedName>
    <definedName name="ITEM4">#REF!</definedName>
    <definedName name="ITEM4.20">[135]APU!$E$9170</definedName>
    <definedName name="ITEM4.21">[135]APU!$E$9231</definedName>
    <definedName name="ITEM4.22">[135]APU!$E$9292</definedName>
    <definedName name="ITEM4.23">[135]APU!$E$9353</definedName>
    <definedName name="ITEM4.24">[135]APU!$E$9414</definedName>
    <definedName name="ITEM4.25">[135]APU!$E$9475</definedName>
    <definedName name="ITEM4.26">[135]APU!$E$9536</definedName>
    <definedName name="ITEM4.27">[135]APU!$E$9597</definedName>
    <definedName name="ITEM4.28">[135]APU!$E$9658</definedName>
    <definedName name="ITEM4.29">[135]APU!$E$9719</definedName>
    <definedName name="ITEM4.30">[135]APU!$E$9780</definedName>
    <definedName name="ITEM4.31">[135]APU!$E$9841</definedName>
    <definedName name="ITEM4.32">[135]APU!$E$9902</definedName>
    <definedName name="ITEM4.33">[135]APU!$E$9963</definedName>
    <definedName name="ITEM4.34">[135]APU!$E$10024</definedName>
    <definedName name="ITEM4.35">[135]APU!$E$11549</definedName>
    <definedName name="ITEM4.36">[135]APU!$E$11610</definedName>
    <definedName name="ITEM4.37">[135]APU!$E$15941</definedName>
    <definedName name="ITEM4.38">[135]APU!$E$15148</definedName>
    <definedName name="ITEM4.39">[135]APU!$E$14233</definedName>
    <definedName name="ITEM4.40">[135]APU!$E$14294</definedName>
    <definedName name="ITEM4.41">[135]APU!$E$14355</definedName>
    <definedName name="ITEM4.42">[135]APU!$E$14416</definedName>
    <definedName name="ITEM4.43">[135]APU!$E$14538</definedName>
    <definedName name="ITEM4.44">[135]APU!$E$16002</definedName>
    <definedName name="ITEM4.45">[135]APU!$E$16063</definedName>
    <definedName name="ITEM4.46">[135]APU!$E$14660</definedName>
    <definedName name="item420" localSheetId="4">#REF!</definedName>
    <definedName name="item420" localSheetId="2">#REF!</definedName>
    <definedName name="item420">#REF!</definedName>
    <definedName name="item450.2P" localSheetId="2">#REF!</definedName>
    <definedName name="item450.2P">#REF!</definedName>
    <definedName name="item5">#REF!</definedName>
    <definedName name="ITEM5.100">[135]APU!$E$12403</definedName>
    <definedName name="ITEM5.101">[135]APU!$E$12464</definedName>
    <definedName name="ITEM5.104">[135]APU!$E$12525</definedName>
    <definedName name="ITEM5.105">[135]APU!$E$12586</definedName>
    <definedName name="ITEM5.106">[135]APU!$E$12647</definedName>
    <definedName name="ITEM5.107">[135]APU!$E$12708</definedName>
    <definedName name="ITEM5.108">[135]APU!$E$12769</definedName>
    <definedName name="ITEM5.109">[135]APU!$E$12830</definedName>
    <definedName name="ITEM5.111">[135]APU!$E$12891</definedName>
    <definedName name="ITEM5.112">[135]APU!$E$12952</definedName>
    <definedName name="ITEM5.113">[135]APU!$E$14721</definedName>
    <definedName name="ITEM5.114">[135]APU!$E$14782</definedName>
    <definedName name="ITEM5.115">[135]APU!$E$15026</definedName>
    <definedName name="ITEM5.53">[135]APU!$E$10085</definedName>
    <definedName name="ITEM5.54">[135]APU!$E$10146</definedName>
    <definedName name="ITEM5.55">[135]APU!$E$10207</definedName>
    <definedName name="ITEM5.56">[135]APU!$E$10268</definedName>
    <definedName name="ITEM5.57">[135]APU!$E$10329</definedName>
    <definedName name="ITEM5.58">[135]APU!$E$10390</definedName>
    <definedName name="ITEM5.59">[135]APU!$E$10451</definedName>
    <definedName name="ITEM5.60">[135]APU!$E$10512</definedName>
    <definedName name="ITEM5.61">[135]APU!$E$10573</definedName>
    <definedName name="ITEM5.62">[135]APU!$E$10634</definedName>
    <definedName name="ITEM5.63">[135]APU!$E$10695</definedName>
    <definedName name="ITEM5.64">[135]APU!$E$10756</definedName>
    <definedName name="ITEM5.65">[135]APU!$E$10817</definedName>
    <definedName name="ITEM5.66">[135]APU!$E$10878</definedName>
    <definedName name="ITEM5.67">[135]APU!$E$10939</definedName>
    <definedName name="ITEM5.68">[135]APU!$E$11000</definedName>
    <definedName name="ITEM5.69">[135]APU!$E$11061</definedName>
    <definedName name="ITEM5.70">[135]APU!$E$11122</definedName>
    <definedName name="ITEM5.71">[135]APU!$E$11183</definedName>
    <definedName name="ITEM5.72">[135]APU!$E$11976</definedName>
    <definedName name="ITEM5.73">[135]APU!$E$12037</definedName>
    <definedName name="ITEM5.74">[135]APU!$E$12098</definedName>
    <definedName name="ITEM5.77">[135]APU!$E$12159</definedName>
    <definedName name="ITEM5.78">[135]APU!$E$12281</definedName>
    <definedName name="ITEM5.79">[135]APU!$E$12342</definedName>
    <definedName name="ITEM5.80">[135]APU!$E$12220</definedName>
    <definedName name="ITEM5.82">[135]APU!$E$13989</definedName>
    <definedName name="ITEM5.83">[135]APU!$E$14050</definedName>
    <definedName name="ITEM5.84">[135]APU!$E$13318</definedName>
    <definedName name="ITEM5.85">[135]APU!$E$13379</definedName>
    <definedName name="ITEM5.86">[135]APU!$E$13440</definedName>
    <definedName name="ITEM5.87">[135]APU!$E$13501</definedName>
    <definedName name="ITEM5.88">[135]APU!$E$13562</definedName>
    <definedName name="ITEM5.89">[135]APU!$E$13623</definedName>
    <definedName name="ITEM5.90">[135]APU!$E$13684</definedName>
    <definedName name="ITEM5.91">[135]APU!$E$13745</definedName>
    <definedName name="ITEM5.92">[135]APU!$E$13806</definedName>
    <definedName name="ITEM5.93">[135]APU!$E$13867</definedName>
    <definedName name="ITEM5.94">[135]APU!$E$13928</definedName>
    <definedName name="ITEM5.95">[135]APU!$E$13013</definedName>
    <definedName name="ITEM5.96">[135]APU!$E$13074</definedName>
    <definedName name="ITEM5.97">[135]APU!$E$13135</definedName>
    <definedName name="ITEM5.98">[135]APU!$E$13196</definedName>
    <definedName name="ITEM5.99">[135]APU!$E$13257</definedName>
    <definedName name="ITEM521">[131]ITEMS!$A$522</definedName>
    <definedName name="ITEM6.1" localSheetId="4">#REF!</definedName>
    <definedName name="ITEM6.1" localSheetId="2">#REF!</definedName>
    <definedName name="ITEM6.1">#REF!</definedName>
    <definedName name="item600.1" localSheetId="4">#REF!</definedName>
    <definedName name="item600.1">#REF!</definedName>
    <definedName name="item610.1" localSheetId="4">#REF!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[135]APU!$E$7589</definedName>
    <definedName name="ITEM7.10">[135]APU!$E$8138</definedName>
    <definedName name="ITEM7.11">[135]APU!$E$8199</definedName>
    <definedName name="ITEM7.12">[135]APU!$E$8259</definedName>
    <definedName name="ITEM7.13">[135]APU!$E$8320</definedName>
    <definedName name="ITEM7.14">[135]APU!$E$8381</definedName>
    <definedName name="ITEM7.15">[135]APU!$E$8442</definedName>
    <definedName name="ITEM7.16">[135]APU!$E$8560</definedName>
    <definedName name="ITEM7.17">[135]APU!$E$11244</definedName>
    <definedName name="ITEM7.18">[135]APU!$E$11305</definedName>
    <definedName name="ITEM7.19">[135]APU!$E$11366</definedName>
    <definedName name="ITEM7.2">[135]APU!$E$7650</definedName>
    <definedName name="ITEM7.20">[135]APU!$E$11427</definedName>
    <definedName name="ITEM7.21">[135]APU!$E$11488</definedName>
    <definedName name="ITEM7.22">[135]APU!$E$11671</definedName>
    <definedName name="ITEM7.23">[135]APU!$E$11732</definedName>
    <definedName name="ITEM7.24">[135]APU!$E$14599</definedName>
    <definedName name="ITEM7.25">[135]APU!$E$15209</definedName>
    <definedName name="ITEM7.26">[135]APU!$E$15270</definedName>
    <definedName name="ITEM7.27">[135]APU!$E$15331</definedName>
    <definedName name="ITEM7.28">[135]APU!$E$15392</definedName>
    <definedName name="ITEM7.29">[135]APU!$E$15453</definedName>
    <definedName name="ITEM7.3">[135]APU!$E$7711</definedName>
    <definedName name="ITEM7.30">[135]APU!$E$15514</definedName>
    <definedName name="ITEM7.31">[135]APU!$E$15575</definedName>
    <definedName name="ITEM7.32">[135]APU!$E$15636</definedName>
    <definedName name="ITEM7.33">[135]APU!$E$15697</definedName>
    <definedName name="ITEM7.34">[135]APU!$E$15758</definedName>
    <definedName name="ITEM7.35">[135]APU!$E$15819</definedName>
    <definedName name="ITEM7.4">[135]APU!$E$7772</definedName>
    <definedName name="ITEM7.5">[135]APU!$E$7833</definedName>
    <definedName name="ITEM7.6">[135]APU!$E$7894</definedName>
    <definedName name="ITEM7.7">[135]APU!$E$7955</definedName>
    <definedName name="ITEM7.8">[135]APU!$E$8016</definedName>
    <definedName name="ITEM7.9">[135]APU!$E$8077</definedName>
    <definedName name="item700.1" localSheetId="4">#REF!</definedName>
    <definedName name="item700.1" localSheetId="2">#REF!</definedName>
    <definedName name="item700.1">#REF!</definedName>
    <definedName name="item710.1" localSheetId="2">#REF!</definedName>
    <definedName name="item710.1">#REF!</definedName>
    <definedName name="item710.2">#REF!</definedName>
    <definedName name="item730.1">#REF!</definedName>
    <definedName name="item730.2">#REF!</definedName>
    <definedName name="item730.2.4">#REF!</definedName>
    <definedName name="item900.2">#REF!</definedName>
    <definedName name="ITEMCOD90">#REF!</definedName>
    <definedName name="ItemCodos">#REF!</definedName>
    <definedName name="itemcodos1">#REF!</definedName>
    <definedName name="ITEMES">#REF!</definedName>
    <definedName name="items" localSheetId="4">#REF!</definedName>
    <definedName name="ITEMS">#REF!</definedName>
    <definedName name="Ítems" localSheetId="4">#REF!</definedName>
    <definedName name="Ítems">#REF!</definedName>
    <definedName name="ITEN_2_FILTRO">#REF!</definedName>
    <definedName name="ITENM_DOMIC">#REF!</definedName>
    <definedName name="IU">'[41]A.P.U'!#REF!</definedName>
    <definedName name="iua">#REF!</definedName>
    <definedName name="IUI" localSheetId="4" hidden="1">{"TAB1",#N/A,TRUE,"GENERAL";"TAB2",#N/A,TRUE,"GENERAL";"TAB3",#N/A,TRUE,"GENERAL";"TAB4",#N/A,TRUE,"GENERAL";"TAB5",#N/A,TRUE,"GENERAL"}</definedName>
    <definedName name="IUI" localSheetId="7"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7"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7"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7"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7"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[106]Unitarios!$C$3</definedName>
    <definedName name="IVA.ManoObra" localSheetId="2">#REF!</definedName>
    <definedName name="IVA.ManoObra">#REF!</definedName>
    <definedName name="IVA_1">#N/A</definedName>
    <definedName name="IVA_1_1" localSheetId="2">#REF!</definedName>
    <definedName name="IVA_1_1">#REF!</definedName>
    <definedName name="IVA_1_1_1">NA()</definedName>
    <definedName name="IVA_1_2" localSheetId="2">#REF!</definedName>
    <definedName name="IVA_1_2">#REF!</definedName>
    <definedName name="iva_10">#REF!</definedName>
    <definedName name="iva_2">#REF!</definedName>
    <definedName name="iva_2_10">#REF!</definedName>
    <definedName name="iva_4">#REF!</definedName>
    <definedName name="iva_4_10">#REF!</definedName>
    <definedName name="IVA_UTIL">[62]DATOS!$D$11</definedName>
    <definedName name="IVAConsultoria" localSheetId="4">#REF!</definedName>
    <definedName name="IVAConsultoria" localSheetId="2">#REF!</definedName>
    <definedName name="IVAConsultoria">#REF!</definedName>
    <definedName name="IVASobreUtilidad" localSheetId="4">#REF!</definedName>
    <definedName name="IVASobreUtilidad">#REF!</definedName>
    <definedName name="IvaSUtl">#REF!</definedName>
    <definedName name="iwjer">#REF!</definedName>
    <definedName name="iyuiuyi" localSheetId="4" hidden="1">{"via1",#N/A,TRUE,"general";"via2",#N/A,TRUE,"general";"via3",#N/A,TRUE,"general"}</definedName>
    <definedName name="iyuiuyi" localSheetId="7"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Q">#N/A</definedName>
    <definedName name="IZQ_AUX">LEFT([107]Auxiliares!$B1,2)</definedName>
    <definedName name="j" localSheetId="4" hidden="1">#REF!</definedName>
    <definedName name="J" localSheetId="7">'[41]A.P.U'!#REF!</definedName>
    <definedName name="J" localSheetId="2">'[41]A.P.U'!#REF!</definedName>
    <definedName name="j" hidden="1">{"TAB1",#N/A,TRUE,"GENERAL";"TAB2",#N/A,TRUE,"GENERAL";"TAB3",#N/A,TRUE,"GENERAL";"TAB4",#N/A,TRUE,"GENERAL";"TAB5",#N/A,TRUE,"GENERAL"}</definedName>
    <definedName name="Ja" localSheetId="4">#REF!</definedName>
    <definedName name="JA" localSheetId="2">#REF!</definedName>
    <definedName name="JA">#REF!</definedName>
    <definedName name="JAJKZ" localSheetId="2">#REF!</definedName>
    <definedName name="JAJKZ">#REF!</definedName>
    <definedName name="JAMO2">#REF!</definedName>
    <definedName name="JAMOC">#REF!</definedName>
    <definedName name="JAMOL">#REF!</definedName>
    <definedName name="JAPON">#REF!</definedName>
    <definedName name="Jb">#REF!</definedName>
    <definedName name="Jc">#REF!</definedName>
    <definedName name="Jd" localSheetId="4">#REF!</definedName>
    <definedName name="jd" localSheetId="2" hidden="1">{"via1",#N/A,TRUE,"general";"via2",#N/A,TRUE,"general";"via3",#N/A,TRUE,"general"}</definedName>
    <definedName name="jd" hidden="1">{"via1",#N/A,TRUE,"general";"via2",#N/A,TRUE,"general";"via3",#N/A,TRUE,"general"}</definedName>
    <definedName name="jdfjkd" localSheetId="4">#REF!</definedName>
    <definedName name="jdfjkd" localSheetId="2">#REF!</definedName>
    <definedName name="jdfjkd">#REF!</definedName>
    <definedName name="jdh" localSheetId="4" hidden="1">{"TAB1",#N/A,TRUE,"GENERAL";"TAB2",#N/A,TRUE,"GENERAL";"TAB3",#N/A,TRUE,"GENERAL";"TAB4",#N/A,TRUE,"GENERAL";"TAB5",#N/A,TRUE,"GENERAL"}</definedName>
    <definedName name="jdh" localSheetId="7"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hdh" localSheetId="4" hidden="1">#REF!</definedName>
    <definedName name="jdhdh" localSheetId="7" hidden="1">#REF!</definedName>
    <definedName name="jdhdh" localSheetId="2" hidden="1">#REF!</definedName>
    <definedName name="jdhdh" hidden="1">[32]Presupuesto_Via_distribuidora!#REF!</definedName>
    <definedName name="Je" localSheetId="4">#REF!</definedName>
    <definedName name="Je" localSheetId="2">#REF!</definedName>
    <definedName name="Je">#REF!</definedName>
    <definedName name="JEFEINM" localSheetId="2">#REF!</definedName>
    <definedName name="JEFEINM">#REF!</definedName>
    <definedName name="JEREADV" localSheetId="2">'[41]A.P.U'!#REF!</definedName>
    <definedName name="JEREADV">'[41]A.P.U'!#REF!</definedName>
    <definedName name="JETJEJEKK" localSheetId="2">'[41]A.P.U'!#REF!</definedName>
    <definedName name="JETJEJEKK">'[41]A.P.U'!#REF!</definedName>
    <definedName name="jeytj" localSheetId="4" hidden="1">{"TAB1",#N/A,TRUE,"GENERAL";"TAB2",#N/A,TRUE,"GENERAL";"TAB3",#N/A,TRUE,"GENERAL";"TAB4",#N/A,TRUE,"GENERAL";"TAB5",#N/A,TRUE,"GENERAL"}</definedName>
    <definedName name="jeytj" localSheetId="7"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 localSheetId="4">#REF!</definedName>
    <definedName name="Jf" localSheetId="2">#REF!</definedName>
    <definedName name="Jf">#REF!</definedName>
    <definedName name="jfç" localSheetId="2" hidden="1">#REF!</definedName>
    <definedName name="jfç" hidden="1">#REF!</definedName>
    <definedName name="jfhjfrt" localSheetId="4"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7"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7"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7"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GR">#REF!</definedName>
    <definedName name="jh" localSheetId="4">#REF!</definedName>
    <definedName name="jh" localSheetId="2">#REF!</definedName>
    <definedName name="jh">#REF!</definedName>
    <definedName name="jhg" localSheetId="4" hidden="1">{"TAB1",#N/A,TRUE,"GENERAL";"TAB2",#N/A,TRUE,"GENERAL";"TAB3",#N/A,TRUE,"GENERAL";"TAB4",#N/A,TRUE,"GENERAL";"TAB5",#N/A,TRUE,"GENERAL"}</definedName>
    <definedName name="jhg" localSheetId="7"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F">'[41]A.P.U'!#REF!</definedName>
    <definedName name="jhgjhg">#REF!</definedName>
    <definedName name="jhjyj" localSheetId="4" hidden="1">{"via1",#N/A,TRUE,"general";"via2",#N/A,TRUE,"general";"via3",#N/A,TRUE,"general"}</definedName>
    <definedName name="jhjyj" localSheetId="7"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7"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4">#REF!</definedName>
    <definedName name="JJ" localSheetId="7">'[41]A.P.U'!#REF!</definedName>
    <definedName name="JJ" localSheetId="2">'[41]A.P.U'!#REF!</definedName>
    <definedName name="jj" hidden="1">{"via1",#N/A,TRUE,"general";"via2",#N/A,TRUE,"general";"via3",#N/A,TRUE,"general"}</definedName>
    <definedName name="jj_1">"[0]!err"</definedName>
    <definedName name="JJDRRHRTRTYKRYKK">'[41]A.P.U'!#REF!</definedName>
    <definedName name="JJEJEWETJE">'[41]A.P.U'!#REF!</definedName>
    <definedName name="jjfq" localSheetId="4" hidden="1">{"via1",#N/A,TRUE,"general";"via2",#N/A,TRUE,"general";"via3",#N/A,TRUE,"general"}</definedName>
    <definedName name="jjfq" localSheetId="7"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4" hidden="1">{#N/A,#N/A,FALSE,"Hoja1";#N/A,#N/A,FALSE,"Hoja2"}</definedName>
    <definedName name="JJJ" localSheetId="2" hidden="1">{#N/A,#N/A,FALSE,"Hoja1";#N/A,#N/A,FALSE,"Hoja2"}</definedName>
    <definedName name="JJJ" hidden="1">{#N/A,#N/A,FALSE,"Hoja1";#N/A,#N/A,FALSE,"Hoja2"}</definedName>
    <definedName name="JJJHGG">'[41]A.P.U'!#REF!</definedName>
    <definedName name="jjjhjddfg" localSheetId="4" hidden="1">{"via1",#N/A,TRUE,"general";"via2",#N/A,TRUE,"general";"via3",#N/A,TRUE,"general"}</definedName>
    <definedName name="jjjhjddfg" localSheetId="7"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[184]General!#REF!</definedName>
    <definedName name="JJJJJJJJJJJJ">'[41]A.P.U'!#REF!</definedName>
    <definedName name="jjjjjjjjjjjjjjjjjjjjjjjjjjjjjjjjjjj">#REF!</definedName>
    <definedName name="JJJJJJJJJJJJJJJJJJJJJJJJJJJJJJJJJJJJJJJJJJJJJJJJJJJJJJJJJ">'[41]A.P.U'!#REF!</definedName>
    <definedName name="jjjjju" localSheetId="4" hidden="1">{"via1",#N/A,TRUE,"general";"via2",#N/A,TRUE,"general";"via3",#N/A,TRUE,"general"}</definedName>
    <definedName name="jjjjju" localSheetId="7"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7"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 localSheetId="4">#REF!</definedName>
    <definedName name="jk" localSheetId="2">#REF!</definedName>
    <definedName name="jk">#REF!</definedName>
    <definedName name="jkk" localSheetId="4" hidden="1">{"TAB1",#N/A,TRUE,"GENERAL";"TAB2",#N/A,TRUE,"GENERAL";"TAB3",#N/A,TRUE,"GENERAL";"TAB4",#N/A,TRUE,"GENERAL";"TAB5",#N/A,TRUE,"GENERAL"}</definedName>
    <definedName name="jkk" localSheetId="7"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localSheetId="7"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KRYKREAKAA">'[41]A.P.U'!#REF!</definedName>
    <definedName name="jn" localSheetId="4">#REF!</definedName>
    <definedName name="jn" localSheetId="2">#REF!</definedName>
    <definedName name="jn">#REF!</definedName>
    <definedName name="jñ" localSheetId="4">#REF!</definedName>
    <definedName name="jñ">#REF!</definedName>
    <definedName name="jo" localSheetId="4">#REF!</definedName>
    <definedName name="jo">#REF!</definedName>
    <definedName name="JOHNNY" localSheetId="4">"[0]!err"</definedName>
    <definedName name="JOHNNY" localSheetId="2">'PPTO INTERVENTORIA'!err</definedName>
    <definedName name="JOHNNY">'POLIZAS OBRA'!err</definedName>
    <definedName name="JOHNNY_1">"[0]!err"</definedName>
    <definedName name="jorge">#REF!</definedName>
    <definedName name="Jornal">[64]Jornal!$A$12:$I$31</definedName>
    <definedName name="JOTA">#N/A</definedName>
    <definedName name="JRJJ">'[41]A.P.U'!#REF!</definedName>
    <definedName name="JRJRJRJJ">'[41]A.P.U'!#REF!</definedName>
    <definedName name="JRJRJRJSR">'[41]A.P.U'!#REF!</definedName>
    <definedName name="JRYJ" localSheetId="4" hidden="1">{"via1",#N/A,TRUE,"general";"via2",#N/A,TRUE,"general";"via3",#N/A,TRUE,"general"}</definedName>
    <definedName name="JRYJ" localSheetId="7"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 localSheetId="4">#REF!</definedName>
    <definedName name="jt" localSheetId="2">#REF!</definedName>
    <definedName name="jt">#REF!</definedName>
    <definedName name="JTEJ4ETJETJJYT6" localSheetId="4">#REF!</definedName>
    <definedName name="JTEJ4ETJETJJYT6" localSheetId="2">'[41]A.P.U'!#REF!</definedName>
    <definedName name="JTEJ4ETJETJJYT6">'[41]A.P.U'!#REF!</definedName>
    <definedName name="JTJTJJ" localSheetId="4">#REF!</definedName>
    <definedName name="JTJTJJ" localSheetId="2">'[41]A.P.U'!#REF!</definedName>
    <definedName name="JTJTJJ">'[41]A.P.U'!#REF!</definedName>
    <definedName name="JTNNRTNRYNRJRYS" localSheetId="2">'[41]A.P.U'!#REF!</definedName>
    <definedName name="JTNNRTNRYNRJRYS">'[41]A.P.U'!#REF!</definedName>
    <definedName name="jtubfil" localSheetId="4">#REF!</definedName>
    <definedName name="jtubfil" localSheetId="2">#REF!</definedName>
    <definedName name="jtubfil">#REF!</definedName>
    <definedName name="jtyj" localSheetId="4" hidden="1">{"TAB1",#N/A,TRUE,"GENERAL";"TAB2",#N/A,TRUE,"GENERAL";"TAB3",#N/A,TRUE,"GENERAL";"TAB4",#N/A,TRUE,"GENERAL";"TAB5",#N/A,TRUE,"GENERAL"}</definedName>
    <definedName name="jtyj" localSheetId="7"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7"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TYTHTREEV">'[41]A.P.U'!#REF!</definedName>
    <definedName name="juan" localSheetId="4">#REF!</definedName>
    <definedName name="juan" localSheetId="2">#REF!</definedName>
    <definedName name="juan">#REF!</definedName>
    <definedName name="jui" localSheetId="4">#REF!</definedName>
    <definedName name="jui">#REF!</definedName>
    <definedName name="juj" localSheetId="4" hidden="1">{"via1",#N/A,TRUE,"general";"via2",#N/A,TRUE,"general";"via3",#N/A,TRUE,"general"}</definedName>
    <definedName name="juj" localSheetId="7"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7"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7"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 localSheetId="4">#REF!</definedName>
    <definedName name="JUL" localSheetId="2">#REF!</definedName>
    <definedName name="JUL">#REF!</definedName>
    <definedName name="JulAgo">'[140]Jul-Ago'!$A$12:$H$29</definedName>
    <definedName name="JulAgo_C">'[185]Jul-Ago'!$A$30:$H$45</definedName>
    <definedName name="JULIAN" localSheetId="2">#REF!</definedName>
    <definedName name="JULIAN">#REF!</definedName>
    <definedName name="jun" localSheetId="4">#REF!</definedName>
    <definedName name="jun" localSheetId="2">#REF!</definedName>
    <definedName name="jun">#REF!</definedName>
    <definedName name="juuuhb" localSheetId="4"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 localSheetId="4">#REF!</definedName>
    <definedName name="juy" localSheetId="2">#REF!</definedName>
    <definedName name="juy">#REF!</definedName>
    <definedName name="jvv" localSheetId="2">#REF!</definedName>
    <definedName name="jvv">#REF!</definedName>
    <definedName name="jyjt7" localSheetId="4" hidden="1">{"via1",#N/A,TRUE,"general";"via2",#N/A,TRUE,"general";"via3",#N/A,TRUE,"general"}</definedName>
    <definedName name="jyjt7" localSheetId="7"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7">'[41]A.P.U'!#REF!</definedName>
    <definedName name="JYT" localSheetId="2">'[41]A.P.U'!#REF!</definedName>
    <definedName name="jyt" hidden="1">{"via1",#N/A,TRUE,"general";"via2",#N/A,TRUE,"general";"via3",#N/A,TRUE,"general"}</definedName>
    <definedName name="jytj" localSheetId="4" hidden="1">{"via1",#N/A,TRUE,"general";"via2",#N/A,TRUE,"general";"via3",#N/A,TRUE,"general"}</definedName>
    <definedName name="jytj" localSheetId="7"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7"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7"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4">'[41]A.P.U'!#REF!</definedName>
    <definedName name="K" localSheetId="7">'[41]A.P.U'!#REF!</definedName>
    <definedName name="K" localSheetId="2">'[41]A.P.U'!#REF!</definedName>
    <definedName name="K" hidden="1">{"PYGT",#N/A,FALSE,"PYG";"ACTIT",#N/A,FALSE,"BCE_GRAL-ACTIVO";"PASIT",#N/A,FALSE,"BCE_GRAL-PASIVO-PATRIM";"CAJAT",#N/A,FALSE,"CAJA"}</definedName>
    <definedName name="K0F1" localSheetId="4">#REF!</definedName>
    <definedName name="K0F1" localSheetId="2">#REF!</definedName>
    <definedName name="K0F1">#REF!</definedName>
    <definedName name="K0F2" localSheetId="2">#REF!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DL" localSheetId="4" hidden="1">{#N/A,#N/A,TRUE,"1842CWN0"}</definedName>
    <definedName name="KDL" localSheetId="2" hidden="1">{#N/A,#N/A,TRUE,"1842CWN0"}</definedName>
    <definedName name="KDL" hidden="1">{#N/A,#N/A,TRUE,"1842CWN0"}</definedName>
    <definedName name="KDL_1" localSheetId="4" hidden="1">{#N/A,#N/A,TRUE,"1842CWN0"}</definedName>
    <definedName name="KDL_1" localSheetId="2" hidden="1">{#N/A,#N/A,TRUE,"1842CWN0"}</definedName>
    <definedName name="KDL_1" hidden="1">{#N/A,#N/A,TRUE,"1842CWN0"}</definedName>
    <definedName name="KDL_2" localSheetId="4" hidden="1">{#N/A,#N/A,TRUE,"1842CWN0"}</definedName>
    <definedName name="KDL_2" localSheetId="2" hidden="1">{#N/A,#N/A,TRUE,"1842CWN0"}</definedName>
    <definedName name="KDL_2" hidden="1">{#N/A,#N/A,TRUE,"1842CWN0"}</definedName>
    <definedName name="kdmfm" localSheetId="2" hidden="1">#REF!</definedName>
    <definedName name="kdmfm" hidden="1">#REF!</definedName>
    <definedName name="Kennwort" localSheetId="2">#REF!</definedName>
    <definedName name="Kennwort">#REF!</definedName>
    <definedName name="kf" localSheetId="2">#REF!</definedName>
    <definedName name="kf">#REF!</definedName>
    <definedName name="KFOBUS">#REF!</definedName>
    <definedName name="kh">#REF!</definedName>
    <definedName name="KHGGH" localSheetId="4" hidden="1">{"via1",#N/A,TRUE,"general";"via2",#N/A,TRUE,"general";"via3",#N/A,TRUE,"general"}</definedName>
    <definedName name="KHGGH" localSheetId="7"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7"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7"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 localSheetId="4">#REF!</definedName>
    <definedName name="kio" localSheetId="2">#REF!</definedName>
    <definedName name="kio">#REF!</definedName>
    <definedName name="kip" localSheetId="4">#REF!</definedName>
    <definedName name="kip">#REF!</definedName>
    <definedName name="kj">#REF!</definedName>
    <definedName name="KJFJH">#N/A</definedName>
    <definedName name="KJH" localSheetId="4">#REF!</definedName>
    <definedName name="KJH" localSheetId="2">#REF!</definedName>
    <definedName name="KJH">#REF!</definedName>
    <definedName name="kjhkd" localSheetId="4" hidden="1">{"via1",#N/A,TRUE,"general";"via2",#N/A,TRUE,"general";"via3",#N/A,TRUE,"general"}</definedName>
    <definedName name="kjhkd" localSheetId="7"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localSheetId="7"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7"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4">#REF!</definedName>
    <definedName name="KK" localSheetId="2">#REF!</definedName>
    <definedName name="KK">#REF!</definedName>
    <definedName name="kkjhkhkjh" localSheetId="2">#REF!</definedName>
    <definedName name="kkjhkhkjh">#REF!</definedName>
    <definedName name="KKK" localSheetId="2">[186]General!#REF!</definedName>
    <definedName name="KKK">[186]General!#REF!</definedName>
    <definedName name="KKKK" localSheetId="2">'[41]A.P.U'!#REF!</definedName>
    <definedName name="KKKK">'[41]A.P.U'!#REF!</definedName>
    <definedName name="kkkki" localSheetId="4" hidden="1">{"via1",#N/A,TRUE,"general";"via2",#N/A,TRUE,"general";"via3",#N/A,TRUE,"general"}</definedName>
    <definedName name="kkkki" localSheetId="7"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KKKKKK">'[41]A.P.U'!#REF!</definedName>
    <definedName name="KKKSTRSSSSS">'[41]A.P.U'!#REF!</definedName>
    <definedName name="kl" localSheetId="4">#REF!</definedName>
    <definedName name="kl" localSheetId="2">#REF!</definedName>
    <definedName name="kl">#REF!</definedName>
    <definedName name="kl_1">"[0]!err"</definedName>
    <definedName name="kljkl" localSheetId="2">#REF!</definedName>
    <definedName name="kljkl">#REF!</definedName>
    <definedName name="klklk" localSheetId="2">#REF!</definedName>
    <definedName name="klklk">#REF!</definedName>
    <definedName name="km" localSheetId="2">#REF!</definedName>
    <definedName name="km">#REF!</definedName>
    <definedName name="kñy" localSheetId="4">#REF!</definedName>
    <definedName name="kñy">#REF!</definedName>
    <definedName name="ko" localSheetId="4">#REF!</definedName>
    <definedName name="KO" localSheetId="7" hidden="1">#REF!</definedName>
    <definedName name="KO" hidden="1">#REF!</definedName>
    <definedName name="krtrk" localSheetId="4" hidden="1">{"via1",#N/A,TRUE,"general";"via2",#N/A,TRUE,"general";"via3",#N/A,TRUE,"general"}</definedName>
    <definedName name="krtrk" localSheetId="7"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#REF!</definedName>
    <definedName name="kuh" localSheetId="4">#REF!</definedName>
    <definedName name="kuh">#REF!</definedName>
    <definedName name="Kunde">#REF!</definedName>
    <definedName name="kuy" localSheetId="4">#REF!</definedName>
    <definedName name="kuy">#REF!</definedName>
    <definedName name="kuyhgbe">#REF!</definedName>
    <definedName name="kyr" localSheetId="4" hidden="1">{"TAB1",#N/A,TRUE,"GENERAL";"TAB2",#N/A,TRUE,"GENERAL";"TAB3",#N/A,TRUE,"GENERAL";"TAB4",#N/A,TRUE,"GENERAL";"TAB5",#N/A,TRUE,"GENERAL"}</definedName>
    <definedName name="kyr" localSheetId="7"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comment="Codigo Insumo" localSheetId="4">#REF!</definedName>
    <definedName name="L" localSheetId="2">'[41]A.P.U'!#REF!</definedName>
    <definedName name="L">'[41]A.P.U'!#REF!</definedName>
    <definedName name="L.CARCAMO" localSheetId="4">#REF!</definedName>
    <definedName name="L.CARCAMO" localSheetId="2">#REF!</definedName>
    <definedName name="L.CARCAMO">#REF!</definedName>
    <definedName name="L.CIL" localSheetId="4">#REF!</definedName>
    <definedName name="L.CIL">#REF!</definedName>
    <definedName name="L_" localSheetId="4">#REF!</definedName>
    <definedName name="L_">#REF!</definedName>
    <definedName name="L_L" localSheetId="4">#N/A</definedName>
    <definedName name="L_L">#N/A</definedName>
    <definedName name="L_TUB" localSheetId="4">#REF!</definedName>
    <definedName name="L_TUB" localSheetId="2">#REF!</definedName>
    <definedName name="L_TUB">#REF!</definedName>
    <definedName name="La" localSheetId="4">#REF!</definedName>
    <definedName name="La" localSheetId="1">[187]!absc</definedName>
    <definedName name="La">[187]!absc</definedName>
    <definedName name="LAD" localSheetId="2">#REF!</definedName>
    <definedName name="LAD">#REF!</definedName>
    <definedName name="LADO" localSheetId="2">#REF!</definedName>
    <definedName name="LADO">#REF!</definedName>
    <definedName name="Ladrillo_tolete">[33]PRECIOS!$B$39</definedName>
    <definedName name="LAF">#REF!</definedName>
    <definedName name="lame" localSheetId="2" hidden="1">#REF!</definedName>
    <definedName name="lame" hidden="1">#REF!</definedName>
    <definedName name="Lamina_superboard">'[47]LISTADO DE MATERIALES Y EQUIPOS'!$B$99</definedName>
    <definedName name="Lamparas_2_48">#REF!</definedName>
    <definedName name="LANODO">#REF!</definedName>
    <definedName name="LANODOFT">#REF!</definedName>
    <definedName name="Largo.Anden.T1">'[114]MC C1'!$Q$5</definedName>
    <definedName name="Largo.BC" localSheetId="4">#REF!</definedName>
    <definedName name="Largo.BC" localSheetId="2">#REF!</definedName>
    <definedName name="Largo.BC">#REF!</definedName>
    <definedName name="Largo.Cuña" localSheetId="4">#REF!</definedName>
    <definedName name="Largo.Cuña">#REF!</definedName>
    <definedName name="Largo.T1">'[114]MC C1'!$Q$4</definedName>
    <definedName name="largovr" localSheetId="4">#REF!</definedName>
    <definedName name="largovr" localSheetId="2">#REF!</definedName>
    <definedName name="largovr">#REF!</definedName>
    <definedName name="LARGUE">[99]BASE!$D$394</definedName>
    <definedName name="Last_Row" localSheetId="4">#N/A</definedName>
    <definedName name="Last_Row">#N/A</definedName>
    <definedName name="Lavamanos" localSheetId="4">#REF!</definedName>
    <definedName name="Lavamanos" localSheetId="2">[54]Insumos!#REF!</definedName>
    <definedName name="Lavamanos">[54]Insumos!#REF!</definedName>
    <definedName name="Lavamanos_de_empotrar">[33]PRECIOS!$B$78</definedName>
    <definedName name="Lavaplatos">#REF!</definedName>
    <definedName name="Lb" localSheetId="4">#REF!</definedName>
    <definedName name="Lb" localSheetId="2">#REF!</definedName>
    <definedName name="Lb">#REF!</definedName>
    <definedName name="Ld" localSheetId="4">#REF!</definedName>
    <definedName name="Ld">#REF!</definedName>
    <definedName name="Le" localSheetId="4">#REF!</definedName>
    <definedName name="LE">'[188]Listado de equipos'!$A$8:$A$39</definedName>
    <definedName name="Lechada_juntas">'[47]LISTADO DE MATERIALES Y EQUIPOS'!$B$67</definedName>
    <definedName name="Left_Header" localSheetId="4" hidden="1">#REF!</definedName>
    <definedName name="Left_Header" localSheetId="7" hidden="1">#REF!</definedName>
    <definedName name="Left_Header" localSheetId="2" hidden="1">#REF!</definedName>
    <definedName name="Left_Header" hidden="1">#REF!</definedName>
    <definedName name="letra" localSheetId="4">#REF!</definedName>
    <definedName name="letra">#REF!</definedName>
    <definedName name="lev0.1" localSheetId="4">#REF!</definedName>
    <definedName name="lev0.1">#REF!</definedName>
    <definedName name="Lf" localSheetId="4">#REF!</definedName>
    <definedName name="Lf">#REF!</definedName>
    <definedName name="LG">LEN(#REF!)</definedName>
    <definedName name="Lh">#REF!</definedName>
    <definedName name="Li">#REF!</definedName>
    <definedName name="lia">#REF!</definedName>
    <definedName name="Libro1_Hoja1_Lista">#REF!</definedName>
    <definedName name="LICITACION">#REF!</definedName>
    <definedName name="LICITACION_PUBLICA">#REF!</definedName>
    <definedName name="LIJA">'[47]LISTADO DE MATERIALES Y EQUIPOS'!$B$108</definedName>
    <definedName name="LIMATESA" localSheetId="4">#REF!</definedName>
    <definedName name="LIMATESA" localSheetId="2">#REF!</definedName>
    <definedName name="LIMATESA">#REF!</definedName>
    <definedName name="Limatesa_thermo" localSheetId="2">#REF!</definedName>
    <definedName name="Limatesa_thermo">#REF!</definedName>
    <definedName name="limcount" hidden="1">1</definedName>
    <definedName name="LIMP" localSheetId="2">#REF!</definedName>
    <definedName name="LIMP">#REF!</definedName>
    <definedName name="LIMPIO" localSheetId="2">#REF!</definedName>
    <definedName name="LIMPIO">#REF!</definedName>
    <definedName name="LINA">[189]General!$N$12:$N$1485</definedName>
    <definedName name="linc1">[30]Dimensiones!$B$15</definedName>
    <definedName name="linc2">[30]Dimensiones!$B$19</definedName>
    <definedName name="linc3">[30]Dimensiones!$B$23</definedName>
    <definedName name="linc4">[30]Dimensiones!$B$27</definedName>
    <definedName name="linc5">[30]Dimensiones!$B$31</definedName>
    <definedName name="LINEA" localSheetId="4">#REF!</definedName>
    <definedName name="LINEA">[58]DATOS!$B$16</definedName>
    <definedName name="LisaCodSAO" localSheetId="4">#REF!</definedName>
    <definedName name="LisaCodSAO" localSheetId="2">#REF!</definedName>
    <definedName name="LisaCodSAO">#REF!</definedName>
    <definedName name="LISBASE1">'[190]Lista Base'!$A$4:$C$2691</definedName>
    <definedName name="LISBASE2">'[191]Lista Base'!$A$4:$D$1999</definedName>
    <definedName name="List_cuadrillas">[124]Salarios!$D$8:$P$8</definedName>
    <definedName name="lista" localSheetId="2">#REF!</definedName>
    <definedName name="lista">#REF!</definedName>
    <definedName name="LISTA_MA" localSheetId="2">#REF!</definedName>
    <definedName name="LISTA_MA">#REF!</definedName>
    <definedName name="lista_materiales" localSheetId="2">#REF!</definedName>
    <definedName name="lista_materiales">#REF!</definedName>
    <definedName name="Lista_riesgos">#REF!</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accaud">OFFSET(#REF!,0,0,20-3,1)</definedName>
    <definedName name="listaaccesorioshai">OFFSET(#REF!,0,0,4,1)</definedName>
    <definedName name="listaacop">OFFSET(#REF!,0,0,52-48,1)</definedName>
    <definedName name="listaadicionalescamaras">OFFSET(#REF!,0,0,13-3,1)</definedName>
    <definedName name="listaadseg">OFFSET(#REF!,0,0,120-58,1)</definedName>
    <definedName name="listaaguas">#REF!</definedName>
    <definedName name="listaaltavoces1">OFFSET(#REF!,0,0,130,1)</definedName>
    <definedName name="listaaltavoces2">OFFSET(#REF!,0,0,130,1)</definedName>
    <definedName name="listaaltavocesemp">OFFSET(#REF!,0,0,80,1)</definedName>
    <definedName name="Listaasesores">OFFSET(#REF!,0,0,16-10,1)</definedName>
    <definedName name="listabaterias">OFFSET(#REF!,0,0,3,1)</definedName>
    <definedName name="listacableado">OFFSET(#REF!,0,0,96-3,1)</definedName>
    <definedName name="listacajas">OFFSET(#REF!,0,0,15,1)</definedName>
    <definedName name="listacamaras">OFFSET(#REF!,0,0,13-3,1)</definedName>
    <definedName name="Listacanti" localSheetId="4">#REF!</definedName>
    <definedName name="Listacanti" localSheetId="2">#REF!</definedName>
    <definedName name="Listacanti">#REF!</definedName>
    <definedName name="ListaCantidad" localSheetId="2">#REF!</definedName>
    <definedName name="ListaCantidad">#REF!</definedName>
    <definedName name="Listacerebros" localSheetId="2">OFFSET(#REF!,0,0,4,1)</definedName>
    <definedName name="Listacerebros">OFFSET(#REF!,0,0,4,1)</definedName>
    <definedName name="listacerseg">OFFSET(#REF!,0,0,8-3,1)</definedName>
    <definedName name="listaconesc">OFFSET(#REF!,0,0,36-26,1)</definedName>
    <definedName name="listaconmutai">OFFSET(#REF!,0,0,25-21,1)</definedName>
    <definedName name="listacontrol4">OFFSET(#REF!,0,0,60.1)</definedName>
    <definedName name="listadimmers">OFFSET(#REF!,0,0,13-3,1)</definedName>
    <definedName name="LISTADO" localSheetId="2">#REF!</definedName>
    <definedName name="LISTADO">#REF!</definedName>
    <definedName name="listado_equipo" localSheetId="2">#REF!</definedName>
    <definedName name="listado_equipo">#REF!</definedName>
    <definedName name="listado_mano_de_obra" localSheetId="2">#REF!</definedName>
    <definedName name="listado_mano_de_obra">#REF!</definedName>
    <definedName name="LISTADO_MATERIALES" localSheetId="4">#REF!</definedName>
    <definedName name="LISTADO_MATERIALES" localSheetId="7">#REF!</definedName>
    <definedName name="LISTADO_MATERIALES" localSheetId="2">#REF!</definedName>
    <definedName name="LISTADO_MATERIALES">'[82]LISTADO DE RECURSOS'!$B$4:$E$15</definedName>
    <definedName name="listado_transporte" localSheetId="2">#REF!</definedName>
    <definedName name="listado_transporte">#REF!</definedName>
    <definedName name="Listado1" localSheetId="2">#REF!</definedName>
    <definedName name="Listado1">#REF!</definedName>
    <definedName name="LISTADOEQUIPOS">[50]Equipo!$A$16:$A$80</definedName>
    <definedName name="LISTADOMATERIALES">[50]Material!$A$11:$A$1009</definedName>
    <definedName name="LISTADOMO">[50]M.Obra!$A$21:$A$50</definedName>
    <definedName name="LISTADOS" localSheetId="4">#REF!</definedName>
    <definedName name="LISTADOS" localSheetId="7">#REF!</definedName>
    <definedName name="LISTADOS" localSheetId="2">#REF!</definedName>
    <definedName name="LISTADOS">'[82]LISTADO DE RECURSOS'!$B$18:$E$65</definedName>
    <definedName name="LISTADOTRANSPORTES">[50]Transp.!$A$16:$A$50</definedName>
    <definedName name="listaDVR">OFFSET(#REF!,0,0,14,1)</definedName>
    <definedName name="listaelec">#REF!</definedName>
    <definedName name="listafuentes">OFFSET(#REF!,0,0,12,1)</definedName>
    <definedName name="listagabinetes">OFFSET(#REF!,0,0,5,1)</definedName>
    <definedName name="listailumi">OFFSET(#REF!,0,0,60-3,1)</definedName>
    <definedName name="listainfrarrojos">OFFSET(#REF!,0,0,154-119,1)</definedName>
    <definedName name="listainterfaces">OFFSET(#REF!,0,0,43-3,1)</definedName>
    <definedName name="listaintpre">OFFSET(#REF!,0,0,47-37,1)</definedName>
    <definedName name="ListaItem" localSheetId="4">#REF!</definedName>
    <definedName name="ListaItem" localSheetId="2">#REF!</definedName>
    <definedName name="ListaItem">#REF!</definedName>
    <definedName name="listakitauddis" localSheetId="2">OFFSET(#REF!,0,0,30-3,1)</definedName>
    <definedName name="listakitauddis">OFFSET(#REF!,0,0,30-3,1)</definedName>
    <definedName name="listamagneticos">#REF!</definedName>
    <definedName name="listaonoff">OFFSET(#REF!,0,0,20-14,1)</definedName>
    <definedName name="listaplapot">OFFSET(#REF!,0,0,13-3,1)</definedName>
    <definedName name="LISTApptoCorrido">#REF!</definedName>
    <definedName name="Listapromo">OFFSET(#REF!,0,0,9,1)</definedName>
    <definedName name="listapulsador">OFFSET(#REF!,0,0,118-88,1)</definedName>
    <definedName name="listareceivers">OFFSET(#REF!,0,0,60,1)</definedName>
    <definedName name="listareles">OFFSET(#REF!,0,0,3,1)</definedName>
    <definedName name="listareproductores">OFFSET(#REF!,0,0,10,1)</definedName>
    <definedName name="listasensores">OFFSET(#REF!,0,0,66-30,1)</definedName>
    <definedName name="listasisina">OFFSET(#REF!,0,0,47-28,1)</definedName>
    <definedName name="listasubpas">OFFSET(#REF!,0,0,6-3,1)</definedName>
    <definedName name="listasubwooferac">OFFSET(#REF!,0,0,12,1)</definedName>
    <definedName name="listasuiches">OFFSET(#REF!,0,0,43-28,1)</definedName>
    <definedName name="listasuichesvarios">OFFSET(#REF!,0,0,89-60,1)</definedName>
    <definedName name="listatapasdeco">OFFSET(#REF!,0,0,65-44,1)</definedName>
    <definedName name="listatecaud">OFFSET(#REF!,0,0,43-32,1)</definedName>
    <definedName name="listatomamesa">OFFSET(#REF!,0,0,27,1)</definedName>
    <definedName name="listatomas">OFFSET(#REF!,0,0,11-3,1)</definedName>
    <definedName name="listatomasgfci">OFFSET(#REF!,0,0,17-12,1)</definedName>
    <definedName name="listatomatelefono">OFFSET(#REF!,0,0,22-18,1)</definedName>
    <definedName name="listatomatv">OFFSET(#REF!,0,0,27-23,1)</definedName>
    <definedName name="listatransfor">OFFSET(#REF!,0,0,3,1)</definedName>
    <definedName name="ListaUni">[192]TOTALES!$D$7:$D$654</definedName>
    <definedName name="listequi" localSheetId="4">#REF!</definedName>
    <definedName name="listequi" localSheetId="2">#REF!</definedName>
    <definedName name="listequi">#REF!</definedName>
    <definedName name="listmat" localSheetId="2">#REF!</definedName>
    <definedName name="listmat">#REF!</definedName>
    <definedName name="LISTON">[99]BASE!$D$395</definedName>
    <definedName name="Liston_2_4" localSheetId="2">#REF!</definedName>
    <definedName name="Liston_2_4">#REF!</definedName>
    <definedName name="Listón_2_x2_x15">[46]Insumos!$B$20</definedName>
    <definedName name="Listón_2_x4_x15">[46]Insumos!$B$21</definedName>
    <definedName name="Liston_2x2">'[47]LISTADO DE MATERIALES Y EQUIPOS'!$B$25</definedName>
    <definedName name="LISTON_DE_2X4X15" localSheetId="4">#REF!</definedName>
    <definedName name="LISTON_DE_2X4X15" localSheetId="2">#REF!</definedName>
    <definedName name="LISTON_DE_2X4X15">#REF!</definedName>
    <definedName name="LISTON2">[193]PRECIOS!$B$90</definedName>
    <definedName name="LISTON2x4x15">[193]PRECIOS!$B$45</definedName>
    <definedName name="liuoo" localSheetId="4" hidden="1">{"TAB1",#N/A,TRUE,"GENERAL";"TAB2",#N/A,TRUE,"GENERAL";"TAB3",#N/A,TRUE,"GENERAL";"TAB4",#N/A,TRUE,"GENERAL";"TAB5",#N/A,TRUE,"GENERAL"}</definedName>
    <definedName name="liuoo" localSheetId="7"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j" localSheetId="4">#REF!</definedName>
    <definedName name="Lj" localSheetId="2">#REF!</definedName>
    <definedName name="Lj">#REF!</definedName>
    <definedName name="Lk" localSheetId="4">#REF!</definedName>
    <definedName name="Lk">#REF!</definedName>
    <definedName name="LKG" localSheetId="4" hidden="1">{"via1",#N/A,TRUE,"general";"via2",#N/A,TRUE,"general";"via3",#N/A,TRUE,"general"}</definedName>
    <definedName name="LKG" localSheetId="2" hidden="1">{"via1",#N/A,TRUE,"general";"via2",#N/A,TRUE,"general";"via3",#N/A,TRUE,"general"}</definedName>
    <definedName name="LKG" hidden="1">{"via1",#N/A,TRUE,"general";"via2",#N/A,TRUE,"general";"via3",#N/A,TRUE,"general"}</definedName>
    <definedName name="lkj" localSheetId="4" hidden="1">{"via1",#N/A,TRUE,"general";"via2",#N/A,TRUE,"general";"via3",#N/A,TRUE,"general"}</definedName>
    <definedName name="lkj" localSheetId="7"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4">#REF!</definedName>
    <definedName name="ll" localSheetId="2">#REF!</definedName>
    <definedName name="ll">#REF!</definedName>
    <definedName name="LL_1">"[0]!err"</definedName>
    <definedName name="LLAC12" localSheetId="2">#REF!</definedName>
    <definedName name="LLAC12">#REF!</definedName>
    <definedName name="llam" localSheetId="2">#REF!</definedName>
    <definedName name="llam">#REF!</definedName>
    <definedName name="LLANTAS" localSheetId="2">#REF!</definedName>
    <definedName name="LLANTAS">#REF!</definedName>
    <definedName name="LLAP12">#REF!</definedName>
    <definedName name="LLAVE">#REF!</definedName>
    <definedName name="LLAVE_DE_CHORRO_1_2">#REF!</definedName>
    <definedName name="LLAVE_DE_PASO_1_2">#REF!</definedName>
    <definedName name="llenov">#REF!</definedName>
    <definedName name="lll">#REF!</definedName>
    <definedName name="LLLL">[184]General!#REF!</definedName>
    <definedName name="lllllh" localSheetId="4" hidden="1">{"via1",#N/A,TRUE,"general";"via2",#N/A,TRUE,"general";"via3",#N/A,TRUE,"general"}</definedName>
    <definedName name="lllllh" localSheetId="7"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 localSheetId="2">#REF!</definedName>
    <definedName name="llllll">#REF!</definedName>
    <definedName name="lllllllo" localSheetId="4" hidden="1">{"via1",#N/A,TRUE,"general";"via2",#N/A,TRUE,"general";"via3",#N/A,TRUE,"general"}</definedName>
    <definedName name="lllllllo" localSheetId="7"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LUVIA">#REF!</definedName>
    <definedName name="Lm" localSheetId="4">#REF!</definedName>
    <definedName name="LM">'[188]Listado de materiales'!$A$5:$A$57</definedName>
    <definedName name="LMAT" localSheetId="2">#REF!</definedName>
    <definedName name="LMAT">#REF!</definedName>
    <definedName name="LMO" localSheetId="2">#REF!</definedName>
    <definedName name="LMO">#REF!</definedName>
    <definedName name="Ln" localSheetId="4">#REF!</definedName>
    <definedName name="Ln">#REF!</definedName>
    <definedName name="Lñ" localSheetId="4">#REF!</definedName>
    <definedName name="Lñ">#REF!</definedName>
    <definedName name="LÑL" localSheetId="4">#REF!</definedName>
    <definedName name="LÑL">'[41]A.P.U'!#REF!</definedName>
    <definedName name="LÑP" localSheetId="4">#REF!</definedName>
    <definedName name="LÑP" localSheetId="2">#REF!</definedName>
    <definedName name="LÑP">#REF!</definedName>
    <definedName name="LO" localSheetId="4">#REF!,#REF!,#REF!,#REF!,#REF!,#REF!,#REF!</definedName>
    <definedName name="lo" localSheetId="7">#REF!</definedName>
    <definedName name="lo" localSheetId="2">#REF!</definedName>
    <definedName name="lo" hidden="1">{#N/A,#N/A,FALSE,"GRAFICO";#N/A,#N/A,FALSE,"CAJA (2)";#N/A,#N/A,FALSE,"TERCEROS-PROMEDIO";#N/A,#N/A,FALSE,"CAJA";#N/A,#N/A,FALSE,"INGRESOS1995-2003";#N/A,#N/A,FALSE,"GASTOS1995-2003"}</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 localSheetId="2">[194]INDICE!#REF!</definedName>
    <definedName name="loc">[194]INDICE!#REF!</definedName>
    <definedName name="LOCA" localSheetId="4">#REF!</definedName>
    <definedName name="LOCA" localSheetId="1">[60]!absc</definedName>
    <definedName name="LOCA">[60]!absc</definedName>
    <definedName name="LOCA1" localSheetId="4">#REF!</definedName>
    <definedName name="LOCA1" localSheetId="1">[60]!absc</definedName>
    <definedName name="LOCA1">[60]!absc</definedName>
    <definedName name="LOCA2" localSheetId="1">[195]!absc</definedName>
    <definedName name="LOCA2">[195]!absc</definedName>
    <definedName name="LOCALIZACION" localSheetId="4">#REF!</definedName>
    <definedName name="LOCALIZACION" localSheetId="2">#REF!</definedName>
    <definedName name="LOCALIZACION">#REF!</definedName>
    <definedName name="LOCALIZACION_1">#N/A</definedName>
    <definedName name="LOCALIZACION_1_1" localSheetId="2">#REF!</definedName>
    <definedName name="LOCALIZACION_1_1">#REF!</definedName>
    <definedName name="LOCALIZACION_1_1_1">NA()</definedName>
    <definedName name="LOCALIZACION_1_2">#REF!</definedName>
    <definedName name="LOCALIZACION_Y_REPLANTEO" localSheetId="2">#REF!</definedName>
    <definedName name="LOCALIZACION_Y_REPLANTEO">#REF!</definedName>
    <definedName name="LOCALIZACIÓN_Y_REPLANTEO._ESTRUCTURAS" localSheetId="2">[196]INDICE!#REF!</definedName>
    <definedName name="LOCALIZACIÓN_Y_REPLANTEO._ESTRUCTURAS">[196]INDICE!#REF!</definedName>
    <definedName name="LOCALIZACIONV" localSheetId="4">#REF!</definedName>
    <definedName name="LOCALIZACIONV" localSheetId="2">#REF!</definedName>
    <definedName name="LOCALIZACIONV">#REF!</definedName>
    <definedName name="localizamuro" localSheetId="4">#REF!</definedName>
    <definedName name="localizamuro">#REF!</definedName>
    <definedName name="LOGO" localSheetId="4">"[0]!err"</definedName>
    <definedName name="LOGO" localSheetId="2">'PPTO INTERVENTORIA'!err</definedName>
    <definedName name="LOGO">'POLIZAS OBRA'!err</definedName>
    <definedName name="LOGO_1">"[0]!err"</definedName>
    <definedName name="LOI" localSheetId="4">#REF!</definedName>
    <definedName name="LOI" localSheetId="2">#REF!</definedName>
    <definedName name="LOI">#REF!</definedName>
    <definedName name="lolol" localSheetId="4" hidden="1">{"TAB1",#N/A,TRUE,"GENERAL";"TAB2",#N/A,TRUE,"GENERAL";"TAB3",#N/A,TRUE,"GENERAL";"TAB4",#N/A,TRUE,"GENERAL";"TAB5",#N/A,TRUE,"GENERAL"}</definedName>
    <definedName name="lolol" localSheetId="7"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 localSheetId="2">#REF!</definedName>
    <definedName name="LONG">#REF!</definedName>
    <definedName name="Long.Barras" localSheetId="2">#REF!</definedName>
    <definedName name="Long.Barras">#REF!</definedName>
    <definedName name="Long.Curva.Cuña" localSheetId="2">#REF!</definedName>
    <definedName name="Long.Curva.Cuña">#REF!</definedName>
    <definedName name="Long.Dovelas">#REF!</definedName>
    <definedName name="Long.Puntales.Rieles">#REF!</definedName>
    <definedName name="Long.Total.Andenes">'[114]MC TOTAL'!$Q$5</definedName>
    <definedName name="Long.Total.Via">'[114]MC TOTAL'!$Q$4</definedName>
    <definedName name="Long.Tramo.T1" localSheetId="4">#REF!</definedName>
    <definedName name="Long.Tramo.T1" localSheetId="2">#REF!</definedName>
    <definedName name="Long.Tramo.T1">#REF!</definedName>
    <definedName name="Long.Tramo.T2" localSheetId="4">#REF!</definedName>
    <definedName name="Long.Tramo.T2">#REF!</definedName>
    <definedName name="Longitud" localSheetId="4">#REF!</definedName>
    <definedName name="longitud">#REF!</definedName>
    <definedName name="Longitud1">#REF!</definedName>
    <definedName name="Longitud2">#REF!</definedName>
    <definedName name="LongitudTubo">#N/A</definedName>
    <definedName name="LOPE" localSheetId="4">#REF!</definedName>
    <definedName name="LOPE" localSheetId="2">#REF!</definedName>
    <definedName name="LOPE">#REF!</definedName>
    <definedName name="LOSETA.TACTIL.ALERTA">[48]Precios!$E$29</definedName>
    <definedName name="LosPrecios">#REF!</definedName>
    <definedName name="LosPreciosTit">#REF!</definedName>
    <definedName name="LP" localSheetId="4">#REF!</definedName>
    <definedName name="LP" localSheetId="2">'[87]CIRCUITOS CODENSA'!#REF!</definedName>
    <definedName name="LP">'[87]CIRCUITOS CODENSA'!#REF!</definedName>
    <definedName name="lplpl" localSheetId="4" hidden="1">{"via1",#N/A,TRUE,"general";"via2",#N/A,TRUE,"general";"via3",#N/A,TRUE,"general"}</definedName>
    <definedName name="lplpl" localSheetId="7"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q" localSheetId="4">#REF!</definedName>
    <definedName name="Lq" localSheetId="2">#REF!</definedName>
    <definedName name="Lq">#REF!</definedName>
    <definedName name="Lr" localSheetId="4">#REF!</definedName>
    <definedName name="Lr">#REF!</definedName>
    <definedName name="Ls" localSheetId="4">#REF!</definedName>
    <definedName name="Ls">#REF!</definedName>
    <definedName name="lsttros">#REF!</definedName>
    <definedName name="Lt" localSheetId="4">#REF!</definedName>
    <definedName name="LT">'[188]Listado de transportes'!$A$6:$A$10</definedName>
    <definedName name="Lu" localSheetId="4">#REF!</definedName>
    <definedName name="Lu" localSheetId="2">#REF!</definedName>
    <definedName name="Lu">#REF!</definedName>
    <definedName name="LUBRI" localSheetId="2">#REF!</definedName>
    <definedName name="LUBRI">#REF!</definedName>
    <definedName name="LUCY" localSheetId="4">OFFSET(PGIO!Full_Print,0,0,PGIO!LOCA)</definedName>
    <definedName name="LUCY">#N/A</definedName>
    <definedName name="lun" localSheetId="4">#REF!</definedName>
    <definedName name="lun" localSheetId="2">'[160]Res-Accide-10'!#REF!</definedName>
    <definedName name="lun">'[160]Res-Accide-10'!#REF!</definedName>
    <definedName name="LUNA" localSheetId="4">#REF!</definedName>
    <definedName name="LUNA" localSheetId="2">[42]General!#REF!</definedName>
    <definedName name="LUNA">[42]General!#REF!</definedName>
    <definedName name="LUPVC" localSheetId="4">#REF!</definedName>
    <definedName name="LUPVC" localSheetId="2">#REF!</definedName>
    <definedName name="LUPVC">#REF!</definedName>
    <definedName name="LUPVT" localSheetId="2">#REF!</definedName>
    <definedName name="LUPVT">#REF!</definedName>
    <definedName name="luz">#REF!</definedName>
    <definedName name="lv">#REF!</definedName>
    <definedName name="Lz">#REF!</definedName>
    <definedName name="m" localSheetId="4">#REF!</definedName>
    <definedName name="M" localSheetId="2">'[41]A.P.U'!#REF!</definedName>
    <definedName name="M">'[41]A.P.U'!#REF!</definedName>
    <definedName name="M.O" comment="Mano de obra">[95]M.Obra!$B$35:$B$42</definedName>
    <definedName name="M120K" localSheetId="2">'[16]BASE ptap'!#REF!</definedName>
    <definedName name="M120K">'[16]BASE ptap'!#REF!</definedName>
    <definedName name="M240K" localSheetId="2">'[16]BASE ptap'!#REF!</definedName>
    <definedName name="M240K">'[16]BASE ptap'!#REF!</definedName>
    <definedName name="M280K" localSheetId="4">#REF!</definedName>
    <definedName name="M280K" localSheetId="2">#REF!</definedName>
    <definedName name="M280K">#REF!</definedName>
    <definedName name="Ma" localSheetId="4">#REF!</definedName>
    <definedName name="MA" localSheetId="2">'[160]Res-Accide-10'!#REF!</definedName>
    <definedName name="MA">'[160]Res-Accide-10'!#REF!</definedName>
    <definedName name="mac" localSheetId="4">#REF!</definedName>
    <definedName name="mac" localSheetId="2">#REF!</definedName>
    <definedName name="mac">#REF!</definedName>
    <definedName name="MACR" localSheetId="2">#REF!</definedName>
    <definedName name="MACR">#REF!</definedName>
    <definedName name="MACRDEL">#REF!</definedName>
    <definedName name="Macroactividad">#REF!</definedName>
    <definedName name="MACROMEDIDOR__3__B_x_B" localSheetId="4">#REF!</definedName>
    <definedName name="MACROMEDIDOR__3__B_x_B">#REF!</definedName>
    <definedName name="MACROMEDIDOR_4__B_x_B" localSheetId="4">#REF!</definedName>
    <definedName name="MACROMEDIDOR_4__B_x_B">#REF!</definedName>
    <definedName name="MADCJ">#REF!</definedName>
    <definedName name="MAESTRO" localSheetId="4">#REF!</definedName>
    <definedName name="Maestro">'[47]LISTADO DE MATERIALES Y EQUIPOS'!$B$8</definedName>
    <definedName name="Maestro_de_Obra">[49]CUADRILLAS!$B$13</definedName>
    <definedName name="mafdsf" localSheetId="4" hidden="1">{"via1",#N/A,TRUE,"general";"via2",#N/A,TRUE,"general";"via3",#N/A,TRUE,"general"}</definedName>
    <definedName name="mafdsf" localSheetId="7"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kro1">#REF!</definedName>
    <definedName name="MAL">'[197]Estado Resumen'!#REF!&lt;2.5</definedName>
    <definedName name="MALLA" localSheetId="4">#REF!</definedName>
    <definedName name="MALLA" localSheetId="2">#REF!</definedName>
    <definedName name="MALLA">#REF!</definedName>
    <definedName name="Malla_4x4">'[47]LISTADO DE MATERIALES Y EQUIPOS'!$B$30</definedName>
    <definedName name="Malla_Electrosoldada">'[47]LISTADO DE MATERIALES Y EQUIPOS'!$B$29</definedName>
    <definedName name="Malla_eslabonada_cal.12__6_x_6">[33]PRECIOS!$B$71</definedName>
    <definedName name="MALO" localSheetId="4">#REF!&lt;2.5</definedName>
    <definedName name="MALO" localSheetId="2">'[198]ESTADO VÍA-CRIT.TECNICO'!#REF!&lt;2.5</definedName>
    <definedName name="MALO">'[198]ESTADO VÍA-CRIT.TECNICO'!#REF!&lt;2.5</definedName>
    <definedName name="MALO4006" localSheetId="4">#REF!</definedName>
    <definedName name="MALO4006" localSheetId="2">#REF!</definedName>
    <definedName name="MALO4006">#REF!</definedName>
    <definedName name="MALO4006A" localSheetId="2">#REF!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localSheetId="4" hidden="1">#REF!</definedName>
    <definedName name="mama" localSheetId="7" hidden="1">'[199]Datos-Gráfica-Apartada'!#REF!</definedName>
    <definedName name="mama" localSheetId="2" hidden="1">'[199]Datos-Gráfica-Apartada'!#REF!</definedName>
    <definedName name="mama" hidden="1">'[199]Datos-Gráfica-Apartada'!#REF!</definedName>
    <definedName name="MANGLE" localSheetId="4">#REF!</definedName>
    <definedName name="MANGLE" localSheetId="2">#REF!</definedName>
    <definedName name="MANGLE">#REF!</definedName>
    <definedName name="MANO_OBRA" localSheetId="2">#REF!</definedName>
    <definedName name="MANO_OBRA">#REF!</definedName>
    <definedName name="MANOBRA" localSheetId="4">#REF!</definedName>
    <definedName name="MANOBRA">#REF!</definedName>
    <definedName name="MANODEOBRA">[50]M.Obra!$A$21:$I$50</definedName>
    <definedName name="MANOO" localSheetId="2">#REF!</definedName>
    <definedName name="MANOO">#REF!</definedName>
    <definedName name="ManoObra" localSheetId="2">#REF!</definedName>
    <definedName name="ManoObra">#REF!</definedName>
    <definedName name="mantenimiento" localSheetId="4">#REF!</definedName>
    <definedName name="mantenimiento" localSheetId="2">'[200]COSTOS OFICINA'!#REF!</definedName>
    <definedName name="mantenimiento">'[200]COSTOS OFICINA'!#REF!</definedName>
    <definedName name="Mantenyreparacion" localSheetId="2">#REF!</definedName>
    <definedName name="Mantenyreparacion">#REF!</definedName>
    <definedName name="MANTO">[99]BASE!$D$401</definedName>
    <definedName name="Manto_500_XT">[33]PRECIOS!$B$59</definedName>
    <definedName name="Manto_500_XT_x10_m2">[46]Insumos!$B$364</definedName>
    <definedName name="Manto_líder_reforzado">[33]PRECIOS!$B$62</definedName>
    <definedName name="manu78" localSheetId="4" hidden="1">{"via1",#N/A,TRUE,"general";"via2",#N/A,TRUE,"general";"via3",#N/A,TRUE,"general"}</definedName>
    <definedName name="manu78" localSheetId="2" hidden="1">{"via1",#N/A,TRUE,"general";"via2",#N/A,TRUE,"general";"via3",#N/A,TRUE,"general"}</definedName>
    <definedName name="manu78" hidden="1">{"via1",#N/A,TRUE,"general";"via2",#N/A,TRUE,"general";"via3",#N/A,TRUE,"general"}</definedName>
    <definedName name="MANUAL">#REF!</definedName>
    <definedName name="mao" localSheetId="4" hidden="1">{"TAB1",#N/A,TRUE,"GENERAL";"TAB2",#N/A,TRUE,"GENERAL";"TAB3",#N/A,TRUE,"GENERAL";"TAB4",#N/A,TRUE,"GENERAL";"TAB5",#N/A,TRUE,"GENERAL"}</definedName>
    <definedName name="mao" localSheetId="7"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7"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UINAR">[104]Insum!$A$68:$H$98</definedName>
    <definedName name="Maquinaria" localSheetId="4">#REF!</definedName>
    <definedName name="Maquinaria">#N/A</definedName>
    <definedName name="MAR" localSheetId="4">#REF!</definedName>
    <definedName name="Mar">[139]MAR!$A$12:$H$33</definedName>
    <definedName name="Mar_C">[139]MAR!$A$35:$H$51</definedName>
    <definedName name="MARABA" localSheetId="4">#REF!</definedName>
    <definedName name="MARABA" localSheetId="2">#REF!</definedName>
    <definedName name="MARABA">#REF!</definedName>
    <definedName name="MarAbr">'[140]Mar-Abr'!$A$12:$H$34</definedName>
    <definedName name="MARAVILLA" localSheetId="4" hidden="1">{"PRES REHAB ARM-PER POR ITEMS  KM A KM",#N/A,TRUE,"Rehabilitacion Arm-Per"}</definedName>
    <definedName name="MARAVILLA" localSheetId="2" hidden="1">{"PRES REHAB ARM-PER POR ITEMS  KM A KM",#N/A,TRUE,"Rehabilitacion Arm-Per"}</definedName>
    <definedName name="MARAVILLA" hidden="1">{"PRES REHAB ARM-PER POR ITEMS  KM A KM",#N/A,TRUE,"Rehabilitacion Arm-Per"}</definedName>
    <definedName name="marcela">[201]General!#REF!</definedName>
    <definedName name="MARCO_H" localSheetId="2">#REF!</definedName>
    <definedName name="MARCO_H">#REF!</definedName>
    <definedName name="MARCOS" localSheetId="2">#REF!</definedName>
    <definedName name="MARCOS">#REF!</definedName>
    <definedName name="margen" localSheetId="2">#REF!</definedName>
    <definedName name="margen">#REF!</definedName>
    <definedName name="Márgen">#REF!</definedName>
    <definedName name="margen_10">#REF!</definedName>
    <definedName name="margen_2">#REF!</definedName>
    <definedName name="margen_2_10">#REF!</definedName>
    <definedName name="margen_4">#REF!</definedName>
    <definedName name="margen_4_10">#REF!</definedName>
    <definedName name="margentyco">#REF!</definedName>
    <definedName name="maria">[201]General!#REF!</definedName>
    <definedName name="MARILUZ">[142]General!#REF!</definedName>
    <definedName name="marina" localSheetId="2">#REF!</definedName>
    <definedName name="marina">#REF!</definedName>
    <definedName name="MARINAS">[202]General!#REF!</definedName>
    <definedName name="MARITZA" localSheetId="2">#REF!</definedName>
    <definedName name="MARITZA">#REF!</definedName>
    <definedName name="MarkP" localSheetId="4" hidden="1">{#N/A,#N/A,FALSE,"GRAFICO";#N/A,#N/A,FALSE,"CAJA (2)";#N/A,#N/A,FALSE,"TERCEROS-PROMEDIO";#N/A,#N/A,FALSE,"CAJA";#N/A,#N/A,FALSE,"INGRESOS1995-2003";#N/A,#N/A,FALSE,"GASTOS1995-2003"}</definedName>
    <definedName name="MarkP" localSheetId="7" hidden="1">{#N/A,#N/A,FALSE,"GRAFICO";#N/A,#N/A,FALSE,"CAJA (2)";#N/A,#N/A,FALSE,"TERCEROS-PROMEDIO";#N/A,#N/A,FALSE,"CAJA";#N/A,#N/A,FALSE,"INGRESOS1995-2003";#N/A,#N/A,FALSE,"GASTOS1995-2003"}</definedName>
    <definedName name="MarkP" localSheetId="2"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 localSheetId="4">IF(Loan_Amount*PGIO!Interest_Rate*Loan_Years*Loan_Start&gt;0,1,0)</definedName>
    <definedName name="MARTA" localSheetId="2">'PPTO INTERVENTORIA'!SI('PPTO INTERVENTORIA'!Loan_Amount*Interest_Rate*'PPTO INTERVENTORIA'!Loan_Years*'PPTO INTERVENTORIA'!Loan_Start&gt;0,1,0)</definedName>
    <definedName name="MARTA">SI(Loan_Amount*Interest_Rate*Loan_Years*Loan_Start&gt;0,1,0)</definedName>
    <definedName name="MARTHA" localSheetId="4">#REF!</definedName>
    <definedName name="MARTHA">[58]DATOS!$A$9</definedName>
    <definedName name="martillo" localSheetId="4">#REF!</definedName>
    <definedName name="martillo" localSheetId="2">#REF!</definedName>
    <definedName name="martillo">#REF!</definedName>
    <definedName name="MARY" localSheetId="4">#REF!</definedName>
    <definedName name="MARY" localSheetId="2">[201]General!#REF!</definedName>
    <definedName name="MARY">[201]General!#REF!</definedName>
    <definedName name="MARYLUZ" localSheetId="4" hidden="1">{"PRES REHAB ARM-PER POR ITEMS  KM A KM",#N/A,TRUE,"Rehabilitacion Arm-Per"}</definedName>
    <definedName name="MARYLUZ" localSheetId="2" hidden="1">{"PRES REHAB ARM-PER POR ITEMS  KM A KM",#N/A,TRUE,"Rehabilitacion Arm-Per"}</definedName>
    <definedName name="MARYLUZ" hidden="1">{"PRES REHAB ARM-PER POR ITEMS  KM A KM",#N/A,TRUE,"Rehabilitacion Arm-Per"}</definedName>
    <definedName name="marzito">[203]General!#REF!</definedName>
    <definedName name="MARZO">[42]General!#REF!</definedName>
    <definedName name="MASILLA">'[47]LISTADO DE MATERIALES Y EQUIPOS'!$B$106</definedName>
    <definedName name="masor" localSheetId="4" hidden="1">{"via1",#N/A,TRUE,"general";"via2",#N/A,TRUE,"general";"via3",#N/A,TRUE,"general"}</definedName>
    <definedName name="masor" localSheetId="7"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4">#REF!</definedName>
    <definedName name="MAT" localSheetId="2">#REF!</definedName>
    <definedName name="MAT">#REF!</definedName>
    <definedName name="MAT.CANT" localSheetId="2">#REF!</definedName>
    <definedName name="MAT.CANT">#REF!</definedName>
    <definedName name="MAT.SELEC.PARA.RELLENO">[48]Precios!$E$4</definedName>
    <definedName name="mate">[204]MATERIALES!$1:$1048576</definedName>
    <definedName name="mater" localSheetId="4">#REF!</definedName>
    <definedName name="MATER">[145]MATERIAL!$B$3:$B$580</definedName>
    <definedName name="material" localSheetId="4">#REF!</definedName>
    <definedName name="MATERIAL" localSheetId="2">#REF!</definedName>
    <definedName name="MATERIAL">#REF!</definedName>
    <definedName name="MATERIAL.DE.CANTERA">[48]Precios!$E$27</definedName>
    <definedName name="MATERIAL_FILTRANTE" localSheetId="4">#REF!</definedName>
    <definedName name="MATERIAL_FILTRANTE" localSheetId="2">#REF!</definedName>
    <definedName name="MATERIAL_FILTRANTE">#REF!</definedName>
    <definedName name="Material_seleccionado">'[47]LISTADO DE MATERIALES Y EQUIPOS'!$B$22</definedName>
    <definedName name="materiales" localSheetId="4">#REF!</definedName>
    <definedName name="MATERIALES">[145]MATERIAL!$B$2:$D$580</definedName>
    <definedName name="materiales1" localSheetId="2">#REF!</definedName>
    <definedName name="materiales1">#REF!</definedName>
    <definedName name="materiales2">[205]Lp!$B$5:$B$301</definedName>
    <definedName name="MaterialTub" localSheetId="4">#REF!</definedName>
    <definedName name="MaterialTub" localSheetId="2">#REF!</definedName>
    <definedName name="MaterialTub">#REF!</definedName>
    <definedName name="matgranular" localSheetId="4">#REF!</definedName>
    <definedName name="matgranular" localSheetId="2">[67]lisprecios!#REF!</definedName>
    <definedName name="matgranular">[67]lisprecios!#REF!</definedName>
    <definedName name="MATPR" localSheetId="4">#REF!</definedName>
    <definedName name="MATPR" localSheetId="2">'[16]BASE ptap'!#REF!</definedName>
    <definedName name="MATPR">'[16]BASE ptap'!#REF!</definedName>
    <definedName name="matriz" localSheetId="4">#REF!,#REF!</definedName>
    <definedName name="matriz" localSheetId="2">#REF!,#REF!</definedName>
    <definedName name="matriz">#REF!,#REF!</definedName>
    <definedName name="MATRIZ_DE_DATOS" localSheetId="2">#REF!</definedName>
    <definedName name="MATRIZ_DE_DATOS">#REF!</definedName>
    <definedName name="MATRIZRICS">'[206]RICS NUEVA HOJA DIARIA'!$A$1:$AB$42</definedName>
    <definedName name="MAX">[207]INDICE!$1:$1048576</definedName>
    <definedName name="MAY" localSheetId="4">#REF!</definedName>
    <definedName name="MAY" localSheetId="2">#REF!</definedName>
    <definedName name="MAY">#REF!</definedName>
    <definedName name="MayJun">'[140]May-Jun'!$A$12:$H$32</definedName>
    <definedName name="MayJun_C">'[185]May-Jun'!$A$33:$H$52</definedName>
    <definedName name="MAYO">[42]General!#REF!</definedName>
    <definedName name="Mb" localSheetId="4">#REF!</definedName>
    <definedName name="Mb" localSheetId="2">#REF!</definedName>
    <definedName name="Mb">#REF!</definedName>
    <definedName name="MC4CM" localSheetId="2">#REF!</definedName>
    <definedName name="MC4CM">#REF!</definedName>
    <definedName name="mcb">#REF!</definedName>
    <definedName name="mcbb">#REF!</definedName>
    <definedName name="MCC">#REF!</definedName>
    <definedName name="MCCs">#REF!</definedName>
    <definedName name="MDC">#REF!</definedName>
    <definedName name="MDC_1">#N/A</definedName>
    <definedName name="MDC_1_1">#REF!</definedName>
    <definedName name="MDC_1_1_1">NA()</definedName>
    <definedName name="MDC_1_2">#REF!</definedName>
    <definedName name="mdd" localSheetId="4" hidden="1">{"via1",#N/A,TRUE,"general";"via2",#N/A,TRUE,"general";"via3",#N/A,TRUE,"general"}</definedName>
    <definedName name="mdd" localSheetId="7"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EO">#REF!</definedName>
    <definedName name="mdo" localSheetId="4">#REF!</definedName>
    <definedName name="mdo">'[58]precios-básicos2002'!$C$131:$C$140</definedName>
    <definedName name="ME" localSheetId="4">#REF!</definedName>
    <definedName name="ME" localSheetId="2">#REF!</definedName>
    <definedName name="ME">#REF!</definedName>
    <definedName name="MEDARDO" localSheetId="2">[201]General!#REF!</definedName>
    <definedName name="MEDARDO">[201]General!#REF!</definedName>
    <definedName name="MediacanoaAnserma" localSheetId="2">#REF!</definedName>
    <definedName name="MediacanoaAnserma">#REF!</definedName>
    <definedName name="mediah_reposo_comida" localSheetId="2">#REF!</definedName>
    <definedName name="mediah_reposo_comida">#REF!</definedName>
    <definedName name="MEDID" localSheetId="4">#REF!</definedName>
    <definedName name="MEDID">#REF!</definedName>
    <definedName name="MEDIO">#REF!</definedName>
    <definedName name="meg" localSheetId="4" hidden="1">{"TAB1",#N/A,TRUE,"GENERAL";"TAB2",#N/A,TRUE,"GENERAL";"TAB3",#N/A,TRUE,"GENERAL";"TAB4",#N/A,TRUE,"GENERAL";"TAB5",#N/A,TRUE,"GENERAL"}</definedName>
    <definedName name="meg" localSheetId="7"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 localSheetId="4">#REF!</definedName>
    <definedName name="MEJORA" localSheetId="2">#REF!</definedName>
    <definedName name="MEJORA">#REF!</definedName>
    <definedName name="mejoramientosubrasante" localSheetId="4">#REF!</definedName>
    <definedName name="mejoramientosubrasante">#REF!</definedName>
    <definedName name="mem" hidden="1">#REF!</definedName>
    <definedName name="MEM_CANTS">'[82]MEMORIA DE CANTIDADES'!$B$1:$K$107</definedName>
    <definedName name="memm" localSheetId="2" hidden="1">#REF!</definedName>
    <definedName name="memm" hidden="1">#REF!</definedName>
    <definedName name="memmm" localSheetId="2" hidden="1">#REF!</definedName>
    <definedName name="memmm" hidden="1">#REF!</definedName>
    <definedName name="MEMORIA" localSheetId="4">#REF!</definedName>
    <definedName name="MEMORIA">#REF!</definedName>
    <definedName name="MEMORIAS">[79]MEMORIAS!$A:$H</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#REF!</definedName>
    <definedName name="MENU5">#REF!</definedName>
    <definedName name="MENU6">#REF!</definedName>
    <definedName name="MES">[40]PRESUPUESTO!$C$13</definedName>
    <definedName name="MesCotiz" localSheetId="2">#REF!</definedName>
    <definedName name="MesCotiz">#REF!</definedName>
    <definedName name="MesCotizacion" localSheetId="2">#REF!</definedName>
    <definedName name="MesCotizacion">#REF!</definedName>
    <definedName name="meses" localSheetId="4">#REF!</definedName>
    <definedName name="MESES">#REF!</definedName>
    <definedName name="MesesMora">#REF!</definedName>
    <definedName name="MesIn">#REF!</definedName>
    <definedName name="met" localSheetId="4" hidden="1">{#N/A,#N/A,TRUE,"1842CWN0"}</definedName>
    <definedName name="met" localSheetId="2" hidden="1">{#N/A,#N/A,TRUE,"1842CWN0"}</definedName>
    <definedName name="met" hidden="1">{#N/A,#N/A,TRUE,"1842CWN0"}</definedName>
    <definedName name="met_1" localSheetId="4" hidden="1">{#N/A,#N/A,TRUE,"1842CWN0"}</definedName>
    <definedName name="met_1" localSheetId="2" hidden="1">{#N/A,#N/A,TRUE,"1842CWN0"}</definedName>
    <definedName name="met_1" hidden="1">{#N/A,#N/A,TRUE,"1842CWN0"}</definedName>
    <definedName name="met_2" localSheetId="4" hidden="1">{#N/A,#N/A,TRUE,"1842CWN0"}</definedName>
    <definedName name="met_2" localSheetId="2" hidden="1">{#N/A,#N/A,TRUE,"1842CWN0"}</definedName>
    <definedName name="met_2" hidden="1">{#N/A,#N/A,TRUE,"1842CWN0"}</definedName>
    <definedName name="Meta1">#REF!</definedName>
    <definedName name="Meta2">#REF!</definedName>
    <definedName name="Meta3">#REF!</definedName>
    <definedName name="metal" localSheetId="4" hidden="1">{#N/A,#N/A,TRUE,"1842CWN0"}</definedName>
    <definedName name="metal" localSheetId="2" hidden="1">{#N/A,#N/A,TRUE,"1842CWN0"}</definedName>
    <definedName name="metal" hidden="1">{#N/A,#N/A,TRUE,"1842CWN0"}</definedName>
    <definedName name="metal_1" localSheetId="4" hidden="1">{#N/A,#N/A,TRUE,"1842CWN0"}</definedName>
    <definedName name="metal_1" localSheetId="2" hidden="1">{#N/A,#N/A,TRUE,"1842CWN0"}</definedName>
    <definedName name="metal_1" hidden="1">{#N/A,#N/A,TRUE,"1842CWN0"}</definedName>
    <definedName name="metal_2" localSheetId="4" hidden="1">{#N/A,#N/A,TRUE,"1842CWN0"}</definedName>
    <definedName name="metal_2" localSheetId="2" hidden="1">{#N/A,#N/A,TRUE,"1842CWN0"}</definedName>
    <definedName name="metal_2" hidden="1">{#N/A,#N/A,TRUE,"1842CWN0"}</definedName>
    <definedName name="MEZCLA">#REF!</definedName>
    <definedName name="MEZCLADORA" localSheetId="4">#REF!</definedName>
    <definedName name="Mezcladora">'[47]LISTADO DE MATERIALES Y EQUIPOS'!$B$32</definedName>
    <definedName name="MEZCLADORA.60.000">[48]Precios!$A$17</definedName>
    <definedName name="MEZCLADORA.DE.CONCRETO">[48]Precios!$A$15</definedName>
    <definedName name="Mezcladora_trompo_a_gasolina__Inc._combustible">'[49]Equipo y transporte'!$D$19</definedName>
    <definedName name="mf" localSheetId="4">#REF!</definedName>
    <definedName name="mf" localSheetId="2">#REF!</definedName>
    <definedName name="mf">#REF!</definedName>
    <definedName name="mfgjrdt" localSheetId="4"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7"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g" localSheetId="4">#REF!</definedName>
    <definedName name="mhg" localSheetId="2">#REF!</definedName>
    <definedName name="mhg">#REF!</definedName>
    <definedName name="MHGFG" localSheetId="4">#REF!</definedName>
    <definedName name="MHGFG" localSheetId="2">'[41]A.P.U'!#REF!</definedName>
    <definedName name="MHGFG">'[41]A.P.U'!#REF!</definedName>
    <definedName name="mht" localSheetId="4">#REF!</definedName>
    <definedName name="mht" localSheetId="2">#REF!</definedName>
    <definedName name="mht">#REF!</definedName>
    <definedName name="mhy" localSheetId="4">#REF!</definedName>
    <definedName name="mhy">#REF!</definedName>
    <definedName name="MI" localSheetId="4">#REF!,#REF!,#REF!,#REF!,#REF!,#REF!,#REF!</definedName>
    <definedName name="MI" localSheetId="2">#REF!,#REF!,#REF!,#REF!,#REF!,#REF!,#REF!</definedName>
    <definedName name="MI">#REF!,#REF!,#REF!,#REF!,#REF!,#REF!,#REF!</definedName>
    <definedName name="Mi_Salida">#REF!</definedName>
    <definedName name="Mi_Salida1">#REF!</definedName>
    <definedName name="MICR">#REF!</definedName>
    <definedName name="MIN_MAX_sma">#REF!</definedName>
    <definedName name="Minimo">#REF!</definedName>
    <definedName name="Mínimo" localSheetId="4">#REF!</definedName>
    <definedName name="Mínimo">#REF!</definedName>
    <definedName name="MIO">[208]INDICE!$1:$1048576</definedName>
    <definedName name="MJGHFBH">'[41]A.P.U'!#REF!</definedName>
    <definedName name="mjmj" localSheetId="4" hidden="1">{"via1",#N/A,TRUE,"general";"via2",#N/A,TRUE,"general";"via3",#N/A,TRUE,"general"}</definedName>
    <definedName name="mjmj" localSheetId="7"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7"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7"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TYJT">'[41]A.P.U'!#REF!</definedName>
    <definedName name="mju" localSheetId="4">#REF!</definedName>
    <definedName name="mju" localSheetId="2">#REF!</definedName>
    <definedName name="mju">#REF!</definedName>
    <definedName name="mkljlk" localSheetId="2">#REF!</definedName>
    <definedName name="mkljlk">#REF!</definedName>
    <definedName name="MKMK">#REF!</definedName>
    <definedName name="mku" localSheetId="4">#REF!</definedName>
    <definedName name="mku">#REF!</definedName>
    <definedName name="ML" localSheetId="4">#REF!,#REF!,#REF!,#REF!,#REF!,#REF!,#REF!</definedName>
    <definedName name="ML" localSheetId="2">#REF!,#REF!,#REF!,#REF!,#REF!,#REF!,#REF!</definedName>
    <definedName name="ML">#REF!,#REF!,#REF!,#REF!,#REF!,#REF!,#REF!</definedName>
    <definedName name="MLFB">#REF!</definedName>
    <definedName name="mm" localSheetId="4">#REF!</definedName>
    <definedName name="mm" localSheetId="2">#REF!</definedName>
    <definedName name="mm">#REF!</definedName>
    <definedName name="MM_1">#N/A</definedName>
    <definedName name="MM_1_1">#REF!</definedName>
    <definedName name="MM_1_1_1">NA()</definedName>
    <definedName name="MM_1_2">#REF!</definedName>
    <definedName name="MmExcelLinker_C9F63D05_8E80_41B0_8F02_A4ED3B5E1938" localSheetId="4">Mano [0]!de #REF!</definedName>
    <definedName name="MmExcelLinker_C9F63D05_8E80_41B0_8F02_A4ED3B5E1938" localSheetId="2">Mano de [129]obra!$G$8:$G$8</definedName>
    <definedName name="MmExcelLinker_C9F63D05_8E80_41B0_8F02_A4ED3B5E1938" localSheetId="1">Mano [0]!de [129]obra!$G$8:$G$8</definedName>
    <definedName name="MmExcelLinker_C9F63D05_8E80_41B0_8F02_A4ED3B5E1938">Mano de [129]obra!$G$8:$G$8</definedName>
    <definedName name="mmjmjh" localSheetId="4"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4">#REF!</definedName>
    <definedName name="mmm" localSheetId="7"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7"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'[41]A.P.U'!#REF!</definedName>
    <definedName name="mmmmmjyt" localSheetId="4"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7"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MMMMMMMMMMMMMM">'[41]A.P.U'!#REF!</definedName>
    <definedName name="MN" localSheetId="4" hidden="1">{"via1",#N/A,TRUE,"general";"via2",#N/A,TRUE,"general";"via3",#N/A,TRUE,"general"}</definedName>
    <definedName name="MN" localSheetId="7"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NBRSDBR">'[41]A.P.U'!#REF!</definedName>
    <definedName name="MNBV" localSheetId="4">#REF!</definedName>
    <definedName name="MNBV" localSheetId="2">#REF!</definedName>
    <definedName name="MNBV">#REF!</definedName>
    <definedName name="MNMN" localSheetId="4">#REF!</definedName>
    <definedName name="MNMN" localSheetId="2">'[41]A.P.U'!#REF!</definedName>
    <definedName name="MNMN">'[41]A.P.U'!#REF!</definedName>
    <definedName name="MNNNBBV" localSheetId="2">'[41]A.P.U'!#REF!</definedName>
    <definedName name="MNNNBBV">'[41]A.P.U'!#REF!</definedName>
    <definedName name="MO" localSheetId="4">#REF!</definedName>
    <definedName name="MO">'[188]Calculo de Cuadrillas'!$A$4:$A$10</definedName>
    <definedName name="mo_10" localSheetId="2">#REF!</definedName>
    <definedName name="mo_10">#REF!</definedName>
    <definedName name="mo_2" localSheetId="2">#REF!</definedName>
    <definedName name="mo_2">#REF!</definedName>
    <definedName name="mo_2_10" localSheetId="2">#REF!</definedName>
    <definedName name="mo_2_10">#REF!</definedName>
    <definedName name="mo_4">#REF!</definedName>
    <definedName name="mo_4_10">#REF!</definedName>
    <definedName name="MO120K" localSheetId="4">#REF!</definedName>
    <definedName name="MO120K">'[16]BASE CTOS ptap'!#REF!</definedName>
    <definedName name="MO240K">'[16]BASE CTOS ptap'!#REF!</definedName>
    <definedName name="MO280K">'[16]BASE CTOS ptap'!#REF!</definedName>
    <definedName name="MOA" localSheetId="4" hidden="1">{#N/A,#N/A,FALSE,"Hoja1";#N/A,#N/A,FALSE,"Hoja2"}</definedName>
    <definedName name="MOA" localSheetId="2" hidden="1">{#N/A,#N/A,FALSE,"Hoja1";#N/A,#N/A,FALSE,"Hoja2"}</definedName>
    <definedName name="MOA" hidden="1">{#N/A,#N/A,FALSE,"Hoja1";#N/A,#N/A,FALSE,"Hoja2"}</definedName>
    <definedName name="MOBILIARIO_SEG_ELECTRON_ITEM">#REF!</definedName>
    <definedName name="MOBILIARIOOFIC_ITEM">#REF!</definedName>
    <definedName name="mobra" localSheetId="4">#REF!</definedName>
    <definedName name="mobra">'[58]precios-básicos2002'!$C$131:$E$140</definedName>
    <definedName name="MOCARG" localSheetId="2">'[16]BASE ptap'!#REF!</definedName>
    <definedName name="MOCARG">'[16]BASE ptap'!#REF!</definedName>
    <definedName name="MOD" localSheetId="2">#REF!</definedName>
    <definedName name="MOD">#REF!</definedName>
    <definedName name="MODIF1" localSheetId="2">#REF!</definedName>
    <definedName name="MODIF1">#REF!</definedName>
    <definedName name="MODIF1_2" localSheetId="2">#REF!</definedName>
    <definedName name="MODIF1_2">#REF!</definedName>
    <definedName name="MODIF1_7">#REF!</definedName>
    <definedName name="MOdificad" localSheetId="4" hidden="1">#REF!</definedName>
    <definedName name="MOdificad" hidden="1">#REF!</definedName>
    <definedName name="MODIVejec" localSheetId="4" hidden="1">{#N/A,#N/A,FALSE,"Hoja1";#N/A,#N/A,FALSE,"Hoja2"}</definedName>
    <definedName name="MODIVejec" localSheetId="2" hidden="1">{#N/A,#N/A,FALSE,"Hoja1";#N/A,#N/A,FALSE,"Hoja2"}</definedName>
    <definedName name="MODIVejec" hidden="1">{#N/A,#N/A,FALSE,"Hoja1";#N/A,#N/A,FALSE,"Hoja2"}</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4" hidden="1">{#N/A,#N/A,FALSE,"Hoja1";#N/A,#N/A,FALSE,"Hoja2"}</definedName>
    <definedName name="MOE" localSheetId="2" hidden="1">{#N/A,#N/A,FALSE,"Hoja1";#N/A,#N/A,FALSE,"Hoja2"}</definedName>
    <definedName name="MOE" hidden="1">{#N/A,#N/A,FALSE,"Hoja1";#N/A,#N/A,FALSE,"Hoja2"}</definedName>
    <definedName name="moelect">#REF!</definedName>
    <definedName name="moelect2">#REF!</definedName>
    <definedName name="MOENC" localSheetId="2">'[16]BASE ptap'!#REF!</definedName>
    <definedName name="MOENC">'[16]BASE ptap'!#REF!</definedName>
    <definedName name="MOIHF" localSheetId="4">#REF!</definedName>
    <definedName name="MOIHF" localSheetId="2">#REF!</definedName>
    <definedName name="MOIHF">#REF!</definedName>
    <definedName name="MONCANADA" localSheetId="2">#REF!</definedName>
    <definedName name="MONCANADA">#REF!</definedName>
    <definedName name="MONDM">#REF!</definedName>
    <definedName name="MONECU">#REF!</definedName>
    <definedName name="MONEDA">#REF!</definedName>
    <definedName name="MONFRANCIA">#REF!</definedName>
    <definedName name="mono">#REF!</definedName>
    <definedName name="MONPAIS1">#REF!</definedName>
    <definedName name="MONPAIS2">#REF!</definedName>
    <definedName name="MONPERU">#REF!</definedName>
    <definedName name="MONPTA">#REF!</definedName>
    <definedName name="MONSUECIA">#REF!</definedName>
    <definedName name="MontoVigenciasA1">#REF!</definedName>
    <definedName name="MontoVigenciasA2">#REF!</definedName>
    <definedName name="MontoVigenciasA3">#REF!</definedName>
    <definedName name="MontoVigenciasA4">#REF!</definedName>
    <definedName name="MontoVigenciasA5">#REF!</definedName>
    <definedName name="MONVENE">#REF!</definedName>
    <definedName name="MONYEN">#REF!</definedName>
    <definedName name="MOPRE">#REF!</definedName>
    <definedName name="MOR1_4">#REF!</definedName>
    <definedName name="Mora">#REF!</definedName>
    <definedName name="MORON">#REF!</definedName>
    <definedName name="MORTE12">#REF!</definedName>
    <definedName name="MORTE14">#REF!</definedName>
    <definedName name="morte15">#REF!</definedName>
    <definedName name="MORTE16">#REF!</definedName>
    <definedName name="mortero">#REF!</definedName>
    <definedName name="MORTERO.1.4.150">[48]Precios!$E$30</definedName>
    <definedName name="MORTERO.1.4.254.719">[48]Precios!$E$32</definedName>
    <definedName name="Mortero_1_10">'[47]APUS BASIC'!$G$296</definedName>
    <definedName name="Mortero_1_3">#REF!</definedName>
    <definedName name="Mortero_1_5">'[47]APUS BASIC'!$G$208</definedName>
    <definedName name="Mortero_1_6">'[47]APUS BASIC'!$G$252</definedName>
    <definedName name="mortero14">[115]unitario!$G$1283</definedName>
    <definedName name="MOTO" localSheetId="4">#REF!</definedName>
    <definedName name="MOTO" localSheetId="2">#REF!</definedName>
    <definedName name="MOTO">#REF!</definedName>
    <definedName name="motobomba" localSheetId="4">#REF!</definedName>
    <definedName name="MOTOBOMBA">#REF!</definedName>
    <definedName name="MOTON" localSheetId="4">#REF!</definedName>
    <definedName name="MOTON">#REF!</definedName>
    <definedName name="Motoniv">#REF!</definedName>
    <definedName name="MOTONIVELADORA">[48]Precios!$A$4</definedName>
    <definedName name="Motoniveladora_120_HP.">'[49]Equipo y transporte'!$D$10</definedName>
    <definedName name="MOTOP">[38]BASE!$C$13</definedName>
    <definedName name="motosierra" localSheetId="4">#REF!</definedName>
    <definedName name="motosierra" localSheetId="2">#REF!</definedName>
    <definedName name="motosierra">#REF!</definedName>
    <definedName name="MOV" localSheetId="2">#REF!</definedName>
    <definedName name="MOV">#REF!</definedName>
    <definedName name="MOV_TIERRA_ITEM">#REF!</definedName>
    <definedName name="MOVOL">[38]BASE!$C$16</definedName>
    <definedName name="mpdirint">[9]Datos!$B$18</definedName>
    <definedName name="mprelecon">[9]Datos!$B$15</definedName>
    <definedName name="mr" localSheetId="4">#REF!</definedName>
    <definedName name="mr" localSheetId="2">#REF!</definedName>
    <definedName name="mr">#REF!</definedName>
    <definedName name="MRLART" localSheetId="2">#REF!</definedName>
    <definedName name="MRLART">#REF!</definedName>
    <definedName name="MRSUPDET">#REF!</definedName>
    <definedName name="MSMSMSMSMSMSMSMSM">#REF!</definedName>
    <definedName name="Mtz_Avance">#REF!</definedName>
    <definedName name="MU">'[87]CIRCUITOS CODENSA'!#REF!</definedName>
    <definedName name="MUEBLES_BAÑOS_ITEM">#REF!</definedName>
    <definedName name="MUEBLES_COC_ITEM">#REF!</definedName>
    <definedName name="MUEBLES_COC_VALOR">#REF!</definedName>
    <definedName name="MUEBLES_MADERA_FIJ_ITEM">#REF!</definedName>
    <definedName name="MUEST">#REF!</definedName>
    <definedName name="MuestNo">#REF!</definedName>
    <definedName name="muestra">#REF!</definedName>
    <definedName name="MuestraNo">#REF!</definedName>
    <definedName name="muni1">[49]Hoja1!$B$3</definedName>
    <definedName name="muni2">[49]Hoja1!$B$4</definedName>
    <definedName name="muni3">[49]Hoja1!$B$5</definedName>
    <definedName name="muni4">[49]Hoja1!$B$6</definedName>
    <definedName name="muni5">[49]Hoja1!$B$7</definedName>
    <definedName name="muni6">[49]Hoja1!$B$8</definedName>
    <definedName name="muni7">[49]Hoja1!$B$9</definedName>
    <definedName name="muro" localSheetId="4">#REF!</definedName>
    <definedName name="muro" localSheetId="2">#REF!</definedName>
    <definedName name="muro">#REF!</definedName>
    <definedName name="murocontencion" localSheetId="4">#REF!</definedName>
    <definedName name="murocontencion">#REF!</definedName>
    <definedName name="MUROS_BLOQ_PLOMO_ITEM">#REF!</definedName>
    <definedName name="MUROS_BLOQ_PLOMO_VALOR">#REF!</definedName>
    <definedName name="Mv">#REF!</definedName>
    <definedName name="MXMXMXMXMXM" localSheetId="4">#REF!</definedName>
    <definedName name="MXMXMXMXMXM">#REF!</definedName>
    <definedName name="MY">#REF!</definedName>
    <definedName name="MYC_DRYWALLITEM" localSheetId="2">#REF!,#REF!,#REF!</definedName>
    <definedName name="MYC_DRYWALLITEM">#REF!,#REF!,#REF!</definedName>
    <definedName name="MYCIELOS_DRYWALLVALOR">#REF!</definedName>
    <definedName name="MYMYTEEEE" localSheetId="4">#REF!</definedName>
    <definedName name="MYMYTEEEE" localSheetId="2">'[41]A.P.U'!#REF!</definedName>
    <definedName name="MYMYTEEEE">'[41]A.P.U'!#REF!</definedName>
    <definedName name="MYPUERTAS_MAD_ITEM" localSheetId="2">#REF!</definedName>
    <definedName name="MYPUERTAS_MAD_ITEM">#REF!</definedName>
    <definedName name="MYPUERTAS_MET_ITEM" localSheetId="2">#REF!</definedName>
    <definedName name="MYPUERTAS_MET_ITEM">#REF!</definedName>
    <definedName name="MZ" localSheetId="4">#REF!</definedName>
    <definedName name="MZ" localSheetId="2">'[87]CIRCUITOS CODENSA'!#REF!</definedName>
    <definedName name="MZ">'[87]CIRCUITOS CODENSA'!#REF!</definedName>
    <definedName name="N" localSheetId="4">#N/A</definedName>
    <definedName name="N" localSheetId="2">'[41]A.P.U'!#REF!</definedName>
    <definedName name="N">'[41]A.P.U'!#REF!</definedName>
    <definedName name="N_metal" localSheetId="2">#REF!</definedName>
    <definedName name="N_metal">#REF!</definedName>
    <definedName name="N61.">#REF!</definedName>
    <definedName name="NA" localSheetId="4">#REF!</definedName>
    <definedName name="NA">#REF!</definedName>
    <definedName name="NACI">#REF!</definedName>
    <definedName name="NACIONAL">#REF!</definedName>
    <definedName name="nacionalizacion">#REF!</definedName>
    <definedName name="nacionalizaciontyco">#REF!</definedName>
    <definedName name="Nada">#REF!</definedName>
    <definedName name="Nafta_2">#REF!</definedName>
    <definedName name="Nafta2">#REF!</definedName>
    <definedName name="Nafta3">#REF!</definedName>
    <definedName name="NARIÑO">#REF!</definedName>
    <definedName name="NARIÑO2">#REF!</definedName>
    <definedName name="nb" localSheetId="4">#REF!</definedName>
    <definedName name="nb">#REF!</definedName>
    <definedName name="nbv" localSheetId="4">#REF!</definedName>
    <definedName name="nbv">#REF!</definedName>
    <definedName name="nbvnv" localSheetId="4" hidden="1">{"via1",#N/A,TRUE,"general";"via2",#N/A,TRUE,"general";"via3",#N/A,TRUE,"general"}</definedName>
    <definedName name="nbvnv" localSheetId="7"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c" localSheetId="4">#REF!</definedName>
    <definedName name="Nc" localSheetId="2">#REF!</definedName>
    <definedName name="Nc">#REF!</definedName>
    <definedName name="Nd" localSheetId="4">#REF!</definedName>
    <definedName name="Nd">#REF!</definedName>
    <definedName name="NDHS" localSheetId="4" hidden="1">{"TAB1",#N/A,TRUE,"GENERAL";"TAB2",#N/A,TRUE,"GENERAL";"TAB3",#N/A,TRUE,"GENERAL";"TAB4",#N/A,TRUE,"GENERAL";"TAB5",#N/A,TRUE,"GENERAL"}</definedName>
    <definedName name="NDHS" localSheetId="7"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 localSheetId="4">#REF!</definedName>
    <definedName name="Ne" localSheetId="2">#REF!</definedName>
    <definedName name="Ne">#REF!</definedName>
    <definedName name="nece.cab" localSheetId="2">#REF!</definedName>
    <definedName name="nece.cab">#REF!</definedName>
    <definedName name="NEOLAI">#REF!</definedName>
    <definedName name="nf" localSheetId="4" hidden="1">{"TAB1",#N/A,TRUE,"GENERAL";"TAB2",#N/A,TRUE,"GENERAL";"TAB3",#N/A,TRUE,"GENERAL";"TAB4",#N/A,TRUE,"GENERAL";"TAB5",#N/A,TRUE,"GENERAL"}</definedName>
    <definedName name="nf" localSheetId="7"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7"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7"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localSheetId="7"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7"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G" localSheetId="4">#REF!</definedName>
    <definedName name="NHG" localSheetId="2">#REF!</definedName>
    <definedName name="NHG">#REF!</definedName>
    <definedName name="nhn" localSheetId="4" hidden="1">{"via1",#N/A,TRUE,"general";"via2",#N/A,TRUE,"general";"via3",#N/A,TRUE,"general"}</definedName>
    <definedName name="nhn" localSheetId="7"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7"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nguno" localSheetId="4">#REF!</definedName>
    <definedName name="ninguno" localSheetId="2">#REF!</definedName>
    <definedName name="ninguno">#REF!</definedName>
    <definedName name="NIPLE_DE_1_2__ROSCADO_DE_HG_x_L__3_PULGADAS" localSheetId="4">#REF!</definedName>
    <definedName name="NIPLE_DE_1_2__ROSCADO_DE_HG_x_L__3_PULGADAS">#REF!</definedName>
    <definedName name="NIPLE_DE_3__B_x_EL_L__0.25_MTS" localSheetId="4">#REF!</definedName>
    <definedName name="NIPLE_DE_3__B_x_EL_L__0.25_MTS">#REF!</definedName>
    <definedName name="NIPLE_DE_4__B_x_EL_L__0.25_MTS">#REF!</definedName>
    <definedName name="NIPLE_L__0.25">#REF!</definedName>
    <definedName name="Niqui">#REF!</definedName>
    <definedName name="Nit">#REF!</definedName>
    <definedName name="NJH" localSheetId="4">#REF!</definedName>
    <definedName name="NJH">#REF!</definedName>
    <definedName name="nm" localSheetId="4">#REF!</definedName>
    <definedName name="nm">#REF!</definedName>
    <definedName name="Nmax">#REF!</definedName>
    <definedName name="nmdlf">#REF!</definedName>
    <definedName name="nmmmm" localSheetId="4" hidden="1">{"via1",#N/A,TRUE,"general";"via2",#N/A,TRUE,"general";"via3",#N/A,TRUE,"general"}</definedName>
    <definedName name="nmmmm" localSheetId="7"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7"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4">#REF!</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localSheetId="7"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'[41]A.P.U'!#REF!</definedName>
    <definedName name="nnnnn" localSheetId="4" hidden="1">{"via1",#N/A,TRUE,"general";"via2",#N/A,TRUE,"general";"via3",#N/A,TRUE,"general"}</definedName>
    <definedName name="nnnnn" localSheetId="7"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7"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NNNNNNTNTN">'[41]A.P.U'!#REF!</definedName>
    <definedName name="NO" localSheetId="4">"[0]!err"</definedName>
    <definedName name="NO" localSheetId="7">'POLIZAS OBRA'!err</definedName>
    <definedName name="NO" localSheetId="2">'PPTO INTERVENTORIA'!err</definedName>
    <definedName name="NO" hidden="1">{"PYGT",#N/A,FALSE,"PYG";"ACTIT",#N/A,FALSE,"BCE_GRAL-ACTIVO";"PASIT",#N/A,FALSE,"BCE_GRAL-PASIVO-PATRIM";"CAJAT",#N/A,FALSE,"CAJA"}</definedName>
    <definedName name="No._tanques">[30]Dimensiones!$D$36</definedName>
    <definedName name="NO_1">"[0]!err"</definedName>
    <definedName name="No_desarrolladas" localSheetId="2">#REF!,#REF!,#REF!,#REF!</definedName>
    <definedName name="No_desarrolladas">#REF!,#REF!,#REF!,#REF!</definedName>
    <definedName name="NoFacturable" localSheetId="4">#REF!</definedName>
    <definedName name="NoFacturable" localSheetId="2">#REF!</definedName>
    <definedName name="NoFacturable">#REF!</definedName>
    <definedName name="NOMBRE" localSheetId="2">#REF!</definedName>
    <definedName name="NOMBRE">#REF!</definedName>
    <definedName name="NOMBRE_1">#N/A</definedName>
    <definedName name="NOMBRE_1_1">#REF!</definedName>
    <definedName name="NOMBRE_1_1_1">NA()</definedName>
    <definedName name="NOMBRE_1_2">#REF!</definedName>
    <definedName name="NombreCoordinador">#REF!</definedName>
    <definedName name="NombreDependencia">#REF!</definedName>
    <definedName name="NombreProyecto">#REF!</definedName>
    <definedName name="NombreVicepresidencia">#REF!</definedName>
    <definedName name="Norte">#REF!</definedName>
    <definedName name="NORTERO">#REF!</definedName>
    <definedName name="NORTERO_1">#N/A</definedName>
    <definedName name="NORTERO_1_1">#REF!</definedName>
    <definedName name="NORTERO_1_1_1">NA()</definedName>
    <definedName name="NORTERO_1_2">#REF!</definedName>
    <definedName name="NOTA">#REF!</definedName>
    <definedName name="NOTA___0">#REF!</definedName>
    <definedName name="NOV">#REF!</definedName>
    <definedName name="novafort">#REF!</definedName>
    <definedName name="novafort160">#REF!</definedName>
    <definedName name="novafort160_1">#N/A</definedName>
    <definedName name="novafort160_1_1">#REF!</definedName>
    <definedName name="novafort160_1_1_1">NA()</definedName>
    <definedName name="novafort160_1_2">#REF!</definedName>
    <definedName name="novafort200">#REF!</definedName>
    <definedName name="novafort200_1">#N/A</definedName>
    <definedName name="novafort200_1_1">#REF!</definedName>
    <definedName name="novafort200_1_1_1">NA()</definedName>
    <definedName name="novafort200_1_2">#REF!</definedName>
    <definedName name="NovDic">'[140]Nov-Dic'!$A$12:$H$34</definedName>
    <definedName name="NOVIEMBRE" localSheetId="4">MATCH(0.01,#REF!,-1)+1</definedName>
    <definedName name="NOVIEMBRE" localSheetId="2">COINCIDIR(0.01,[24]!End_Bal,-1)+1</definedName>
    <definedName name="NOVIEMBRE" localSheetId="1">COINCIDIR(0.01,[24]!End_Bal,-1)+1</definedName>
    <definedName name="NOVIEMBRE">COINCIDIR(0.01,[24]!End_Bal,-1)+1</definedName>
    <definedName name="NPAGE" localSheetId="2">#REF!</definedName>
    <definedName name="NPAGE">#REF!</definedName>
    <definedName name="nr" localSheetId="4">#REF!</definedName>
    <definedName name="nr" localSheetId="2">#REF!</definedName>
    <definedName name="nr">#REF!</definedName>
    <definedName name="NroCODIGO">#REF!</definedName>
    <definedName name="NroDOCUMENTO">#REF!</definedName>
    <definedName name="nt" localSheetId="4">#REF!</definedName>
    <definedName name="nt">#REF!</definedName>
    <definedName name="NUCLEO">#REF!</definedName>
    <definedName name="NUCNUM">#REF!</definedName>
    <definedName name="NUEVO">#REF!</definedName>
    <definedName name="NÚM">#REF!</definedName>
    <definedName name="Num_Pmt_Per_Year">#REF!</definedName>
    <definedName name="Number_of_Payments" localSheetId="4">MATCH(0.01,PGIO!End_Bal,-1)+1</definedName>
    <definedName name="Number_of_Payments" localSheetId="2">COINCIDIR(0.01,'PPTO INTERVENTORIA'!End_Bal,-1)+1</definedName>
    <definedName name="Number_of_Payments" localSheetId="1">COINCIDIR(0.01,[0]!End_Bal,-1)+1</definedName>
    <definedName name="Number_of_Payments">COINCIDIR(0.01,End_Bal,-1)+1</definedName>
    <definedName name="NUMERAL" localSheetId="2">#REF!</definedName>
    <definedName name="NUMERAL">#REF!</definedName>
    <definedName name="Numero" localSheetId="4">#REF!</definedName>
    <definedName name="NUMERO">'[70]SEDIMENTADOR ALTA TASA ALT.2'!$B$7</definedName>
    <definedName name="NÚMERO" localSheetId="2">#REF!</definedName>
    <definedName name="NÚMERO">#REF!</definedName>
    <definedName name="Numero.BC">'[114]MC TOTAL'!$Q$8</definedName>
    <definedName name="Numero.Cuñas.T1">'[114]MC C1'!$Q$6</definedName>
    <definedName name="Numero.Cuñas.Totales">'[114]MC TOTAL'!$Q$6</definedName>
    <definedName name="NUNI" localSheetId="4">#REF!</definedName>
    <definedName name="NUNI" localSheetId="2">#REF!</definedName>
    <definedName name="NUNI">#REF!</definedName>
    <definedName name="NVOCD" localSheetId="2">#REF!</definedName>
    <definedName name="NVOCD">#REF!</definedName>
    <definedName name="nxn" localSheetId="4" hidden="1">{"via1",#N/A,TRUE,"general";"via2",#N/A,TRUE,"general";"via3",#N/A,TRUE,"general"}</definedName>
    <definedName name="nxn" localSheetId="7"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'[41]A.P.U'!#REF!</definedName>
    <definedName name="ñl" localSheetId="4">#REF!</definedName>
    <definedName name="ñl" localSheetId="2">#REF!</definedName>
    <definedName name="ñl">#REF!</definedName>
    <definedName name="ÑLOP00" localSheetId="2">#REF!</definedName>
    <definedName name="ÑLOP00">#REF!</definedName>
    <definedName name="ññ" localSheetId="4">#REF!</definedName>
    <definedName name="ññ">#REF!</definedName>
    <definedName name="ÑÑ_1">"[0]!err"</definedName>
    <definedName name="ÑÑÑ" localSheetId="2">#REF!</definedName>
    <definedName name="ÑÑÑ">#REF!</definedName>
    <definedName name="ÑÑÑÑ" localSheetId="2">'[41]A.P.U'!#REF!</definedName>
    <definedName name="ÑÑÑÑ">'[41]A.P.U'!#REF!</definedName>
    <definedName name="ÑÑÑÑÑÑÑÑ" localSheetId="2">'[41]A.P.U'!#REF!</definedName>
    <definedName name="ÑÑÑÑÑÑÑÑ">'[41]A.P.U'!#REF!</definedName>
    <definedName name="ñok" localSheetId="4">#REF!</definedName>
    <definedName name="ñok" localSheetId="2">#REF!</definedName>
    <definedName name="ñok">#REF!</definedName>
    <definedName name="ñp" localSheetId="4">#REF!</definedName>
    <definedName name="ñp">#REF!</definedName>
    <definedName name="ñpñpñ" localSheetId="4" hidden="1">{"via1",#N/A,TRUE,"general";"via2",#N/A,TRUE,"general";"via3",#N/A,TRUE,"general"}</definedName>
    <definedName name="ñpñpñ" localSheetId="7"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 localSheetId="4">#REF!</definedName>
    <definedName name="ñpo" localSheetId="2">#REF!</definedName>
    <definedName name="ñpo">#REF!</definedName>
    <definedName name="O" localSheetId="2">#REF!</definedName>
    <definedName name="O">#REF!</definedName>
    <definedName name="º">#REF!</definedName>
    <definedName name="º1">#REF!</definedName>
    <definedName name="o9o9" localSheetId="4" hidden="1">{"via1",#N/A,TRUE,"general";"via2",#N/A,TRUE,"general";"via3",#N/A,TRUE,"general"}</definedName>
    <definedName name="o9o9" localSheetId="7"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[40]PRESUPUESTO!$C$10</definedName>
    <definedName name="ObjetivoProyecto" localSheetId="2">#REF!</definedName>
    <definedName name="ObjetivoProyecto">#REF!</definedName>
    <definedName name="OBJETO" localSheetId="4">#REF!</definedName>
    <definedName name="OBJETO" localSheetId="2">#REF!</definedName>
    <definedName name="OBJETO">#REF!</definedName>
    <definedName name="Obra" localSheetId="4">#REF!</definedName>
    <definedName name="Obra">#REF!</definedName>
    <definedName name="ObraPre">#REF!</definedName>
    <definedName name="obras" hidden="1">#REF!</definedName>
    <definedName name="obras1" localSheetId="4">DATE(YEAR(#REF!),MONTH(#REF!)+Payment_Number,DAY(#REF!))</definedName>
    <definedName name="obras1" localSheetId="2">DATE(YEAR(#REF!),MONTH(#REF!)+Payment_Number,DAY(#REF!))</definedName>
    <definedName name="obras1" localSheetId="1">DATE(YEAR(#REF!),MONTH(#REF!)+Payment_Number,DAY(#REF!))</definedName>
    <definedName name="obras1">DATE(YEAR(#REF!),MONTH(#REF!)+Payment_Number,DAY(#REF!))</definedName>
    <definedName name="obras11" hidden="1">#REF!</definedName>
    <definedName name="obras111" localSheetId="4">DATE(YEAR(#REF!),MONTH(#REF!)+Payment_Number,DAY(#REF!))</definedName>
    <definedName name="obras111" localSheetId="2">DATE(YEAR(#REF!),MONTH(#REF!)+Payment_Number,DAY(#REF!))</definedName>
    <definedName name="obras111" localSheetId="1">DATE(YEAR(#REF!),MONTH(#REF!)+Payment_Number,DAY(#REF!))</definedName>
    <definedName name="obras111">DATE(YEAR(#REF!),MONTH(#REF!)+Payment_Number,DAY(#REF!))</definedName>
    <definedName name="OBRERO" localSheetId="4">#REF!</definedName>
    <definedName name="obrero">#REF!</definedName>
    <definedName name="OBRERO.10">[48]Precios!$I$10</definedName>
    <definedName name="OBRERO.14">[48]Precios!$I$9</definedName>
    <definedName name="OBRERO.2">[48]Precios!$I$5</definedName>
    <definedName name="OBRERO.4">[48]Precios!$I$7</definedName>
    <definedName name="OBS_Data_Col" localSheetId="4" hidden="1">#REF!</definedName>
    <definedName name="OBS_Data_Col" localSheetId="7" hidden="1">#REF!</definedName>
    <definedName name="OBS_Data_Col" localSheetId="2" hidden="1">#REF!</definedName>
    <definedName name="OBS_Data_Col" hidden="1">#REF!</definedName>
    <definedName name="OBSERV" localSheetId="4">#REF!</definedName>
    <definedName name="OBSERV">#REF!</definedName>
    <definedName name="OBSERVACIONES" localSheetId="4">#REF!</definedName>
    <definedName name="OBSERVACIONES">#REF!</definedName>
    <definedName name="ocad" localSheetId="4">#REF!</definedName>
    <definedName name="ocad">#REF!</definedName>
    <definedName name="OCD">#REF!</definedName>
    <definedName name="OCD1_1">#REF!</definedName>
    <definedName name="OCD1_1_1">#REF!</definedName>
    <definedName name="OCI">#REF!</definedName>
    <definedName name="OCI1_1">#REF!</definedName>
    <definedName name="OCI1_1_1">#REF!</definedName>
    <definedName name="OCT">#REF!</definedName>
    <definedName name="OCTUBRE" localSheetId="4"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localSheetId="4" hidden="1">{#N/A,#N/A,FALSE,"Aging Summary";#N/A,#N/A,FALSE,"Ratio Analysis";#N/A,#N/A,FALSE,"Test 120 Day Accts";#N/A,#N/A,FALSE,"Tickmarks"}</definedName>
    <definedName name="oera" localSheetId="7" hidden="1">{#N/A,#N/A,FALSE,"Aging Summary";#N/A,#N/A,FALSE,"Ratio Analysis";#N/A,#N/A,FALSE,"Test 120 Day Accts";#N/A,#N/A,FALSE,"Tickmarks"}</definedName>
    <definedName name="oera" localSheetId="2" hidden="1">{#N/A,#N/A,FALSE,"Aging Summary";#N/A,#N/A,FALSE,"Ratio Analysis";#N/A,#N/A,FALSE,"Test 120 Day Accts";#N/A,#N/A,FALSE,"Tickmarks"}</definedName>
    <definedName name="oera" hidden="1">{#N/A,#N/A,FALSE,"Aging Summary";#N/A,#N/A,FALSE,"Ratio Analysis";#N/A,#N/A,FALSE,"Test 120 Day Accts";#N/A,#N/A,FALSE,"Tickmarks"}</definedName>
    <definedName name="Of">#REF!</definedName>
    <definedName name="OFI">#REF!</definedName>
    <definedName name="OFICI">[96]BASE!$D$9</definedName>
    <definedName name="OFICIAL" localSheetId="4">#REF!</definedName>
    <definedName name="Oficial">'[47]LISTADO DE MATERIALES Y EQUIPOS'!$B$7</definedName>
    <definedName name="Oficina" localSheetId="4">#REF!</definedName>
    <definedName name="Oficina" localSheetId="2">#REF!</definedName>
    <definedName name="Oficina">#REF!</definedName>
    <definedName name="Oficios_Varios">[49]CUADRILLAS!$B$25</definedName>
    <definedName name="oiret" localSheetId="4" hidden="1">{"TAB1",#N/A,TRUE,"GENERAL";"TAB2",#N/A,TRUE,"GENERAL";"TAB3",#N/A,TRUE,"GENERAL";"TAB4",#N/A,TRUE,"GENERAL";"TAB5",#N/A,TRUE,"GENERAL"}</definedName>
    <definedName name="oiret" localSheetId="7"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7"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4">#REF!</definedName>
    <definedName name="OJO" localSheetId="2">#REF!</definedName>
    <definedName name="OJO">#REF!</definedName>
    <definedName name="OnceThru">0</definedName>
    <definedName name="OÑ" localSheetId="2">#REF!</definedName>
    <definedName name="OÑ">#REF!</definedName>
    <definedName name="oo" localSheetId="4">#REF!</definedName>
    <definedName name="oo">#REF!</definedName>
    <definedName name="OOMMOOMM">#REF!</definedName>
    <definedName name="ooo" localSheetId="4">#REF!</definedName>
    <definedName name="OOO">'[41]A.P.U'!#REF!</definedName>
    <definedName name="ooooiii" localSheetId="4"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OO">#REF!</definedName>
    <definedName name="OOOOOOO">'[41]A.P.U'!#REF!</definedName>
    <definedName name="oooos" localSheetId="4" hidden="1">{"via1",#N/A,TRUE,"general";"via2",#N/A,TRUE,"general";"via3",#N/A,TRUE,"general"}</definedName>
    <definedName name="oooos" localSheetId="7"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[78]Planilla!$D$60</definedName>
    <definedName name="opcion" localSheetId="2">#REF!</definedName>
    <definedName name="opcion">#REF!</definedName>
    <definedName name="Openingpb" localSheetId="4" hidden="1">#REF!</definedName>
    <definedName name="Openingpb" localSheetId="7" hidden="1">#REF!</definedName>
    <definedName name="Openingpb" localSheetId="2" hidden="1">#REF!</definedName>
    <definedName name="Openingpb" hidden="1">#REF!</definedName>
    <definedName name="operador" localSheetId="4">#REF!</definedName>
    <definedName name="operador">#REF!</definedName>
    <definedName name="OPERADORES">#REF!</definedName>
    <definedName name="Operario">#REF!</definedName>
    <definedName name="OR">#REF!</definedName>
    <definedName name="Orden">#REF!</definedName>
    <definedName name="ORIGEN">#REF!</definedName>
    <definedName name="OrigenConsultoria">#REF!</definedName>
    <definedName name="OrigenObra">#REF!</definedName>
    <definedName name="ORIGINAL" localSheetId="4"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hidden="1">#REF!</definedName>
    <definedName name="os" localSheetId="4">#REF!</definedName>
    <definedName name="os">#REF!</definedName>
    <definedName name="OSCAR">#REF!</definedName>
    <definedName name="OTERO">#REF!</definedName>
    <definedName name="OTERO_10">#REF!</definedName>
    <definedName name="OTERO_2">#REF!</definedName>
    <definedName name="OTERO_2_10">#REF!</definedName>
    <definedName name="OTERO_4">#REF!</definedName>
    <definedName name="OTERO_4_10">#REF!</definedName>
    <definedName name="OTR">[209]Otros!#REF!</definedName>
    <definedName name="otra" localSheetId="4">#REF!</definedName>
    <definedName name="otra" localSheetId="2">#REF!</definedName>
    <definedName name="otra">#REF!</definedName>
    <definedName name="OTRO">[204]OTROS!$1:$1048576</definedName>
    <definedName name="otros">[210]otros!$A$6:$A$1235</definedName>
    <definedName name="OTROS1" localSheetId="2">#REF!</definedName>
    <definedName name="OTROS1">#REF!</definedName>
    <definedName name="Otrosi" localSheetId="2">#REF!</definedName>
    <definedName name="Otrosi">#REF!</definedName>
    <definedName name="OUT" localSheetId="2">#REF!</definedName>
    <definedName name="OUT">#REF!</definedName>
    <definedName name="OWNER" localSheetId="4" hidden="1">#REF!</definedName>
    <definedName name="OWNER" localSheetId="7" hidden="1">#REF!</definedName>
    <definedName name="OWNER" hidden="1">#REF!</definedName>
    <definedName name="P" localSheetId="4">#REF!</definedName>
    <definedName name="P">#REF!</definedName>
    <definedName name="p.BS" localSheetId="4" hidden="1">#REF!</definedName>
    <definedName name="p.BS" localSheetId="7"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UNITARIOS">#REF!</definedName>
    <definedName name="P_Yacimiento">#REF!</definedName>
    <definedName name="p0p0" localSheetId="4" hidden="1">{"via1",#N/A,TRUE,"general";"via2",#N/A,TRUE,"general";"via3",#N/A,TRUE,"general"}</definedName>
    <definedName name="p0p0" localSheetId="7"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150X240" localSheetId="2">#REF!</definedName>
    <definedName name="P150X240">#REF!</definedName>
    <definedName name="P80X200" localSheetId="2">#REF!</definedName>
    <definedName name="P80X200">#REF!</definedName>
    <definedName name="P90X200" localSheetId="2">#REF!</definedName>
    <definedName name="P90X200">#REF!</definedName>
    <definedName name="PA" localSheetId="2">[124]PRESUPUESTO!#REF!</definedName>
    <definedName name="PA">[124]PRESUPUESTO!#REF!</definedName>
    <definedName name="PA14X" localSheetId="4">#REF!</definedName>
    <definedName name="PA14X" localSheetId="2">#REF!</definedName>
    <definedName name="PA14X">#REF!</definedName>
    <definedName name="paelnque" localSheetId="2">#REF!</definedName>
    <definedName name="paelnque">#REF!</definedName>
    <definedName name="Page____1____of____2">#REF!</definedName>
    <definedName name="PAGINA_1_DE_1">#REF!</definedName>
    <definedName name="PÁGINA_DOS">#REF!</definedName>
    <definedName name="PÁGINA_UNO">#REF!</definedName>
    <definedName name="PAIS1">#REF!</definedName>
    <definedName name="PAIS2">#REF!</definedName>
    <definedName name="PAJARITA">#REF!</definedName>
    <definedName name="palenque">#REF!</definedName>
    <definedName name="PALMITAS">#REF!</definedName>
    <definedName name="PALMITAS1">#REF!</definedName>
    <definedName name="Panel_Led_Plano_de_18w">'[47]LISTADO DE MATERIALES Y EQUIPOS'!$B$113</definedName>
    <definedName name="PANEL_SOLARITEM">#REF!</definedName>
    <definedName name="Pant_NC">#REF!</definedName>
    <definedName name="pañet" localSheetId="4">#REF!</definedName>
    <definedName name="pañet">#REF!</definedName>
    <definedName name="Pañete" localSheetId="4">#REF!</definedName>
    <definedName name="Pañete">#REF!</definedName>
    <definedName name="PAPSO_INTERVENTORÍA" localSheetId="4">#REF!</definedName>
    <definedName name="PAPSO_INTERVENTORÍA">#REF!</definedName>
    <definedName name="PAPSO_OBRA">#REF!</definedName>
    <definedName name="PARAFINA">#REF!</definedName>
    <definedName name="Parametro_Peso">#REF!</definedName>
    <definedName name="PAROUE_CENTENARIO_MUNICIPIO_DE_TAURAMENA">"#REF!"</definedName>
    <definedName name="PAROUE_CENTENARIO_MUNICIPIO_DE_TAURAMENA_1">"#REF!"</definedName>
    <definedName name="particulares1" localSheetId="4" hidden="1">{#N/A,#N/A,FALSE,"Aging Summary";#N/A,#N/A,FALSE,"Ratio Analysis";#N/A,#N/A,FALSE,"Test 120 Day Accts";#N/A,#N/A,FALSE,"Tickmarks"}</definedName>
    <definedName name="particulares1" localSheetId="7" hidden="1">{#N/A,#N/A,FALSE,"Aging Summary";#N/A,#N/A,FALSE,"Ratio Analysis";#N/A,#N/A,FALSE,"Test 120 Day Accts";#N/A,#N/A,FALSE,"Tickmarks"}</definedName>
    <definedName name="particulares1" localSheetId="2" hidden="1">{#N/A,#N/A,FALSE,"Aging Summary";#N/A,#N/A,FALSE,"Ratio Analysis";#N/A,#N/A,FALSE,"Test 120 Day Accts";#N/A,#N/A,FALSE,"Tickmarks"}</definedName>
    <definedName name="particulares1" hidden="1">{#N/A,#N/A,FALSE,"Aging Summary";#N/A,#N/A,FALSE,"Ratio Analysis";#N/A,#N/A,FALSE,"Test 120 Day Accts";#N/A,#N/A,FALSE,"Tickmarks"}</definedName>
    <definedName name="partidasCR">#REF!</definedName>
    <definedName name="pasamanos" localSheetId="4">#REF!</definedName>
    <definedName name="pasamanos" localSheetId="2">#REF!</definedName>
    <definedName name="pasamanos">#REF!</definedName>
    <definedName name="pasamuro" localSheetId="4">#REF!</definedName>
    <definedName name="pasamuro">[67]lisprecios!#REF!</definedName>
    <definedName name="PASAMURO_B_x_EL_L_0.25_Z_0.125_M" localSheetId="4">#REF!</definedName>
    <definedName name="PASAMURO_B_x_EL_L_0.25_Z_0.125_M" localSheetId="2">#REF!</definedName>
    <definedName name="PASAMURO_B_x_EL_L_0.25_Z_0.125_M">#REF!</definedName>
    <definedName name="PATIOS" localSheetId="4">#REF!</definedName>
    <definedName name="PATIOS">[211]INDICE!$A$9:$G$290</definedName>
    <definedName name="pav" localSheetId="4">#REF!</definedName>
    <definedName name="pav" localSheetId="2">#REF!</definedName>
    <definedName name="pav">#REF!</definedName>
    <definedName name="Pav.Esp" localSheetId="2">#REF!</definedName>
    <definedName name="Pav.Esp">#REF!</definedName>
    <definedName name="pavimento">#REF!</definedName>
    <definedName name="PAVIMENTO_1">#N/A</definedName>
    <definedName name="PAVIMENTO_1_1">#REF!</definedName>
    <definedName name="PAVIMENTO_1_1_1">NA()</definedName>
    <definedName name="PAVIMENTO_1_2">#REF!</definedName>
    <definedName name="Pay_Date" localSheetId="2">#REF!</definedName>
    <definedName name="Pay_Date">#REF!</definedName>
    <definedName name="Pay_Num" localSheetId="2">#REF!</definedName>
    <definedName name="Pay_Num">#REF!</definedName>
    <definedName name="Payment_Date" localSheetId="4">DATE(YEAR(Loan_Start),MONTH(Loan_Start)+Payment_Number,DAY(Loan_Start))</definedName>
    <definedName name="Payment_Date" localSheetId="2">'PPTO INTERVENTORIA'!FECHA(AÑO('PPTO INTERVENTORIA'!Loan_Start),MES('PPTO INTERVENTORIA'!Loan_Start)+Payment_Number,DIA('PPTO INTERVENTORIA'!Loan_Start))</definedName>
    <definedName name="Payment_Date" localSheetId="1">[0]!FECHA([0]!AÑO([0]!Loan_Start),[0]!MES([0]!Loan_Start)+Payment_Number,[0]!DIA([0]!Loan_Start))</definedName>
    <definedName name="Payment_Date">FECHA(AÑO(Loan_Start),MES(Loan_Start)+Payment_Number,DIA(Loan_Start))</definedName>
    <definedName name="Payment_Date1" localSheetId="4">DATE(YEAR(#REF!),MONTH(#REF!)+Payment_Number,DAY(#REF!))</definedName>
    <definedName name="Payment_Date1" localSheetId="2">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Z" localSheetId="4">#REF!</definedName>
    <definedName name="PAZ">[212]INDICE!$A$3:$F$9</definedName>
    <definedName name="PB" localSheetId="4">#REF!</definedName>
    <definedName name="PB" localSheetId="2">[124]PRESUPUESTO!#REF!</definedName>
    <definedName name="PB">[124]PRESUPUESTO!#REF!</definedName>
    <definedName name="PC" localSheetId="4">#REF!</definedName>
    <definedName name="pc" localSheetId="2">#REF!</definedName>
    <definedName name="pc">#REF!</definedName>
    <definedName name="Pd" localSheetId="2">#REF!</definedName>
    <definedName name="Pd">#REF!</definedName>
    <definedName name="PE" localSheetId="2">[124]PRESUPUESTO!#REF!</definedName>
    <definedName name="PE">[124]PRESUPUESTO!#REF!</definedName>
    <definedName name="PEDIDO" localSheetId="2">#REF!</definedName>
    <definedName name="PEDIDO">#REF!</definedName>
    <definedName name="pedro" localSheetId="2">#REF!</definedName>
    <definedName name="pedro">#REF!</definedName>
    <definedName name="Pega_plus" localSheetId="2">#REF!</definedName>
    <definedName name="Pega_plus">#REF!</definedName>
    <definedName name="Pegacor_blanco">[33]PRECIOS!$B$84</definedName>
    <definedName name="PEGANTE_P.V.C" localSheetId="4">#REF!</definedName>
    <definedName name="PEGANTE_P.V.C" localSheetId="2">#REF!</definedName>
    <definedName name="PEGANTE_P.V.C">#REF!</definedName>
    <definedName name="Pegante_para_PVC">[46]Insumos!$B$261</definedName>
    <definedName name="Pegante_PVC" localSheetId="4">#REF!</definedName>
    <definedName name="Pegante_pvc">'[47]LISTADO DE MATERIALES Y EQUIPOS'!$B$119</definedName>
    <definedName name="PEGCO" localSheetId="4">#REF!</definedName>
    <definedName name="PEGCO" localSheetId="2">#REF!</definedName>
    <definedName name="PEGCO">#REF!</definedName>
    <definedName name="PEM" localSheetId="2">#REF!</definedName>
    <definedName name="PEM">#REF!</definedName>
    <definedName name="PEPE" localSheetId="4">PGIO!err</definedName>
    <definedName name="PEPE" localSheetId="2">'PPTO INTERVENTORIA'!err</definedName>
    <definedName name="PEPE">'POLIZAS OBRA'!err</definedName>
    <definedName name="PER_PAV" localSheetId="4">#REF!</definedName>
    <definedName name="PER_PAV" localSheetId="2">#REF!</definedName>
    <definedName name="PER_PAV">#REF!</definedName>
    <definedName name="perfil" localSheetId="4">#REF!</definedName>
    <definedName name="perfil" localSheetId="2">[67]lisprecios!#REF!</definedName>
    <definedName name="perfil">[67]lisprecios!#REF!</definedName>
    <definedName name="PERFIL_ANGULO_2.5_X_2.5_X_2.44__Cund">'[47]LISTADO DE MATERIALES Y EQUIPOS'!$B$100</definedName>
    <definedName name="Perfil_c_120x50mm">'[47]LISTADO DE MATERIALES Y EQUIPOS'!$B$109</definedName>
    <definedName name="PERFIL_OMEGA_X_2.44_C_26">'[47]LISTADO DE MATERIALES Y EQUIPOS'!$B$101</definedName>
    <definedName name="PERFIL_VIGUETA_PRINCIPAL_X_2.44_Cund">'[47]LISTADO DE MATERIALES Y EQUIPOS'!$B$102</definedName>
    <definedName name="PERIODO" localSheetId="4">#REF!</definedName>
    <definedName name="periodo" localSheetId="2">#REF!</definedName>
    <definedName name="periodo">#REF!</definedName>
    <definedName name="PeriodoPago" localSheetId="2">#REF!</definedName>
    <definedName name="PeriodoPago">#REF!</definedName>
    <definedName name="PeriodoRepago">#REF!</definedName>
    <definedName name="PeriodoRepagoCCP">#REF!</definedName>
    <definedName name="PERNO" localSheetId="4">#REF!</definedName>
    <definedName name="PERNO">#REF!</definedName>
    <definedName name="PERRD">#REF!</definedName>
    <definedName name="PERRITO">[42]General!#REF!</definedName>
    <definedName name="PERS">#REF!</definedName>
    <definedName name="Personal">#REF!</definedName>
    <definedName name="PersonalProfesional" localSheetId="4">#REF!</definedName>
    <definedName name="PersonalProfesional">#REF!</definedName>
    <definedName name="PersonalTecnico" localSheetId="4">#REF!</definedName>
    <definedName name="PersonalTecnico">#REF!</definedName>
    <definedName name="PERU">#REF!</definedName>
    <definedName name="PESETA">#REF!</definedName>
    <definedName name="PESO">#REF!</definedName>
    <definedName name="PESO14.2" localSheetId="4">#REF!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#REF!</definedName>
    <definedName name="phed">#REF!</definedName>
    <definedName name="phen">#REF!</definedName>
    <definedName name="pi">#REF!</definedName>
    <definedName name="PIA" hidden="1">#REF!</definedName>
    <definedName name="PIE4A6">'[16]BASE ptap'!#REF!</definedName>
    <definedName name="PIECR">[38]BASE!$C$51</definedName>
    <definedName name="PIEDR">[213]BASE!$D$45</definedName>
    <definedName name="PIEDRA.RAJON">[48]Precios!$E$6</definedName>
    <definedName name="piedram" localSheetId="4">#REF!</definedName>
    <definedName name="piedram" localSheetId="2">#REF!</definedName>
    <definedName name="piedram">#REF!</definedName>
    <definedName name="PILOTE" localSheetId="2">#REF!</definedName>
    <definedName name="PILOTE">#REF!</definedName>
    <definedName name="PINBAR">#REF!</definedName>
    <definedName name="PINBLA">#REF!</definedName>
    <definedName name="Pindis">#REF!</definedName>
    <definedName name="pint">#REF!</definedName>
    <definedName name="PINT_EXT_ITEM">#REF!</definedName>
    <definedName name="Pintor">#REF!</definedName>
    <definedName name="Pintucoat">[33]PRECIOS!$B$53</definedName>
    <definedName name="PINTURA" localSheetId="2">#REF!</definedName>
    <definedName name="PINTURA">#REF!</definedName>
    <definedName name="PINTURA___0" localSheetId="2">#REF!</definedName>
    <definedName name="PINTURA___0">#REF!</definedName>
    <definedName name="Pintura_aceite_tipo_1">[33]PRECIOS!$B$45</definedName>
    <definedName name="Pintura_esmalte">'[47]LISTADO DE MATERIALES Y EQUIPOS'!$B$61</definedName>
    <definedName name="Pintura_Exterior">'[47]LISTADO DE MATERIALES Y EQUIPOS'!$B$59</definedName>
    <definedName name="Pintura_exteriores">#REF!</definedName>
    <definedName name="Pintura_Interior_Gl">'[47]LISTADO DE MATERIALES Y EQUIPOS'!$B$58</definedName>
    <definedName name="Pintura_lumínica">[33]PRECIOS!$B$63</definedName>
    <definedName name="pinturavinilo" localSheetId="4">#REF!</definedName>
    <definedName name="pinturavinilo" localSheetId="2">#REF!</definedName>
    <definedName name="pinturavinilo">#REF!</definedName>
    <definedName name="pintyura" localSheetId="2">#REF!</definedName>
    <definedName name="pintyura">#REF!</definedName>
    <definedName name="PINV">#REF!</definedName>
    <definedName name="Pinza_Voltiamperica">[46]Insumos!$B$330</definedName>
    <definedName name="PIP">#REF!</definedName>
    <definedName name="PIR">#REF!</definedName>
    <definedName name="Piscinas">#REF!</definedName>
    <definedName name="Piso">'[47]LISTADO DE MATERIALES Y EQUIPOS'!$B$66</definedName>
    <definedName name="PISOS_CONC_ESP_PUBL_ITEM" localSheetId="2">#REF!,#REF!,#REF!,#REF!,#REF!,#REF!,#REF!</definedName>
    <definedName name="PISOS_CONC_ESP_PUBL_ITEM">#REF!,#REF!,#REF!,#REF!,#REF!,#REF!,#REF!</definedName>
    <definedName name="PISOS_CONC_ESP_PUBL_VALOR" localSheetId="2">#REF!,#REF!,#REF!,#REF!,#REF!</definedName>
    <definedName name="PISOS_CONC_ESP_PUBL_VALOR">#REF!,#REF!,#REF!,#REF!,#REF!</definedName>
    <definedName name="PISOS_CONC_GRAN_ITEM">#REF!,#REF!,#REF!</definedName>
    <definedName name="PISOS_CONC_GRAN_VALOR">#REF!,#REF!</definedName>
    <definedName name="PJ501XXXXX" localSheetId="4">#REF!</definedName>
    <definedName name="PJ501XXXXX" localSheetId="2">#REF!</definedName>
    <definedName name="PJ501XXXXX">#REF!</definedName>
    <definedName name="pk" localSheetId="2">#REF!</definedName>
    <definedName name="pk">#REF!</definedName>
    <definedName name="pkgl">#REF!</definedName>
    <definedName name="PKHK" localSheetId="4" hidden="1">{"TAB1",#N/A,TRUE,"GENERAL";"TAB2",#N/A,TRUE,"GENERAL";"TAB3",#N/A,TRUE,"GENERAL";"TAB4",#N/A,TRUE,"GENERAL";"TAB5",#N/A,TRUE,"GENERAL"}</definedName>
    <definedName name="PKHK" localSheetId="7"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7"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[124]PRESUPUESTO!#REF!</definedName>
    <definedName name="Placa" localSheetId="4">#REF!</definedName>
    <definedName name="Placa" localSheetId="2">#REF!</definedName>
    <definedName name="Placa">#REF!</definedName>
    <definedName name="PLACA_1">#N/A</definedName>
    <definedName name="PLACA_1_1" localSheetId="2">#REF!</definedName>
    <definedName name="PLACA_1_1">#REF!</definedName>
    <definedName name="PLACA_1_1_1">NA()</definedName>
    <definedName name="PLACA_1_2">#REF!</definedName>
    <definedName name="placapozo">#REF!</definedName>
    <definedName name="placapozo_1">#N/A</definedName>
    <definedName name="placapozo_1_1">#REF!</definedName>
    <definedName name="placapozo_1_1_1">NA()</definedName>
    <definedName name="placapozo_1_2">#REF!</definedName>
    <definedName name="Placas_.9x.9_Azul_labrador" localSheetId="4">#REF!</definedName>
    <definedName name="Placas_.9x.9_Azul_labrador" localSheetId="2">'[73]L. MAT.'!#REF!</definedName>
    <definedName name="Placas_.9x.9_Azul_labrador">'[73]L. MAT.'!#REF!</definedName>
    <definedName name="PLAD" localSheetId="4" hidden="1">{"TAB1",#N/A,TRUE,"GENERAL";"TAB2",#N/A,TRUE,"GENERAL";"TAB3",#N/A,TRUE,"GENERAL";"TAB4",#N/A,TRUE,"GENERAL";"TAB5",#N/A,TRUE,"GENERAL"}</definedName>
    <definedName name="PLAD" localSheetId="7"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ELE" localSheetId="2">#REF!</definedName>
    <definedName name="PLAELE">#REF!</definedName>
    <definedName name="plan" localSheetId="2">#REF!</definedName>
    <definedName name="plan">#REF!</definedName>
    <definedName name="Planeado_COSTOS" localSheetId="2">#REF!</definedName>
    <definedName name="Planeado_COSTOS">#REF!</definedName>
    <definedName name="Planeado_FISICO">#REF!</definedName>
    <definedName name="PLANT7">#REF!</definedName>
    <definedName name="planta">#REF!</definedName>
    <definedName name="Planta_Electrica__Diesel_Gasolina">'[49]Equipo y transporte'!$D$29</definedName>
    <definedName name="Plantas_de_jardín">[33]PRECIOS!$B$87</definedName>
    <definedName name="PLAST" localSheetId="4">#REF!</definedName>
    <definedName name="PLAST" localSheetId="2">#REF!</definedName>
    <definedName name="PLAST">#REF!</definedName>
    <definedName name="plastocrete" localSheetId="4">#REF!</definedName>
    <definedName name="plastocrete" localSheetId="2">[67]lisprecios!#REF!</definedName>
    <definedName name="plastocrete">[67]lisprecios!#REF!</definedName>
    <definedName name="PLASTROCRETE_DM" localSheetId="4">#REF!</definedName>
    <definedName name="PLASTROCRETE_DM" localSheetId="2">#REF!</definedName>
    <definedName name="PLASTROCRETE_DM">#REF!</definedName>
    <definedName name="Platina_1_x1_8">[33]PRECIOS!$B$73</definedName>
    <definedName name="Platinas">#REF!</definedName>
    <definedName name="Plaz">#REF!</definedName>
    <definedName name="PlazAIU">#REF!</definedName>
    <definedName name="Plazo">[74]BASES!$E$27</definedName>
    <definedName name="PlazoAIU" localSheetId="4">#REF!</definedName>
    <definedName name="PlazoAIU" localSheetId="2">#REF!</definedName>
    <definedName name="PlazoAIU">#REF!</definedName>
    <definedName name="PlazoEnMeses" localSheetId="2">#REF!</definedName>
    <definedName name="PlazoEnMeses">#REF!</definedName>
    <definedName name="Plegable">#REF!</definedName>
    <definedName name="plena">#REF!</definedName>
    <definedName name="PLOMERO">[51]PRECIOS!$B$15</definedName>
    <definedName name="PLPLUNN" localSheetId="4"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LUVIAL" localSheetId="4">#REF!</definedName>
    <definedName name="PLUVIAL" localSheetId="2">#REF!</definedName>
    <definedName name="PLUVIAL">#REF!</definedName>
    <definedName name="PLUVIAL2" localSheetId="4">#REF!</definedName>
    <definedName name="PLUVIAL2">#REF!</definedName>
    <definedName name="PMA" localSheetId="4">#REF!</definedName>
    <definedName name="PMA">#REF!</definedName>
    <definedName name="PMP">#REF!</definedName>
    <definedName name="PMT">#REF!</definedName>
    <definedName name="pñ" localSheetId="4">#REF!</definedName>
    <definedName name="PÑ">'[41]A.P.U'!#REF!</definedName>
    <definedName name="po" localSheetId="4">#REF!</definedName>
    <definedName name="po" localSheetId="2">#REF!</definedName>
    <definedName name="po">#REF!</definedName>
    <definedName name="POCETAS" localSheetId="2">#REF!</definedName>
    <definedName name="POCETAS">#REF!</definedName>
    <definedName name="poi" localSheetId="4">#REF!</definedName>
    <definedName name="poi">#REF!</definedName>
    <definedName name="POIL">#REF!</definedName>
    <definedName name="POIUP" localSheetId="4" hidden="1">{"via1",#N/A,TRUE,"general";"via2",#N/A,TRUE,"general";"via3",#N/A,TRUE,"general"}</definedName>
    <definedName name="POIUP" localSheetId="7"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IUYT">'[41]A.P.U'!#REF!</definedName>
    <definedName name="POLIZAS" localSheetId="4" hidden="1">{"TAB1",#N/A,TRUE,"GENERAL";"TAB2",#N/A,TRUE,"GENERAL";"TAB3",#N/A,TRUE,"GENERAL";"TAB4",#N/A,TRUE,"GENERAL";"TAB5",#N/A,TRUE,"GENERAL"}</definedName>
    <definedName name="POLIZAS" localSheetId="2" hidden="1">{"TAB1",#N/A,TRUE,"GENERAL";"TAB2",#N/A,TRUE,"GENERAL";"TAB3",#N/A,TRUE,"GENERAL";"TAB4",#N/A,TRUE,"GENERAL";"TAB5",#N/A,TRUE,"GENERAL"}</definedName>
    <definedName name="POLIZAS" hidden="1">{"TAB1",#N/A,TRUE,"GENERAL";"TAB2",#N/A,TRUE,"GENERAL";"TAB3",#N/A,TRUE,"GENERAL";"TAB4",#N/A,TRUE,"GENERAL";"TAB5",#N/A,TRUE,"GENERAL"}</definedName>
    <definedName name="Polynomial" localSheetId="4">#REF!</definedName>
    <definedName name="Polynomial" localSheetId="2">#REF!</definedName>
    <definedName name="Polynomial">#REF!</definedName>
    <definedName name="PoMede" localSheetId="2">#REF!</definedName>
    <definedName name="PoMede">#REF!</definedName>
    <definedName name="POO" localSheetId="4">#REF!</definedName>
    <definedName name="POO">#REF!</definedName>
    <definedName name="popop" localSheetId="4" hidden="1">{"via1",#N/A,TRUE,"general";"via2",#N/A,TRUE,"general";"via3",#N/A,TRUE,"general"}</definedName>
    <definedName name="popop" localSheetId="7"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7"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4"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[75]BASES!$E$26</definedName>
    <definedName name="porcentaje" localSheetId="2">#REF!</definedName>
    <definedName name="porcentaje">#REF!</definedName>
    <definedName name="Porcentaje.Desperd" localSheetId="4">#REF!</definedName>
    <definedName name="Porcentaje.Desperd" localSheetId="2">#REF!</definedName>
    <definedName name="Porcentaje.Desperd">#REF!</definedName>
    <definedName name="Porcentaje.Fallo" localSheetId="4">#REF!</definedName>
    <definedName name="Porcentaje.Fallo">#REF!</definedName>
    <definedName name="PORCENTAJE1">#REF!</definedName>
    <definedName name="PORCENTAJES">#REF!</definedName>
    <definedName name="PORTADA2">#REF!</definedName>
    <definedName name="POSICION_PRESUP">#REF!</definedName>
    <definedName name="POSICIONES">#REF!</definedName>
    <definedName name="Poste_en_angulo_de_2_2_1_4_de_3_5m_para_señal">[49]Insumos!$D$38</definedName>
    <definedName name="pouig" localSheetId="4" hidden="1">{"via1",#N/A,TRUE,"general";"via2",#N/A,TRUE,"general";"via3",#N/A,TRUE,"general"}</definedName>
    <definedName name="pouig" localSheetId="7"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 localSheetId="4">#REF!</definedName>
    <definedName name="POZ" localSheetId="2">#REF!</definedName>
    <definedName name="POZ">#REF!</definedName>
    <definedName name="POZO" localSheetId="4">#REF!</definedName>
    <definedName name="POZO">#REF!</definedName>
    <definedName name="pozo_1">#N/A</definedName>
    <definedName name="pozo_1_1">#REF!</definedName>
    <definedName name="pozo_1_1_1">NA()</definedName>
    <definedName name="pozo_1_2">#REF!</definedName>
    <definedName name="POZO1.2" localSheetId="4">#REF!</definedName>
    <definedName name="POZO1.2" localSheetId="2">#REF!</definedName>
    <definedName name="POZO1.2">#REF!</definedName>
    <definedName name="POZOS">#REF!</definedName>
    <definedName name="POZOS_CAJAS_SUM_ITEM">#REF!</definedName>
    <definedName name="pp" localSheetId="4">#REF!</definedName>
    <definedName name="pp">#REF!</definedName>
    <definedName name="PPAPAPAPAP">'[41]A.P.U'!#REF!</definedName>
    <definedName name="ppp" localSheetId="4">#REF!</definedName>
    <definedName name="ppp" localSheetId="2">#REF!</definedName>
    <definedName name="ppp">#REF!</definedName>
    <definedName name="pppp" localSheetId="2">#REF!</definedName>
    <definedName name="pppp">#REF!</definedName>
    <definedName name="ppppp" localSheetId="4">IF(________________y7,[0]!Header_Row+iiiii,[0]!Header_Row)</definedName>
    <definedName name="ppppp" localSheetId="2">'PPTO INTERVENTORIA'!SI(________________y7,[0]!Header_Row+iiiii,[0]!Header_Row)</definedName>
    <definedName name="ppppp">SI(________________y7,[0]!Header_Row+iiiii,[0]!Header_Row)</definedName>
    <definedName name="ppppp9" localSheetId="4" hidden="1">{"via1",#N/A,TRUE,"general";"via2",#N/A,TRUE,"general";"via3",#N/A,TRUE,"general"}</definedName>
    <definedName name="ppppp9" localSheetId="7"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 localSheetId="4">#REF!</definedName>
    <definedName name="Ppto" localSheetId="2">#REF!</definedName>
    <definedName name="Ppto">#REF!</definedName>
    <definedName name="PPTO_GENERAL" localSheetId="4">#REF!</definedName>
    <definedName name="PPTO_GENERAL" localSheetId="7">#REF!</definedName>
    <definedName name="PPTO_GENERAL" localSheetId="2">#REF!</definedName>
    <definedName name="PPTO_GENERAL">'[82]PPTO GENERAL'!$B$9:$H$15</definedName>
    <definedName name="PPTOMEMCAL" localSheetId="2">#REF!</definedName>
    <definedName name="PPTOMEMCAL">#REF!</definedName>
    <definedName name="PPtoNorte" localSheetId="4">#REF!</definedName>
    <definedName name="PPtoNorte" localSheetId="2">#REF!</definedName>
    <definedName name="PPtoNorte">#REF!</definedName>
    <definedName name="pqroj" localSheetId="4" hidden="1">{"via1",#N/A,TRUE,"general";"via2",#N/A,TRUE,"general";"via3",#N/A,TRUE,"general"}</definedName>
    <definedName name="pqroj" localSheetId="7"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2">#REF!</definedName>
    <definedName name="PR">#REF!</definedName>
    <definedName name="PRE" localSheetId="4">#REF!</definedName>
    <definedName name="PRE" localSheetId="2">#REF!</definedName>
    <definedName name="PRE">#REF!</definedName>
    <definedName name="preacta">#REF!</definedName>
    <definedName name="PRECIO" localSheetId="4">#REF!</definedName>
    <definedName name="Precio">#REF!</definedName>
    <definedName name="precio2">#REF!</definedName>
    <definedName name="precios" localSheetId="4">#REF!</definedName>
    <definedName name="PrecioS">#REF!</definedName>
    <definedName name="PreciosBase">#REF!</definedName>
    <definedName name="PREEQUIPOS">[121]Mat_Equi!$A$5:$B$37</definedName>
    <definedName name="PREL" localSheetId="2">#REF!</definedName>
    <definedName name="PREL">#REF!</definedName>
    <definedName name="PRELIM_ITEM" localSheetId="2">#REF!</definedName>
    <definedName name="PRELIM_ITEM">#REF!</definedName>
    <definedName name="PRELIMINAR" localSheetId="4">#REF!</definedName>
    <definedName name="PRELIMINAR">#REF!</definedName>
    <definedName name="preliminares">#REF!</definedName>
    <definedName name="preliminares1">#REF!</definedName>
    <definedName name="PREMATERIALES">[121]Mat_Equi!$H$5:$J$773</definedName>
    <definedName name="PRES" localSheetId="2">#REF!</definedName>
    <definedName name="PRES">#REF!</definedName>
    <definedName name="PRES.AGRI" localSheetId="2">#REF!</definedName>
    <definedName name="PRES.AGRI">#REF!</definedName>
    <definedName name="PRESION" localSheetId="2">#REF!</definedName>
    <definedName name="PRESION">#REF!</definedName>
    <definedName name="PRESIPISTO" localSheetId="4">#REF!</definedName>
    <definedName name="PRESIPISTO">#REF!</definedName>
    <definedName name="PREST">#REF!</definedName>
    <definedName name="PREST_1">#N/A</definedName>
    <definedName name="PREST_1_1">#REF!</definedName>
    <definedName name="PREST_1_1_1">NA()</definedName>
    <definedName name="PREST_1_2">#REF!</definedName>
    <definedName name="presta" localSheetId="2">[214]BASE!#REF!</definedName>
    <definedName name="presta">[214]BASE!#REF!</definedName>
    <definedName name="prestaciones" localSheetId="4">#REF!</definedName>
    <definedName name="prestaciones">[58]DATOS!$B$14</definedName>
    <definedName name="Prestaciones_1">'[49]F. P. AIU'!$C$73</definedName>
    <definedName name="Prestaciones_2">'[49]F. P. AIU'!$B$73</definedName>
    <definedName name="Prestaciones_sociales">'[73]P.S.'!$C$33</definedName>
    <definedName name="PrestacionesSeguridadOtros" localSheetId="4">#REF!</definedName>
    <definedName name="PrestacionesSeguridadOtros" localSheetId="2">#REF!</definedName>
    <definedName name="PrestacionesSeguridadOtros">#REF!</definedName>
    <definedName name="PRESUPNORTE" localSheetId="2">#REF!</definedName>
    <definedName name="PRESUPNORTE">#REF!</definedName>
    <definedName name="PRESUPSUR">#REF!</definedName>
    <definedName name="PRESUPUESTADO" localSheetId="4">#REF!</definedName>
    <definedName name="PRESUPUESTADO">#REF!</definedName>
    <definedName name="PRESUPUESTO" localSheetId="4">"#REF!"</definedName>
    <definedName name="PRESUPUESTO">[79]PRESUPUESTO!$A:$H</definedName>
    <definedName name="primer" localSheetId="4">#REF!</definedName>
    <definedName name="PRIMER" localSheetId="7"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 localSheetId="4">#REF!</definedName>
    <definedName name="PRIMERO" localSheetId="2">#REF!</definedName>
    <definedName name="PRIMERO">#REF!</definedName>
    <definedName name="PRIMET" localSheetId="4"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4">#REF!</definedName>
    <definedName name="Princ" localSheetId="2">#REF!</definedName>
    <definedName name="Princ">#REF!</definedName>
    <definedName name="Print_Area" localSheetId="4">#N/A</definedName>
    <definedName name="PRINT_AREA" localSheetId="2">#REF!</definedName>
    <definedName name="PRINT_AREA">#REF!</definedName>
    <definedName name="PRINT_AREA_MI" localSheetId="2">#REF!</definedName>
    <definedName name="PRINT_AREA_MI">#REF!</definedName>
    <definedName name="Print_Area_Reset" localSheetId="4">OFFSET(PGIO!Full_Print,0,0,PGIO!Last_Row)</definedName>
    <definedName name="Print_Area_Reset" localSheetId="2">DESREF(Full_Print,0,0,Last_Row)</definedName>
    <definedName name="Print_Area_Reset" localSheetId="1">DESREF([0]!Full_Print,0,0,[0]!Last_Row)</definedName>
    <definedName name="Print_Area_Reset">DESREF(Full_Print,0,0,Last_Row)</definedName>
    <definedName name="Print_Area1">#N/A</definedName>
    <definedName name="PRINT_TITLES">#N/A</definedName>
    <definedName name="PRINT_TITLES_MI">#N/A</definedName>
    <definedName name="Print_Titles2">#N/A</definedName>
    <definedName name="PRINT1" localSheetId="2">#REF!</definedName>
    <definedName name="PRINT1">#REF!</definedName>
    <definedName name="PRINT2" localSheetId="2">#REF!</definedName>
    <definedName name="PRINT2">#REF!</definedName>
    <definedName name="PrintEnd" localSheetId="4" hidden="1">#REF!</definedName>
    <definedName name="PrintEnd" localSheetId="7" hidden="1">#REF!</definedName>
    <definedName name="PrintEnd" localSheetId="2" hidden="1">#REF!</definedName>
    <definedName name="PrintEnd" hidden="1">#REF!</definedName>
    <definedName name="PrintStart" localSheetId="4" hidden="1">#REF!</definedName>
    <definedName name="PrintStart" localSheetId="7" hidden="1">#REF!</definedName>
    <definedName name="PrintStart" hidden="1">#REF!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lec">#REF!</definedName>
    <definedName name="PROCESO" localSheetId="4">#REF!</definedName>
    <definedName name="PROCESO">#REF!</definedName>
    <definedName name="prod">#REF!</definedName>
    <definedName name="proddsfdhgasd">#REF!</definedName>
    <definedName name="PRODUCTCARB">#REF!</definedName>
    <definedName name="PRODUCTEST">#REF!</definedName>
    <definedName name="PRODUCTO">#REF!</definedName>
    <definedName name="PRODUCTOCARBON">#REF!</definedName>
    <definedName name="PRODUCTOTEST">#REF!</definedName>
    <definedName name="PROF">#REF!</definedName>
    <definedName name="Profesional">#REF!</definedName>
    <definedName name="Profesional_SISO">[49]CUADRILLAS!$B$21</definedName>
    <definedName name="PrOfic">[74]BASES!$B$31</definedName>
    <definedName name="PROG" localSheetId="4" hidden="1">#REF!</definedName>
    <definedName name="PROG" localSheetId="2" hidden="1">#REF!</definedName>
    <definedName name="PROG" hidden="1">#REF!</definedName>
    <definedName name="PROGDES" localSheetId="2">#REF!</definedName>
    <definedName name="PROGDES">#REF!</definedName>
    <definedName name="Programa">#REF!</definedName>
    <definedName name="programainv" localSheetId="4">"[0]!err"</definedName>
    <definedName name="programainv" localSheetId="2">'PPTO INTERVENTORIA'!err</definedName>
    <definedName name="programainv">'POLIZAS OBRA'!err</definedName>
    <definedName name="programainv_1">"[0]!err"</definedName>
    <definedName name="PROP">[62]DATOS!$D$7</definedName>
    <definedName name="propiedad">#REF!</definedName>
    <definedName name="propieRep">#REF!</definedName>
    <definedName name="PROPONE" localSheetId="4">#REF!</definedName>
    <definedName name="PROPONE">#REF!</definedName>
    <definedName name="Proponente">#REF!</definedName>
    <definedName name="propuente">#REF!</definedName>
    <definedName name="PROPUESTA2">#REF!</definedName>
    <definedName name="Prov">#REF!</definedName>
    <definedName name="PROVEEDORES3">#REF!</definedName>
    <definedName name="PROVISIONALES" hidden="1">#REF!</definedName>
    <definedName name="ProyectName">#REF!</definedName>
    <definedName name="proyecto">[49]Pres!$D$22</definedName>
    <definedName name="prs" localSheetId="4" hidden="1">{#N/A,#N/A,FALSE,"310.1";#N/A,#N/A,FALSE,"321.1";#N/A,#N/A,FALSE,"320.3";#N/A,#N/A,FALSE,"330.1"}</definedName>
    <definedName name="prs" localSheetId="2" hidden="1">{#N/A,#N/A,FALSE,"310.1";#N/A,#N/A,FALSE,"321.1";#N/A,#N/A,FALSE,"320.3";#N/A,#N/A,FALSE,"330.1"}</definedName>
    <definedName name="prs" hidden="1">{#N/A,#N/A,FALSE,"310.1";#N/A,#N/A,FALSE,"321.1";#N/A,#N/A,FALSE,"320.3";#N/A,#N/A,FALSE,"330.1"}</definedName>
    <definedName name="PRUEBA" localSheetId="4">#N/A</definedName>
    <definedName name="prueba" localSheetId="2">#REF!</definedName>
    <definedName name="prueba">#REF!</definedName>
    <definedName name="prueba1" localSheetId="1">[215]!absc</definedName>
    <definedName name="prueba1">[215]!absc</definedName>
    <definedName name="PRUEBA2" localSheetId="4">#REF!</definedName>
    <definedName name="PRUEBA2" localSheetId="2">#REF!</definedName>
    <definedName name="PRUEBA2">#REF!</definedName>
    <definedName name="PRUNIT" localSheetId="2">#REF!</definedName>
    <definedName name="PRUNIT">#REF!</definedName>
    <definedName name="ps">#REF!</definedName>
    <definedName name="PSTRESS_RELIEVI">#REF!</definedName>
    <definedName name="PTA">#REF!</definedName>
    <definedName name="PTAR" localSheetId="4"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#REF!</definedName>
    <definedName name="ptope" localSheetId="4" hidden="1">{"TAB1",#N/A,TRUE,"GENERAL";"TAB2",#N/A,TRUE,"GENERAL";"TAB3",#N/A,TRUE,"GENERAL";"TAB4",#N/A,TRUE,"GENERAL";"TAB5",#N/A,TRUE,"GENERAL"}</definedName>
    <definedName name="ptope" localSheetId="7"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7"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uer">#REF!</definedName>
    <definedName name="Puerta_Ventana">'[47]LISTADO DE MATERIALES Y EQUIPOS'!$B$88</definedName>
    <definedName name="PUERTAS_ESP_ITEM">#REF!</definedName>
    <definedName name="PUHGBNHH">'[41]A.P.U'!#REF!</definedName>
    <definedName name="Pulidora" localSheetId="4">#REF!</definedName>
    <definedName name="Pulidora" localSheetId="2">'[73]L. MAT.'!#REF!</definedName>
    <definedName name="Pulidora">'[73]L. MAT.'!#REF!</definedName>
    <definedName name="Pulidora_agua">[33]PRECIOS!$B$20</definedName>
    <definedName name="PUNT">[66]INSUMOS!$D$688</definedName>
    <definedName name="PUNTI" localSheetId="4">#REF!</definedName>
    <definedName name="PUNTI" localSheetId="2">#REF!</definedName>
    <definedName name="PUNTI">#REF!</definedName>
    <definedName name="puntilla" localSheetId="2">#REF!</definedName>
    <definedName name="puntilla">#REF!</definedName>
    <definedName name="Puntilla_x_500gr">'[47]LISTADO DE MATERIALES Y EQUIPOS'!$B$24</definedName>
    <definedName name="Puntillas">[46]Insumos!$B$23</definedName>
    <definedName name="PURGA">#REF!</definedName>
    <definedName name="PUTUMAYO">#REF!</definedName>
    <definedName name="PVCdren4" localSheetId="4">#REF!</definedName>
    <definedName name="PVCdren4">#REF!</definedName>
    <definedName name="PVCmang3">#REF!</definedName>
    <definedName name="PVIDRIERAS_ITEM">#REF!</definedName>
    <definedName name="PW">#REF!</definedName>
    <definedName name="Pwf">#REF!</definedName>
    <definedName name="Pwf_actual">#REF!</definedName>
    <definedName name="Pwf_i">#REF!</definedName>
    <definedName name="Pwf_min">#REF!</definedName>
    <definedName name="Pwfd">#REF!</definedName>
    <definedName name="q" localSheetId="4">#REF!</definedName>
    <definedName name="Q">#REF!</definedName>
    <definedName name="Q__m³_s">#REF!</definedName>
    <definedName name="Q_actual">#REF!</definedName>
    <definedName name="Q_BRUTO">#REF!</definedName>
    <definedName name="Q_Qo">#REF!</definedName>
    <definedName name="q1q1q" localSheetId="4" hidden="1">{"via1",#N/A,TRUE,"general";"via2",#N/A,TRUE,"general";"via3",#N/A,TRUE,"general"}</definedName>
    <definedName name="q1q1q" localSheetId="7"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7"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7"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7"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defqfqwreqwerqw" localSheetId="4">#REF!</definedName>
    <definedName name="qdefqfqwreqwerqw" localSheetId="2">[54]Insumos!#REF!</definedName>
    <definedName name="qdefqfqwreqwerqw">[54]Insumos!#REF!</definedName>
    <definedName name="QE" localSheetId="2">[146]TARIF2002!#REF!</definedName>
    <definedName name="QE">[146]TARIF2002!#REF!</definedName>
    <definedName name="QE_TE" localSheetId="2">[146]TARIF2002!#REF!</definedName>
    <definedName name="QE_TE">[146]TARIF2002!#REF!</definedName>
    <definedName name="qedcd" localSheetId="4" hidden="1">{"via1",#N/A,TRUE,"general";"via2",#N/A,TRUE,"general";"via3",#N/A,TRUE,"general"}</definedName>
    <definedName name="qedcd" localSheetId="7"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RYHH">'[41]A.P.U'!#REF!</definedName>
    <definedName name="qewj" localSheetId="4" hidden="1">{"via1",#N/A,TRUE,"general";"via2",#N/A,TRUE,"general";"via3",#N/A,TRUE,"general"}</definedName>
    <definedName name="qewj" localSheetId="7"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I">[146]TARIF2002!#REF!</definedName>
    <definedName name="QI_TI">[146]TARIF2002!#REF!</definedName>
    <definedName name="QMAX">[134]CALCULOS!$A$3</definedName>
    <definedName name="Qmed">'[70]SEDIMENTADOR ALTA TASA ALT.2'!$B$5</definedName>
    <definedName name="QN">[146]TARIF2002!#REF!</definedName>
    <definedName name="QN_QI">[146]TARIF2002!#REF!</definedName>
    <definedName name="QNS">[216]TARIF2002!#REF!</definedName>
    <definedName name="qq" localSheetId="4">#REF!</definedName>
    <definedName name="qq" localSheetId="2">#REF!</definedName>
    <definedName name="qq">#REF!</definedName>
    <definedName name="QQ_1">"[0]!err"</definedName>
    <definedName name="qqq" localSheetId="4">#REF!</definedName>
    <definedName name="QQQ" localSheetId="2">'PPTO INTERVENTORIA'!FECHA(AÑO('PPTO INTERVENTORIA'!Loan_Start),MES('PPTO INTERVENTORIA'!Loan_Start)+Payment_Number,DIA('PPTO INTERVENTORIA'!Loan_Start))</definedName>
    <definedName name="QQQ" localSheetId="1">[0]!FECHA([0]!AÑO([0]!Loan_Start),[0]!MES([0]!Loan_Start)+Payment_Number,[0]!DIA([0]!Loan_Start))</definedName>
    <definedName name="QQQ">FECHA(AÑO([0]!Loan_Start),MES([0]!Loan_Start)+Payment_Number,DIA([0]!Loan_Start))</definedName>
    <definedName name="QQQQ" localSheetId="4">#REF!</definedName>
    <definedName name="qqqq" localSheetId="2">Scheduled_Payment+Extra_Payment</definedName>
    <definedName name="qqqq" localSheetId="1">Scheduled_Payment+Extra_Payment</definedName>
    <definedName name="qqqq">Scheduled_Payment+Extra_Payment</definedName>
    <definedName name="qqqqq" localSheetId="4">#REF!</definedName>
    <definedName name="qqqqq" localSheetId="2">#REF!</definedName>
    <definedName name="qqqqq">#REF!</definedName>
    <definedName name="qqqqqqqqqqqq" localSheetId="2" hidden="1">#REF!</definedName>
    <definedName name="qqqqqqqqqqqq" hidden="1">#REF!</definedName>
    <definedName name="qqqqqw" localSheetId="4" hidden="1">{"via1",#N/A,TRUE,"general";"via2",#N/A,TRUE,"general";"via3",#N/A,TRUE,"general"}</definedName>
    <definedName name="qqqqqw" localSheetId="7"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RQRQRRQRRQQR">'[41]A.P.U'!#REF!</definedName>
    <definedName name="QRRQRQRRQRRRQ">'[41]A.P.U'!#REF!</definedName>
    <definedName name="QS">#REF!</definedName>
    <definedName name="QSC">'[41]A.P.U'!#REF!</definedName>
    <definedName name="Qt" localSheetId="2">#REF!</definedName>
    <definedName name="Qt">#REF!</definedName>
    <definedName name="QTIES" localSheetId="2">#REF!</definedName>
    <definedName name="QTIES">#REF!</definedName>
    <definedName name="QTY" localSheetId="2">#REF!</definedName>
    <definedName name="QTY">#REF!</definedName>
    <definedName name="QUIPO">#REF!</definedName>
    <definedName name="QUIPOTIT">#REF!</definedName>
    <definedName name="qw" localSheetId="4">#REF!</definedName>
    <definedName name="qw" localSheetId="7"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7"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4" hidden="1">{"TAB1",#N/A,TRUE,"GENERAL";"TAB2",#N/A,TRUE,"GENERAL";"TAB3",#N/A,TRUE,"GENERAL";"TAB4",#N/A,TRUE,"GENERAL";"TAB5",#N/A,TRUE,"GENERAL"}</definedName>
    <definedName name="qweqe" localSheetId="7"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4">PGIO!err</definedName>
    <definedName name="QWERTY" localSheetId="2">'PPTO INTERVENTORIA'!err</definedName>
    <definedName name="QWERTY">'POLIZAS OBRA'!err</definedName>
    <definedName name="qwewertet" localSheetId="4" hidden="1">{#N/A,#N/A,TRUE,"1842CWN0"}</definedName>
    <definedName name="qwewertet" localSheetId="2" hidden="1">{#N/A,#N/A,TRUE,"1842CWN0"}</definedName>
    <definedName name="qwewertet" hidden="1">{#N/A,#N/A,TRUE,"1842CWN0"}</definedName>
    <definedName name="qwqwqwj" localSheetId="4"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QYTRNTRNBTRNTJRJMNRYYMM">'[41]A.P.U'!#REF!</definedName>
    <definedName name="R._SECO">#REF!</definedName>
    <definedName name="R.1" localSheetId="4">#REF!</definedName>
    <definedName name="R.1" localSheetId="2">#REF!</definedName>
    <definedName name="R.1">#REF!</definedName>
    <definedName name="R.10" localSheetId="4">#REF!</definedName>
    <definedName name="R.10">#REF!</definedName>
    <definedName name="R.11" localSheetId="4">#REF!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localSheetId="4" hidden="1">#REF!</definedName>
    <definedName name="r.CashFlow" localSheetId="7" hidden="1">#REF!</definedName>
    <definedName name="r.CashFlow" hidden="1">#REF!</definedName>
    <definedName name="r.Leverage" localSheetId="4" hidden="1">#REF!</definedName>
    <definedName name="r.Leverage" localSheetId="7" hidden="1">#REF!</definedName>
    <definedName name="r.Leverage" hidden="1">#REF!</definedName>
    <definedName name="r.Liquidity" localSheetId="4" hidden="1">#REF!</definedName>
    <definedName name="r.Liquidity" localSheetId="7"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#REF!</definedName>
    <definedName name="raa">#REF!</definedName>
    <definedName name="rack">#REF!</definedName>
    <definedName name="RACK1">#REF!</definedName>
    <definedName name="racks">#REF!</definedName>
    <definedName name="radianes">'[70]SEDIMENTADOR ALTA TASA ALT.2'!$B$16</definedName>
    <definedName name="radios">[25]Hoja2!#REF!</definedName>
    <definedName name="RAJON" localSheetId="4">#REF!</definedName>
    <definedName name="RAJON" localSheetId="2">#REF!</definedName>
    <definedName name="RAJON">#REF!</definedName>
    <definedName name="Rajon.Prof" localSheetId="4">#REF!</definedName>
    <definedName name="Rajon.Prof">#REF!</definedName>
    <definedName name="Rajón_de_piedra_del_municipio">[49]Insumos!$D$29</definedName>
    <definedName name="rana" localSheetId="4">#REF!</definedName>
    <definedName name="rana" localSheetId="2">#REF!</definedName>
    <definedName name="rana">#REF!</definedName>
    <definedName name="Rana_o_canguro">'[47]LISTADO DE MATERIALES Y EQUIPOS'!$B$33</definedName>
    <definedName name="RANGO_FECHA">#REF!</definedName>
    <definedName name="rango1">#REF!</definedName>
    <definedName name="RANGOCODIGOS" localSheetId="4">#REF!</definedName>
    <definedName name="RANGOCODIGOS" localSheetId="7">#REF!</definedName>
    <definedName name="RANGOCODIGOS" localSheetId="2">#REF!</definedName>
    <definedName name="RANGOCODIGOS">[82]APUS!$A$1:$A$189</definedName>
    <definedName name="rangofin" localSheetId="2">#REF!,#REF!</definedName>
    <definedName name="rangofin">#REF!,#REF!</definedName>
    <definedName name="RangoSAP" localSheetId="2">#REF!</definedName>
    <definedName name="RangoSAP">#REF!</definedName>
    <definedName name="RANGOSUMACODIGOS" localSheetId="4">#REF!</definedName>
    <definedName name="RANGOSUMACODIGOS" localSheetId="7">#REF!</definedName>
    <definedName name="RANGOSUMACODIGOS" localSheetId="2">#REF!</definedName>
    <definedName name="RANGOSUMACODIGOS">[82]APUS!$P$1:$P$189</definedName>
    <definedName name="Rates" localSheetId="2">#REF!</definedName>
    <definedName name="Rates">#REF!</definedName>
    <definedName name="RAYKARYKAK" localSheetId="2">'[41]A.P.U'!#REF!</definedName>
    <definedName name="RAYKARYKAK">'[41]A.P.U'!#REF!</definedName>
    <definedName name="Rb" localSheetId="4">#REF!</definedName>
    <definedName name="Rb" localSheetId="2">#REF!</definedName>
    <definedName name="Rb">#REF!</definedName>
    <definedName name="RC_TOT_CO" localSheetId="4">ROUND(IF(#REF!="TOTAL",SUM(#REF!),PRODUCT(#REF!)),2)</definedName>
    <definedName name="RC_TOT_CO" localSheetId="2">REDONDEAR('PPTO INTERVENTORIA'!SI('[217]3-Memoria Cant'!XFD1="TOTAL",suma('[217]3-Memoria Cant'!A1048567:A1048576),PRODUCTO('[217]3-Memoria Cant'!XEZ1:XFD1)),2)</definedName>
    <definedName name="RC_TOT_CO" localSheetId="1">REDONDEAR([0]!SI('[217]3-Memoria Cant'!XFD1="TOTAL",[0]!suma('[217]3-Memoria Cant'!A1048567:A1048576),[0]!PRODUCTO('[217]3-Memoria Cant'!XEZ1:XFD1)),2)</definedName>
    <definedName name="RC_TOT_CO">REDONDEAR(SI('[217]3-Memoria Cant'!XFD1="TOTAL",suma('[217]3-Memoria Cant'!A1048567:A1048576),PRODUCTO('[217]3-Memoria Cant'!XEZ1:XFD1)),2)</definedName>
    <definedName name="Rd" localSheetId="4">#REF!</definedName>
    <definedName name="Rd" localSheetId="2">#REF!</definedName>
    <definedName name="Rd">#REF!</definedName>
    <definedName name="rdq" localSheetId="2">#REF!</definedName>
    <definedName name="rdq">#REF!</definedName>
    <definedName name="rds" localSheetId="4">#REF!</definedName>
    <definedName name="rds">#REF!</definedName>
    <definedName name="RDYKKTUK" localSheetId="4">#REF!</definedName>
    <definedName name="RDYKKTUK" localSheetId="2">'[41]A.P.U'!#REF!</definedName>
    <definedName name="RDYKKTUK">'[41]A.P.U'!#REF!</definedName>
    <definedName name="Re" localSheetId="4">#REF!</definedName>
    <definedName name="RE">#N/A</definedName>
    <definedName name="RE4NTA" localSheetId="2">#REF!</definedName>
    <definedName name="RE4NTA">#REF!</definedName>
    <definedName name="Reactores" localSheetId="2">#REF!</definedName>
    <definedName name="Reactores">#REF!</definedName>
    <definedName name="Real_COSTOS">#REF!</definedName>
    <definedName name="Real_FISICO">#REF!</definedName>
    <definedName name="Recall_2">#REF!</definedName>
    <definedName name="Recall_3">#REF!</definedName>
    <definedName name="RECEBO" localSheetId="4">#REF!</definedName>
    <definedName name="recebo">#REF!</definedName>
    <definedName name="RECICLA">[218]EQUIPO!$D$14</definedName>
    <definedName name="Recorder" localSheetId="2">#REF!</definedName>
    <definedName name="Recorder">#REF!</definedName>
    <definedName name="RECSUBBASE" localSheetId="2">#REF!</definedName>
    <definedName name="RECSUBBASE">#REF!</definedName>
    <definedName name="RECSUBBASE_1">#N/A</definedName>
    <definedName name="RECSUBBASE_1_1" localSheetId="2">#REF!</definedName>
    <definedName name="RECSUBBASE_1_1">#REF!</definedName>
    <definedName name="RECSUBBASE_1_1_1">NA()</definedName>
    <definedName name="RECSUBBASE_1_2">#REF!</definedName>
    <definedName name="RECUBRIM_ESP_ITEM">#REF!</definedName>
    <definedName name="RECURSOS" localSheetId="4">#REF!</definedName>
    <definedName name="RECURSOS">[163]Recursos!$A$6:$D$124</definedName>
    <definedName name="Red" localSheetId="4">#REF!</definedName>
    <definedName name="Red" localSheetId="2">#REF!</definedName>
    <definedName name="Red">#REF!</definedName>
    <definedName name="REDES" localSheetId="2">#REF!</definedName>
    <definedName name="REDES">#REF!</definedName>
    <definedName name="REDU4X3">#REF!</definedName>
    <definedName name="REDU4X3_1">#N/A</definedName>
    <definedName name="REDU4X3_1_1">#REF!</definedName>
    <definedName name="REDU4X3_1_1_1">NA()</definedName>
    <definedName name="REDU4X3_1_2">#REF!</definedName>
    <definedName name="REDU6X4">#REF!</definedName>
    <definedName name="REDU6X4_1">#N/A</definedName>
    <definedName name="REDU6X4_1_1">#REF!</definedName>
    <definedName name="REDU6X4_1_1_1">NA()</definedName>
    <definedName name="REDU6X4_1_2">#REF!</definedName>
    <definedName name="REDU8X6">#REF!</definedName>
    <definedName name="REDU8X6_1">#N/A</definedName>
    <definedName name="REDU8X6_1_1">#REF!</definedName>
    <definedName name="REDU8X6_1_1_1">NA()</definedName>
    <definedName name="REDU8X6_1_2">#REF!</definedName>
    <definedName name="REDUCCION_3__x_2">#REF!</definedName>
    <definedName name="REDUCCION_4__x_3">#REF!</definedName>
    <definedName name="REF">#REF!</definedName>
    <definedName name="REFERENCIA">#REF!</definedName>
    <definedName name="REG" localSheetId="4">#REF!&gt;2.5</definedName>
    <definedName name="REG">'[197]Estado Resumen'!#REF!&gt;2.5</definedName>
    <definedName name="rege" localSheetId="4" hidden="1">{"TAB1",#N/A,TRUE,"GENERAL";"TAB2",#N/A,TRUE,"GENERAL";"TAB3",#N/A,TRUE,"GENERAL";"TAB4",#N/A,TRUE,"GENERAL";"TAB5",#N/A,TRUE,"GENERAL"}</definedName>
    <definedName name="rege" localSheetId="7"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 localSheetId="2">#REF!</definedName>
    <definedName name="REGIMEN_CONTRAT">#REF!</definedName>
    <definedName name="regional" localSheetId="4">#REF!</definedName>
    <definedName name="regional">[92]CARRETERAS!$A$2</definedName>
    <definedName name="RegistroCoordinador" localSheetId="2">#REF!</definedName>
    <definedName name="RegistroCoordinador">#REF!</definedName>
    <definedName name="Registros_de_Asistencia" localSheetId="2">#REF!</definedName>
    <definedName name="Registros_de_Asistencia">#REF!</definedName>
    <definedName name="REGLA.VIBRATORIA">[48]Precios!$A$10</definedName>
    <definedName name="regresd" localSheetId="4"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 localSheetId="4">#REF!&gt;2.5</definedName>
    <definedName name="REGULAR" localSheetId="2">'[198]ESTADO VÍA-CRIT.TECNICO'!#REF!&gt;2.5</definedName>
    <definedName name="REGULAR">'[198]ESTADO VÍA-CRIT.TECNICO'!#REF!&gt;2.5</definedName>
    <definedName name="REGULAR4006" localSheetId="4">#REF!</definedName>
    <definedName name="REGULAR4006" localSheetId="2">#REF!</definedName>
    <definedName name="REGULAR4006">#REF!</definedName>
    <definedName name="REGULAR4006A" localSheetId="2">#REF!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4">"[0]!err"</definedName>
    <definedName name="REICIO" localSheetId="2">'PPTO INTERVENTORIA'!err</definedName>
    <definedName name="REICIO">'POLIZAS OBRA'!err</definedName>
    <definedName name="REICIO_1">"[0]!err"</definedName>
    <definedName name="Reimbursement">"Reembolso"</definedName>
    <definedName name="reinicio" localSheetId="4">"[0]!err"</definedName>
    <definedName name="reinicio" localSheetId="2">'PPTO INTERVENTORIA'!err</definedName>
    <definedName name="reinicio">'POLIZAS OBRA'!err</definedName>
    <definedName name="reinicio_1">"[0]!err"</definedName>
    <definedName name="REJHE" localSheetId="4" hidden="1">{"via1",#N/A,TRUE,"general";"via2",#N/A,TRUE,"general";"via3",#N/A,TRUE,"general"}</definedName>
    <definedName name="REJHE" localSheetId="7"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JILLA" localSheetId="2">#REF!</definedName>
    <definedName name="REJILLA">#REF!</definedName>
    <definedName name="Rejilla_con_sosco_3_x2">[33]PRECIOS!$B$83</definedName>
    <definedName name="RELACION_C">#REF!</definedName>
    <definedName name="RELACION_Q">#REF!</definedName>
    <definedName name="RELACUION" localSheetId="4">#REF!</definedName>
    <definedName name="RELACUION">#REF!</definedName>
    <definedName name="relecon">[9]Datos!$B$14</definedName>
    <definedName name="rell" localSheetId="4">#REF!</definedName>
    <definedName name="rell" localSheetId="2">#REF!</definedName>
    <definedName name="rell">#REF!</definedName>
    <definedName name="relle" localSheetId="2">#REF!</definedName>
    <definedName name="relle">#REF!</definedName>
    <definedName name="relleno">#REF!</definedName>
    <definedName name="Relleno.Anden">#REF!</definedName>
    <definedName name="Relleno.Prof">#REF!</definedName>
    <definedName name="RELLENO_1">#N/A</definedName>
    <definedName name="RELLENO_1_1">#REF!</definedName>
    <definedName name="RELLENO_1_1_1">NA()</definedName>
    <definedName name="RELLENO_1_2">#REF!</definedName>
    <definedName name="RELLENOEXCAVACION">#REF!</definedName>
    <definedName name="RELLENOEXCAVACION_1">#N/A</definedName>
    <definedName name="RELLENOEXCAVACION_1_1">#REF!</definedName>
    <definedName name="RELLENOEXCAVACION_1_1_1">NA()</definedName>
    <definedName name="RELLENOEXCAVACION_1_2">#REF!</definedName>
    <definedName name="RELLENOSELECCIONADO">#REF!</definedName>
    <definedName name="RELLENOSELECCIONADO_1">#N/A</definedName>
    <definedName name="RELLENOSELECCIONADO_1_1">#REF!</definedName>
    <definedName name="RELLENOSELECCIONADO_1_1_1">NA()</definedName>
    <definedName name="RELLENOSELECCIONADO_1_2">#REF!</definedName>
    <definedName name="RELLG">#REF!</definedName>
    <definedName name="remanentes" localSheetId="2">#REF!,#REF!,#REF!,#REF!</definedName>
    <definedName name="remanentes">#REF!,#REF!,#REF!,#REF!</definedName>
    <definedName name="remb">'[204]330.1'!$H$52</definedName>
    <definedName name="rendimiento" localSheetId="2">#REF!</definedName>
    <definedName name="rendimiento">#REF!</definedName>
    <definedName name="RENDIMIENTO____CARGA" localSheetId="2">#REF!</definedName>
    <definedName name="RENDIMIENTO____CARGA">#REF!</definedName>
    <definedName name="Renoai" localSheetId="2">#REF!</definedName>
    <definedName name="Renoai">#REF!</definedName>
    <definedName name="REP.PAV">'[36]factores A.N.'!$F$15:$F$69</definedName>
    <definedName name="REPACOMETIDA3">#REF!</definedName>
    <definedName name="REPACOMETIDA3_1">#N/A</definedName>
    <definedName name="REPACOMETIDA3_1_1">#REF!</definedName>
    <definedName name="REPACOMETIDA3_1_1_1">NA()</definedName>
    <definedName name="REPACOMETIDA3_1_2">#REF!</definedName>
    <definedName name="REPACOMETIDA4">#REF!</definedName>
    <definedName name="REPACOMETIDA4_1">#N/A</definedName>
    <definedName name="REPACOMETIDA4_1_1">#REF!</definedName>
    <definedName name="REPACOMETIDA4_1_1_1">NA()</definedName>
    <definedName name="REPACOMETIDA4_1_2">#REF!</definedName>
    <definedName name="reparacion">#REF!</definedName>
    <definedName name="reparacion4" localSheetId="4">#REF!</definedName>
    <definedName name="reparacion4" localSheetId="2">'[67]PRESTACIONES SOCIALES'!#REF!</definedName>
    <definedName name="reparacion4">'[67]PRESTACIONES SOCIALES'!#REF!</definedName>
    <definedName name="reparaciones" localSheetId="2">#REF!</definedName>
    <definedName name="reparaciones">#REF!</definedName>
    <definedName name="repello" localSheetId="4">#REF!</definedName>
    <definedName name="repello" localSheetId="2">#REF!</definedName>
    <definedName name="repello">#REF!</definedName>
    <definedName name="replanteo" localSheetId="4">#REF!</definedName>
    <definedName name="replanteo">#REF!</definedName>
    <definedName name="REPROGRAMACION" localSheetId="4">#REF!</definedName>
    <definedName name="REPROGRAMACION">#REF!</definedName>
    <definedName name="REPXXX">#REF!</definedName>
    <definedName name="Requerimiento">#REF!</definedName>
    <definedName name="Requerimientos">#REF!</definedName>
    <definedName name="rer" localSheetId="4" hidden="1">{"via1",#N/A,TRUE,"general";"via2",#N/A,TRUE,"general";"via3",#N/A,TRUE,"general"}</definedName>
    <definedName name="rer" localSheetId="7"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7"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4" hidden="1">{#N/A,#N/A,FALSE,"GRAFICO";#N/A,#N/A,FALSE,"CAJA (2)";#N/A,#N/A,FALSE,"TERCEROS-PROMEDIO";#N/A,#N/A,FALSE,"CAJA";#N/A,#N/A,FALSE,"INGRESOS1995-2003";#N/A,#N/A,FALSE,"GASTOS1995-2003"}</definedName>
    <definedName name="res" localSheetId="7" hidden="1">{#N/A,#N/A,FALSE,"GRAFICO";#N/A,#N/A,FALSE,"CAJA (2)";#N/A,#N/A,FALSE,"TERCEROS-PROMEDIO";#N/A,#N/A,FALSE,"CAJA";#N/A,#N/A,FALSE,"INGRESOS1995-2003";#N/A,#N/A,FALSE,"GASTOS1995-2003"}</definedName>
    <definedName name="res" localSheetId="2"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 localSheetId="4">#REF!</definedName>
    <definedName name="residente">'[92]GENERALIDADES '!$E$9</definedName>
    <definedName name="Residente_de_obra">[49]CUADRILLAS!$B$14</definedName>
    <definedName name="resist_cond">#REF!</definedName>
    <definedName name="Resistenciaconductor" localSheetId="4">#REF!</definedName>
    <definedName name="Resistenciaconductor" localSheetId="2">[119]Modelo!#REF!</definedName>
    <definedName name="Resistenciaconductor">[119]Modelo!#REF!</definedName>
    <definedName name="Resistividad" localSheetId="2">#REF!</definedName>
    <definedName name="Resistividad">#REF!</definedName>
    <definedName name="RESU" localSheetId="4">#REF!</definedName>
    <definedName name="RESU" localSheetId="2">#REF!</definedName>
    <definedName name="RESU">#REF!</definedName>
    <definedName name="resu8">#REF!</definedName>
    <definedName name="resufi">#REF!</definedName>
    <definedName name="resufi1">#REF!</definedName>
    <definedName name="resul">#REF!</definedName>
    <definedName name="resultadobusqueda">#REF!</definedName>
    <definedName name="resumen">#REF!</definedName>
    <definedName name="resumen_final">#REF!</definedName>
    <definedName name="resumen_final1">#REF!</definedName>
    <definedName name="ResumenDatosFISICO">#REF!</definedName>
    <definedName name="Retenc">[74]BASES!$E$31</definedName>
    <definedName name="Retenido100" localSheetId="2">#REF!</definedName>
    <definedName name="Retenido100">#REF!</definedName>
    <definedName name="Retenido200" localSheetId="2">#REF!</definedName>
    <definedName name="Retenido200">#REF!</definedName>
    <definedName name="Retenido30" localSheetId="2">#REF!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arbol" localSheetId="4">#REF!</definedName>
    <definedName name="retiroarbol">#REF!</definedName>
    <definedName name="retirocorte" localSheetId="4">#REF!</definedName>
    <definedName name="retirocorte">#REF!</definedName>
    <definedName name="RETIROESCOMBROS">#REF!</definedName>
    <definedName name="RETIROESCOMBROS_1">#N/A</definedName>
    <definedName name="RETIROESCOMBROS_1_1">#REF!</definedName>
    <definedName name="RETIROESCOMBROS_1_1_1">NA()</definedName>
    <definedName name="RETIROESCOMBROS_1_2">#REF!</definedName>
    <definedName name="RETIROV" localSheetId="4">#REF!</definedName>
    <definedName name="RETIROV" localSheetId="2">#REF!</definedName>
    <definedName name="RETIROV">#REF!</definedName>
    <definedName name="RETRO" localSheetId="4">#REF!</definedName>
    <definedName name="RETRO">#REF!</definedName>
    <definedName name="Retroexcavadora_de_llantas">'[49]Equipo y transporte'!$D$20</definedName>
    <definedName name="Retroexcavadora_pc_40" localSheetId="2">#REF!</definedName>
    <definedName name="Retroexcavadora_pc_40">#REF!</definedName>
    <definedName name="retromartillo" localSheetId="4">#REF!</definedName>
    <definedName name="retromartillo" localSheetId="2">#REF!</definedName>
    <definedName name="retromartillo">#REF!</definedName>
    <definedName name="RETTRE" localSheetId="4" hidden="1">{"via1",#N/A,TRUE,"general";"via2",#N/A,TRUE,"general";"via3",#N/A,TRUE,"general"}</definedName>
    <definedName name="RETTRE" localSheetId="7"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7"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VEST_ESP_ITEM">#REF!</definedName>
    <definedName name="rewfreg" localSheetId="4" hidden="1">{"via1",#N/A,TRUE,"general";"via2",#N/A,TRUE,"general";"via3",#N/A,TRUE,"general"}</definedName>
    <definedName name="rewfreg" localSheetId="7"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7"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rer">#REF!</definedName>
    <definedName name="REWWER" localSheetId="4"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'[219]Tabla 1.1'!#REF!</definedName>
    <definedName name="reyepoi" localSheetId="4"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7"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7"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7"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 localSheetId="4">#REF!</definedName>
    <definedName name="Rf" localSheetId="2">#REF!</definedName>
    <definedName name="Rf">#REF!</definedName>
    <definedName name="RFEMER" localSheetId="2">#REF!</definedName>
    <definedName name="RFEMER">#REF!</definedName>
    <definedName name="rfhnhjyu" localSheetId="4"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 localSheetId="4">#REF!</definedName>
    <definedName name="rfref" localSheetId="2">#REF!</definedName>
    <definedName name="rfref">#REF!</definedName>
    <definedName name="rfrf" localSheetId="4" hidden="1">{"via1",#N/A,TRUE,"general";"via2",#N/A,TRUE,"general";"via3",#N/A,TRUE,"general"}</definedName>
    <definedName name="rfrf" localSheetId="7"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g" localSheetId="4">#REF!</definedName>
    <definedName name="Rg" localSheetId="2">#REF!</definedName>
    <definedName name="Rg">#REF!</definedName>
    <definedName name="rge" localSheetId="4" hidden="1">{"via1",#N/A,TRUE,"general";"via2",#N/A,TRUE,"general";"via3",#N/A,TRUE,"general"}</definedName>
    <definedName name="rge" localSheetId="7"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7"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GERTRETERTGERGTERG">#REF!</definedName>
    <definedName name="Rh" localSheetId="4">#REF!</definedName>
    <definedName name="Rh" localSheetId="2">#REF!</definedName>
    <definedName name="Rh">#REF!</definedName>
    <definedName name="rhh" localSheetId="4" hidden="1">{"TAB1",#N/A,TRUE,"GENERAL";"TAB2",#N/A,TRUE,"GENERAL";"TAB3",#N/A,TRUE,"GENERAL";"TAB4",#N/A,TRUE,"GENERAL";"TAB5",#N/A,TRUE,"GENERAL"}</definedName>
    <definedName name="rhh" localSheetId="7"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RHHHH">'[41]A.P.U'!#REF!</definedName>
    <definedName name="rhrtd" localSheetId="4" hidden="1">{"TAB1",#N/A,TRUE,"GENERAL";"TAB2",#N/A,TRUE,"GENERAL";"TAB3",#N/A,TRUE,"GENERAL";"TAB4",#N/A,TRUE,"GENERAL";"TAB5",#N/A,TRUE,"GENERAL"}</definedName>
    <definedName name="rhrtd" localSheetId="7"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7"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 localSheetId="4">#REF!</definedName>
    <definedName name="Ri" localSheetId="2">#REF!</definedName>
    <definedName name="Ri">#REF!</definedName>
    <definedName name="ricardo">#N/A</definedName>
    <definedName name="RICO" localSheetId="4">IF(Loan_Amount*PGIO!Interest_Rate*Loan_Years*Loan_Start&gt;0,1,0)</definedName>
    <definedName name="RICO" localSheetId="2">'PPTO INTERVENTORIA'!SI('PPTO INTERVENTORIA'!Loan_Amount*Interest_Rate*'PPTO INTERVENTORIA'!Loan_Years*'PPTO INTERVENTORIA'!Loan_Start&gt;0,1,0)</definedName>
    <definedName name="RICO">SI(Loan_Amount*Interest_Rate*Loan_Years*Loan_Start&gt;0,1,0)</definedName>
    <definedName name="RID" localSheetId="2">#REF!</definedName>
    <definedName name="RID">#REF!</definedName>
    <definedName name="RIELES.METALICOS.DE.3M">[48]Precios!$A$14</definedName>
    <definedName name="RIIIIIIIIIIIC">#N/A</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localSheetId="4" hidden="1">{"TAB1",#N/A,TRUE,"GENERAL";"TAB2",#N/A,TRUE,"GENERAL";"TAB3",#N/A,TRUE,"GENERAL";"TAB4",#N/A,TRUE,"GENERAL";"TAB5",#N/A,TRUE,"GENERAL"}</definedName>
    <definedName name="rj" localSheetId="7"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RJYJRRREE">'[41]A.P.U'!#REF!</definedName>
    <definedName name="rjjth" localSheetId="4" hidden="1">{"TAB1",#N/A,TRUE,"GENERAL";"TAB2",#N/A,TRUE,"GENERAL";"TAB3",#N/A,TRUE,"GENERAL";"TAB4",#N/A,TRUE,"GENERAL";"TAB5",#N/A,TRUE,"GENERAL"}</definedName>
    <definedName name="rjjth" localSheetId="7"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KNRBB">'[41]A.P.U'!#REF!</definedName>
    <definedName name="RJRHHH">'[41]A.P.U'!#REF!</definedName>
    <definedName name="RJRYJRJRJRYJ">'[41]A.P.U'!#REF!</definedName>
    <definedName name="rjy" localSheetId="4" hidden="1">{"via1",#N/A,TRUE,"general";"via2",#N/A,TRUE,"general";"via3",#N/A,TRUE,"general"}</definedName>
    <definedName name="rjy" localSheetId="7"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 localSheetId="4">#REF!</definedName>
    <definedName name="Rk" localSheetId="2">#REF!</definedName>
    <definedName name="Rk">#REF!</definedName>
    <definedName name="rkjyk" localSheetId="4" hidden="1">{"TAB1",#N/A,TRUE,"GENERAL";"TAB2",#N/A,TRUE,"GENERAL";"TAB3",#N/A,TRUE,"GENERAL";"TAB4",#N/A,TRUE,"GENERAL";"TAB5",#N/A,TRUE,"GENERAL"}</definedName>
    <definedName name="rkjyk" localSheetId="7"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KRKAAKRAAA">'[41]A.P.U'!#REF!</definedName>
    <definedName name="rkru" localSheetId="4" hidden="1">{"via1",#N/A,TRUE,"general";"via2",#N/A,TRUE,"general";"via3",#N/A,TRUE,"general"}</definedName>
    <definedName name="rkru" localSheetId="7"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7"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 localSheetId="4">#REF!</definedName>
    <definedName name="rl" localSheetId="2">#REF!</definedName>
    <definedName name="rl">#REF!</definedName>
    <definedName name="RLIGA" localSheetId="2">#REF!</definedName>
    <definedName name="RLIGA">#REF!</definedName>
    <definedName name="rlo" localSheetId="4">#REF!</definedName>
    <definedName name="rlo">#REF!</definedName>
    <definedName name="rm" localSheetId="4">#REF!</definedName>
    <definedName name="rm">#REF!</definedName>
    <definedName name="Rmm">#REF!</definedName>
    <definedName name="RMRYMMMMM">'[41]A.P.U'!#REF!</definedName>
    <definedName name="RMRYMRYMRYM">'[41]A.P.U'!#REF!</definedName>
    <definedName name="Rn" localSheetId="4">#REF!</definedName>
    <definedName name="Rn" localSheetId="2">#REF!</definedName>
    <definedName name="Rn">#REF!</definedName>
    <definedName name="rnf" localSheetId="2">#REF!</definedName>
    <definedName name="rnf">#REF!</definedName>
    <definedName name="RNRYNRNN" localSheetId="4">#REF!</definedName>
    <definedName name="RNRYNRNN">'[41]A.P.U'!#REF!</definedName>
    <definedName name="rñ" localSheetId="4">#REF!</definedName>
    <definedName name="rñ" localSheetId="2">#REF!</definedName>
    <definedName name="rñ">#REF!</definedName>
    <definedName name="Ro" localSheetId="2">#REF!</definedName>
    <definedName name="Ro">#REF!</definedName>
    <definedName name="rodaje" localSheetId="2">[67]lisprecios!#REF!</definedName>
    <definedName name="rodaje">[67]lisprecios!#REF!</definedName>
    <definedName name="RODILLO" localSheetId="4">#REF!</definedName>
    <definedName name="RODILLO" localSheetId="2">#REF!</definedName>
    <definedName name="RODILLO">#REF!</definedName>
    <definedName name="rodrigo">"$generales.$a$1:$"</definedName>
    <definedName name="Rows2Unhide" localSheetId="4" hidden="1">#REF!</definedName>
    <definedName name="Rows2Unhide" localSheetId="7" hidden="1">#REF!</definedName>
    <definedName name="Rows2Unhide" localSheetId="2" hidden="1">#REF!</definedName>
    <definedName name="Rows2Unhide" hidden="1">#REF!</definedName>
    <definedName name="royalphalumi" localSheetId="2">#REF!</definedName>
    <definedName name="royalphalumi">#REF!</definedName>
    <definedName name="Rp" localSheetId="2">#REF!</definedName>
    <definedName name="Rp">#REF!</definedName>
    <definedName name="Rq">#REF!</definedName>
    <definedName name="RQQRRRQQRRQ">'[41]A.P.U'!#REF!</definedName>
    <definedName name="rr" localSheetId="4">#REF!</definedName>
    <definedName name="RR" localSheetId="2">'[41]A.P.U'!#REF!</definedName>
    <definedName name="RR">'[41]A.P.U'!#REF!</definedName>
    <definedName name="rr_1">"[0]!err"</definedName>
    <definedName name="rrr" localSheetId="4" hidden="1">{"via1",#N/A,TRUE,"general";"via2",#N/A,TRUE,"general";"via3",#N/A,TRUE,"general"}</definedName>
    <definedName name="rrr" localSheetId="7"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4">#REF!</definedName>
    <definedName name="rrrr" localSheetId="2">#REF!</definedName>
    <definedName name="rrrr">#REF!</definedName>
    <definedName name="rrrrrb" localSheetId="4" hidden="1">{"via1",#N/A,TRUE,"general";"via2",#N/A,TRUE,"general";"via3",#N/A,TRUE,"general"}</definedName>
    <definedName name="rrrrrb" localSheetId="7"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7"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RRTGTG" localSheetId="4">#REF!</definedName>
    <definedName name="RRRTGTG" localSheetId="2">#REF!</definedName>
    <definedName name="RRRTGTG">#REF!</definedName>
    <definedName name="RRTJJRH" localSheetId="4">#REF!</definedName>
    <definedName name="RRTJJRH" localSheetId="2">'[41]A.P.U'!#REF!</definedName>
    <definedName name="RRTJJRH">'[41]A.P.U'!#REF!</definedName>
    <definedName name="RRYJJRRREJER" localSheetId="4">#REF!</definedName>
    <definedName name="RRYJJRRREJER" localSheetId="2">'[41]A.P.U'!#REF!</definedName>
    <definedName name="RRYJJRRREJER">'[41]A.P.U'!#REF!</definedName>
    <definedName name="RRYRYYR" localSheetId="2">'[41]A.P.U'!#REF!</definedName>
    <definedName name="RRYRYYR">'[41]A.P.U'!#REF!</definedName>
    <definedName name="RRYYRYYRRYYRY" localSheetId="2">'[41]A.P.U'!#REF!</definedName>
    <definedName name="RRYYRYYRRYYRY">'[41]A.P.U'!#REF!</definedName>
    <definedName name="Rs" localSheetId="4">#REF!</definedName>
    <definedName name="Rs" localSheetId="2">#REF!</definedName>
    <definedName name="Rs">#REF!</definedName>
    <definedName name="rsadf" localSheetId="2">#REF!</definedName>
    <definedName name="rsadf">#REF!</definedName>
    <definedName name="rsdgsd5" localSheetId="4"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SYKRYKKRKSRSASA">'[41]A.P.U'!#REF!</definedName>
    <definedName name="rt" localSheetId="4">#REF!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4">#REF!</definedName>
    <definedName name="rte" localSheetId="7"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7"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7"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7"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TTERTERTT">#REF!</definedName>
    <definedName name="rtewth" localSheetId="4"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7"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7"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7"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7"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TTTRRR">'[41]A.P.U'!#REF!</definedName>
    <definedName name="rtu" localSheetId="4" hidden="1">{"via1",#N/A,TRUE,"general";"via2",#N/A,TRUE,"general";"via3",#N/A,TRUE,"general"}</definedName>
    <definedName name="rtu" localSheetId="7"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7"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7"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7"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7"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7"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7"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 localSheetId="4">#REF!</definedName>
    <definedName name="rty" localSheetId="2">#REF!</definedName>
    <definedName name="rty">#REF!</definedName>
    <definedName name="rtyhr" localSheetId="4" hidden="1">{"TAB1",#N/A,TRUE,"GENERAL";"TAB2",#N/A,TRUE,"GENERAL";"TAB3",#N/A,TRUE,"GENERAL";"TAB4",#N/A,TRUE,"GENERAL";"TAB5",#N/A,TRUE,"GENERAL"}</definedName>
    <definedName name="rtyhr" localSheetId="7"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7"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7"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7"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7"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7"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TYUIO">#REF!</definedName>
    <definedName name="rueda">[67]lisprecios!#REF!</definedName>
    <definedName name="RURAL" localSheetId="4" hidden="1">{"TAB1",#N/A,TRUE,"GENERAL";"TAB2",#N/A,TRUE,"GENERAL";"TAB3",#N/A,TRUE,"GENERAL";"TAB4",#N/A,TRUE,"GENERAL";"TAB5",#N/A,TRUE,"GENERAL"}</definedName>
    <definedName name="RURAL" localSheetId="2" hidden="1">{"TAB1",#N/A,TRUE,"GENERAL";"TAB2",#N/A,TRUE,"GENERAL";"TAB3",#N/A,TRUE,"GENERAL";"TAB4",#N/A,TRUE,"GENERAL";"TAB5",#N/A,TRUE,"GENERAL"}</definedName>
    <definedName name="RURAL" hidden="1">{"TAB1",#N/A,TRUE,"GENERAL";"TAB2",#N/A,TRUE,"GENERAL";"TAB3",#N/A,TRUE,"GENERAL";"TAB4",#N/A,TRUE,"GENERAL";"TAB5",#N/A,TRUE,"GENERAL"}</definedName>
    <definedName name="ruru" localSheetId="4" hidden="1">{"TAB1",#N/A,TRUE,"GENERAL";"TAB2",#N/A,TRUE,"GENERAL";"TAB3",#N/A,TRUE,"GENERAL";"TAB4",#N/A,TRUE,"GENERAL";"TAB5",#N/A,TRUE,"GENERAL"}</definedName>
    <definedName name="ruru" localSheetId="7"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4">DATE(YEAR([0]!Loan_Start),MONTH([0]!Loan_Start)+Payment_Number,DAY([0]!Loan_Start))</definedName>
    <definedName name="RUTA" localSheetId="2">'PPTO INTERVENTORIA'!FECHA(AÑO('PPTO INTERVENTORIA'!Loan_Start),MES('PPTO INTERVENTORIA'!Loan_Start)+Payment_Number,DIA('PPTO INTERVENTORIA'!Loan_Start))</definedName>
    <definedName name="RUTA" localSheetId="1">[0]!FECHA([0]!AÑO([0]!Loan_Start),[0]!MES([0]!Loan_Start)+Payment_Number,[0]!DIA([0]!Loan_Start))</definedName>
    <definedName name="RUTA">FECHA(AÑO([0]!Loan_Start),MES([0]!Loan_Start)+Payment_Number,DIA([0]!Loan_Start))</definedName>
    <definedName name="rutu" localSheetId="4" hidden="1">{"via1",#N/A,TRUE,"general";"via2",#N/A,TRUE,"general";"via3",#N/A,TRUE,"general"}</definedName>
    <definedName name="rutu" localSheetId="7"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v" localSheetId="4">#REF!</definedName>
    <definedName name="Rv" localSheetId="2">#REF!</definedName>
    <definedName name="Rv">#REF!</definedName>
    <definedName name="RW" localSheetId="4">#REF!</definedName>
    <definedName name="RW">[220]items!$C$4:$J$248</definedName>
    <definedName name="RWJRWWRWW">'[41]A.P.U'!#REF!</definedName>
    <definedName name="rwt" localSheetId="4" hidden="1">{"via1",#N/A,TRUE,"general";"via2",#N/A,TRUE,"general";"via3",#N/A,TRUE,"general"}</definedName>
    <definedName name="rwt" localSheetId="7"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wvu.oil." localSheetId="2" hidden="1">#REF!,#REF!</definedName>
    <definedName name="Rwvu.oil." hidden="1">#REF!,#REF!</definedName>
    <definedName name="Rwvu.oilgasagua." hidden="1">#REF!,#REF!</definedName>
    <definedName name="Rx" localSheetId="4">#REF!</definedName>
    <definedName name="Rx" localSheetId="2">#REF!</definedName>
    <definedName name="Rx">#REF!</definedName>
    <definedName name="ry" localSheetId="4">#REF!</definedName>
    <definedName name="ry" localSheetId="2" hidden="1">{"via1",#N/A,TRUE,"general";"via2",#N/A,TRUE,"general";"via3",#N/A,TRUE,"general"}</definedName>
    <definedName name="ry" hidden="1">{"via1",#N/A,TRUE,"general";"via2",#N/A,TRUE,"general";"via3",#N/A,TRUE,"general"}</definedName>
    <definedName name="RYAKARYKKKAKAAKK" localSheetId="4">#REF!</definedName>
    <definedName name="RYAKARYKKKAKAAKK" localSheetId="2">'[41]A.P.U'!#REF!</definedName>
    <definedName name="RYAKARYKKKAKAAKK">'[41]A.P.U'!#REF!</definedName>
    <definedName name="RYAKRYAKKRKKKKK" localSheetId="2">'[41]A.P.U'!#REF!</definedName>
    <definedName name="RYAKRYAKKRKKKKK">'[41]A.P.U'!#REF!</definedName>
    <definedName name="ryeryb" localSheetId="4"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JRJKYKJJKKR">'[41]A.P.U'!#REF!</definedName>
    <definedName name="RYKUK6UMUMUM">'[41]A.P.U'!#REF!</definedName>
    <definedName name="RYMKRYMRYMR">'[41]A.P.U'!#REF!</definedName>
    <definedName name="RYMRMMYMYY">'[41]A.P.U'!#REF!</definedName>
    <definedName name="RYRJRY">'[41]A.P.U'!#REF!</definedName>
    <definedName name="RYRYKUKRU">'[41]A.P.U'!#REF!</definedName>
    <definedName name="RYRYRMRMYMRY">'[41]A.P.U'!#REF!</definedName>
    <definedName name="RYRYRY">'[41]A.P.U'!#REF!</definedName>
    <definedName name="RYRYRYMMM">'[41]A.P.U'!#REF!</definedName>
    <definedName name="RYRYYYYHFF">'[41]A.P.U'!#REF!</definedName>
    <definedName name="RYSKYKRYKRYKRYKRYKRK">'[41]A.P.U'!#REF!</definedName>
    <definedName name="rytrsdg" localSheetId="4" hidden="1">{"via1",#N/A,TRUE,"general";"via2",#N/A,TRUE,"general";"via3",#N/A,TRUE,"general"}</definedName>
    <definedName name="rytrsdg" localSheetId="7"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RYWMYKTYK">'[41]A.P.U'!#REF!</definedName>
    <definedName name="RYYYYYY">'[41]A.P.U'!#REF!</definedName>
    <definedName name="Rz" localSheetId="4">#REF!</definedName>
    <definedName name="Rz" localSheetId="2">#REF!</definedName>
    <definedName name="Rz">#REF!</definedName>
    <definedName name="S" localSheetId="4">#REF!</definedName>
    <definedName name="S" localSheetId="2">'[41]A.P.U'!#REF!</definedName>
    <definedName name="S">'[41]A.P.U'!#REF!</definedName>
    <definedName name="SA" localSheetId="4">#REF!</definedName>
    <definedName name="SA" localSheetId="2">[25]Hoja2!#REF!</definedName>
    <definedName name="SA">[25]Hoja2!#REF!</definedName>
    <definedName name="saa" localSheetId="4" hidden="1">{"via1",#N/A,TRUE,"general";"via2",#N/A,TRUE,"general";"via3",#N/A,TRUE,"general"}</definedName>
    <definedName name="saa" localSheetId="7"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baneta">'[63]SABANETA 3335'!$B$7:$L$475</definedName>
    <definedName name="SAD" localSheetId="4" hidden="1">{"via1",#N/A,TRUE,"general";"via2",#N/A,TRUE,"general";"via3",#N/A,TRUE,"general"}</definedName>
    <definedName name="SAD" localSheetId="7"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7"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7"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7"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DGSWB">'[41]A.P.U'!#REF!</definedName>
    <definedName name="saer">#REF!</definedName>
    <definedName name="safdp" localSheetId="4" hidden="1">{"TAB1",#N/A,TRUE,"GENERAL";"TAB2",#N/A,TRUE,"GENERAL";"TAB3",#N/A,TRUE,"GENERAL";"TAB4",#N/A,TRUE,"GENERAL";"TAB5",#N/A,TRUE,"GENERAL"}</definedName>
    <definedName name="safdp" localSheetId="7"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4">#REF!</definedName>
    <definedName name="salarios" localSheetId="2">'PPTO INTERVENTORIA'!err</definedName>
    <definedName name="salarios">'POLIZAS OBRA'!err</definedName>
    <definedName name="SalConv" localSheetId="2">#REF!</definedName>
    <definedName name="SalConv">#REF!</definedName>
    <definedName name="SALID1" localSheetId="2">#REF!</definedName>
    <definedName name="SALID1">#REF!</definedName>
    <definedName name="SalMinimo">[74]BASES!$E$41</definedName>
    <definedName name="Salon" localSheetId="4">#REF!</definedName>
    <definedName name="Salon" localSheetId="2">#REF!</definedName>
    <definedName name="Salon">#REF!</definedName>
    <definedName name="SAN" localSheetId="2">#REF!</definedName>
    <definedName name="SAN">#REF!</definedName>
    <definedName name="sanit">#REF!</definedName>
    <definedName name="SANITARIA">#REF!</definedName>
    <definedName name="sanitario">[115]lisprecios!$D$35</definedName>
    <definedName name="Sanitario_tipo_acuacer">[33]PRECIOS!$B$76</definedName>
    <definedName name="SANTILL">#REF!</definedName>
    <definedName name="SAOG7" localSheetId="4">#REF!</definedName>
    <definedName name="SAOG7" localSheetId="2">#REF!</definedName>
    <definedName name="SAOG7">#REF!</definedName>
    <definedName name="SAOG7OCTUBRE">#REF!</definedName>
    <definedName name="SARDINELV">#REF!</definedName>
    <definedName name="SASASASASAS" localSheetId="4" hidden="1">{"via1",#N/A,TRUE,"general";"via2",#N/A,TRUE,"general";"via3",#N/A,TRUE,"general"}</definedName>
    <definedName name="SASASASASAS" localSheetId="2" hidden="1">{"via1",#N/A,TRUE,"general";"via2",#N/A,TRUE,"general";"via3",#N/A,TRUE,"general"}</definedName>
    <definedName name="SASASASASAS" hidden="1">{"via1",#N/A,TRUE,"general";"via2",#N/A,TRUE,"general";"via3",#N/A,TRUE,"general"}</definedName>
    <definedName name="SB">[124]PRESUPUESTO!#REF!</definedName>
    <definedName name="SBBSBB">'[41]A.P.U'!#REF!</definedName>
    <definedName name="SBBSBBSBSBSB">'[41]A.P.U'!#REF!</definedName>
    <definedName name="SBBSBSBSBB">'[41]A.P.U'!#REF!</definedName>
    <definedName name="sbe" localSheetId="4">#REF!</definedName>
    <definedName name="sbe" localSheetId="2">#REF!</definedName>
    <definedName name="sbe">#REF!</definedName>
    <definedName name="SBG" localSheetId="2">#REF!</definedName>
    <definedName name="SBG">#REF!</definedName>
    <definedName name="SBG.Esp">#REF!</definedName>
    <definedName name="SBG_1">#N/A</definedName>
    <definedName name="SBG_1_1">#REF!</definedName>
    <definedName name="SBG_1_1_1">NA()</definedName>
    <definedName name="SBG_1_2">#REF!</definedName>
    <definedName name="sbgfbgdr" localSheetId="4" hidden="1">{"via1",#N/A,TRUE,"general";"via2",#N/A,TRUE,"general";"via3",#N/A,TRUE,"general"}</definedName>
    <definedName name="sbgfbgdr" localSheetId="7"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HSFBFNN">'[41]A.P.U'!#REF!</definedName>
    <definedName name="SBS">#REF!</definedName>
    <definedName name="SBSB">'[41]A.P.U'!#REF!</definedName>
    <definedName name="SBSBB">'[41]A.P.U'!#REF!</definedName>
    <definedName name="SBSBBBSGGGG">'[41]A.P.U'!#REF!</definedName>
    <definedName name="SBSBSBBB">'[41]A.P.U'!#REF!</definedName>
    <definedName name="SBSBSBSB">'[41]A.P.U'!#REF!</definedName>
    <definedName name="SbtPpto">#REF!</definedName>
    <definedName name="sc" localSheetId="4">#REF!</definedName>
    <definedName name="sc" localSheetId="2">#REF!</definedName>
    <definedName name="sc">#REF!</definedName>
    <definedName name="scft">#REF!</definedName>
    <definedName name="Sched_Pay">#REF!</definedName>
    <definedName name="SCHEDULE">#REF!</definedName>
    <definedName name="Scheduled_Extra_Payments">#REF!</definedName>
    <definedName name="Scheduled_Interest_Rate">#REF!</definedName>
    <definedName name="Scheduled_Monthly_Payment">#REF!</definedName>
    <definedName name="SCQ" localSheetId="2">SUMIF(#REF!,#REF!,#REF!)</definedName>
    <definedName name="SCQ">SUMIF(#REF!,#REF!,#REF!)</definedName>
    <definedName name="SCSF">'[94]A.P.U'!#REF!</definedName>
    <definedName name="sd" localSheetId="4">#REF!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7"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7"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asdasd" localSheetId="2">#REF!</definedName>
    <definedName name="sdasdasdasd">#REF!</definedName>
    <definedName name="sdasdf" localSheetId="4" hidden="1">{"via1",#N/A,TRUE,"general";"via2",#N/A,TRUE,"general";"via3",#N/A,TRUE,"general"}</definedName>
    <definedName name="sdasdf" localSheetId="7"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4" hidden="1">{#N/A,#N/A,TRUE,"1842CWN0"}</definedName>
    <definedName name="SDDSAFF" localSheetId="2" hidden="1">{#N/A,#N/A,TRUE,"1842CWN0"}</definedName>
    <definedName name="SDDSAFF" hidden="1">{#N/A,#N/A,TRUE,"1842CWN0"}</definedName>
    <definedName name="SDE" localSheetId="4">#REF!</definedName>
    <definedName name="SDE" localSheetId="2">#REF!</definedName>
    <definedName name="SDE">#REF!</definedName>
    <definedName name="sdf" localSheetId="2">#REF!</definedName>
    <definedName name="sdf">#REF!</definedName>
    <definedName name="SDFAAD" localSheetId="2">'[41]A.P.U'!#REF!</definedName>
    <definedName name="SDFAAD">'[41]A.P.U'!#REF!</definedName>
    <definedName name="SDFCE" localSheetId="4" hidden="1">{"TAB1",#N/A,TRUE,"GENERAL";"TAB2",#N/A,TRUE,"GENERAL";"TAB3",#N/A,TRUE,"GENERAL";"TAB4",#N/A,TRUE,"GENERAL";"TAB5",#N/A,TRUE,"GENERAL"}</definedName>
    <definedName name="SDFCE" localSheetId="7"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7"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4" hidden="1">{#N/A,#N/A,TRUE,"1842CWN0"}</definedName>
    <definedName name="SDFDG" localSheetId="2" hidden="1">{#N/A,#N/A,TRUE,"1842CWN0"}</definedName>
    <definedName name="SDFDG" hidden="1">{#N/A,#N/A,TRUE,"1842CWN0"}</definedName>
    <definedName name="sdfds" localSheetId="4" hidden="1">{"via1",#N/A,TRUE,"general";"via2",#N/A,TRUE,"general";"via3",#N/A,TRUE,"general"}</definedName>
    <definedName name="sdfds" localSheetId="7"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7"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7"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7"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7"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7"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hjfasdfjasj" localSheetId="4">#REF!</definedName>
    <definedName name="sdfhjfasdfjasj" localSheetId="2">#REF!</definedName>
    <definedName name="sdfhjfasdfjasj">#REF!</definedName>
    <definedName name="SDFLJK" localSheetId="4"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#REF!</definedName>
    <definedName name="sdfsd4" localSheetId="4" hidden="1">{"via1",#N/A,TRUE,"general";"via2",#N/A,TRUE,"general";"via3",#N/A,TRUE,"general"}</definedName>
    <definedName name="sdfsd4" localSheetId="7"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7"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4" hidden="1">{#N/A,#N/A,TRUE,"INGENIERIA";#N/A,#N/A,TRUE,"COMPRAS";#N/A,#N/A,TRUE,"DIRECCION";#N/A,#N/A,TRUE,"RESUMEN"}</definedName>
    <definedName name="sdfsdgg" localSheetId="2" hidden="1">{#N/A,#N/A,TRUE,"INGENIERIA";#N/A,#N/A,TRUE,"COMPRAS";#N/A,#N/A,TRUE,"DIRECCION";#N/A,#N/A,TRUE,"RESUMEN"}</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localSheetId="7"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7"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localSheetId="4" hidden="1">{"TAB1",#N/A,TRUE,"GENERAL";"TAB2",#N/A,TRUE,"GENERAL";"TAB3",#N/A,TRUE,"GENERAL";"TAB4",#N/A,TRUE,"GENERAL";"TAB5",#N/A,TRUE,"GENERAL"}</definedName>
    <definedName name="sdgfd" localSheetId="7"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7"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7"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G">'[41]A.P.U'!#REF!</definedName>
    <definedName name="sdgsd" localSheetId="4" hidden="1">{"TAB1",#N/A,TRUE,"GENERAL";"TAB2",#N/A,TRUE,"GENERAL";"TAB3",#N/A,TRUE,"GENERAL";"TAB4",#N/A,TRUE,"GENERAL";"TAB5",#N/A,TRUE,"GENERAL"}</definedName>
    <definedName name="sdgsd" localSheetId="7"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7"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BBBSBGS">'[41]A.P.U'!#REF!</definedName>
    <definedName name="SDSDD">#REF!</definedName>
    <definedName name="sdsdfh" localSheetId="4" hidden="1">{"via1",#N/A,TRUE,"general";"via2",#N/A,TRUE,"general";"via3",#N/A,TRUE,"general"}</definedName>
    <definedName name="sdsdfh" localSheetId="7"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4" hidden="1">{#N/A,#N/A,TRUE,"1842CWN0"}</definedName>
    <definedName name="sdsdfsdff" localSheetId="2" hidden="1">{#N/A,#N/A,TRUE,"1842CWN0"}</definedName>
    <definedName name="sdsdfsdff" hidden="1">{#N/A,#N/A,TRUE,"1842CWN0"}</definedName>
    <definedName name="SDSDSD">#REF!</definedName>
    <definedName name="SE" localSheetId="4">#REF!</definedName>
    <definedName name="SE">[221]Datos!$B$3:$D$72</definedName>
    <definedName name="sec">[9]Datos!$B$12</definedName>
    <definedName name="seccion1" localSheetId="4">#REF!</definedName>
    <definedName name="seccion1" localSheetId="2">#REF!</definedName>
    <definedName name="seccion1">#REF!</definedName>
    <definedName name="seccion2" localSheetId="2">#REF!</definedName>
    <definedName name="seccion2">#REF!</definedName>
    <definedName name="Secretaria">[49]CUADRILLAS!$B$26</definedName>
    <definedName name="SECTOR" localSheetId="4">#REF!</definedName>
    <definedName name="SECTOR" localSheetId="2">#REF!</definedName>
    <definedName name="SECTOR">#REF!</definedName>
    <definedName name="SEFCC" localSheetId="4">#REF!</definedName>
    <definedName name="SEFCC" localSheetId="2">'[41]A.P.U'!#REF!</definedName>
    <definedName name="SEFCC">'[41]A.P.U'!#REF!</definedName>
    <definedName name="SEGUETA">[48]Precios!$E$19</definedName>
    <definedName name="segundo" localSheetId="4">#REF!</definedName>
    <definedName name="segundo" localSheetId="2">'[52]ESTADO RED'!#REF!</definedName>
    <definedName name="segundo">'[52]ESTADO RED'!#REF!</definedName>
    <definedName name="Segurambiensalud" localSheetId="2">#REF!</definedName>
    <definedName name="Segurambiensalud">#REF!</definedName>
    <definedName name="selalternativas" localSheetId="2">#REF!</definedName>
    <definedName name="selalternativas">#REF!</definedName>
    <definedName name="sell" localSheetId="4">#REF!</definedName>
    <definedName name="sell">#REF!</definedName>
    <definedName name="SELLANTE.DE.POLIURETANO">[48]Precios!$E$12</definedName>
    <definedName name="SEM_DEL_MES">#REF!</definedName>
    <definedName name="SEMANA_C3">#REF!</definedName>
    <definedName name="semanal">'[222]Informe Obra Cívil'!$C$5</definedName>
    <definedName name="Semanas_mes" localSheetId="2">#REF!</definedName>
    <definedName name="Semanas_mes">#REF!</definedName>
    <definedName name="sena" localSheetId="2">#REF!</definedName>
    <definedName name="sena">#REF!</definedName>
    <definedName name="sencount" hidden="1">1</definedName>
    <definedName name="Señal__grupo_1_._Tablero_en_lámina_galvanizada_de_75cm_75cm__calibre_16__reflectivo_tipo_1__incluye_poste">[49]Insumos!$D$39</definedName>
    <definedName name="SEP" localSheetId="4">#REF!</definedName>
    <definedName name="SEP" localSheetId="2">#REF!</definedName>
    <definedName name="SEP">#REF!</definedName>
    <definedName name="Separacion.Barras" localSheetId="4">#REF!</definedName>
    <definedName name="Separacion.Barras">#REF!</definedName>
    <definedName name="Separacion.Dovelas" localSheetId="4">#REF!</definedName>
    <definedName name="Separacion.Dovelas">#REF!</definedName>
    <definedName name="SepOct">'[140]Sep-Oct'!$A$12:$H$30</definedName>
    <definedName name="SepOct_C">'[185]Sep-Oct'!$A$31:$H$45</definedName>
    <definedName name="SEPT_25_09" localSheetId="2">#REF!</definedName>
    <definedName name="SEPT_25_09">#REF!</definedName>
    <definedName name="septico" localSheetId="4">#REF!</definedName>
    <definedName name="septico" localSheetId="2">#REF!</definedName>
    <definedName name="septico">#REF!</definedName>
    <definedName name="SERO" localSheetId="4">PGIO!err</definedName>
    <definedName name="SERO" localSheetId="2">'PPTO INTERVENTORIA'!err</definedName>
    <definedName name="SERO">'POLIZAS OBRA'!err</definedName>
    <definedName name="SERTMSRYMRYMRY" localSheetId="4">#REF!</definedName>
    <definedName name="SERTMSRYMRYMRY" localSheetId="2">'[41]A.P.U'!#REF!</definedName>
    <definedName name="SERTMSRYMRYMRY">'[41]A.P.U'!#REF!</definedName>
    <definedName name="servicio">'[223]Solicitud de Servicios'!$B$4</definedName>
    <definedName name="Servicios" localSheetId="2">#REF!</definedName>
    <definedName name="Servicios">#REF!</definedName>
    <definedName name="setrj" localSheetId="4" hidden="1">{"via1",#N/A,TRUE,"general";"via2",#N/A,TRUE,"general";"via3",#N/A,TRUE,"general"}</definedName>
    <definedName name="setrj" localSheetId="7"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7"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2">'[87]CIRCUITOS CODENSA'!#REF!</definedName>
    <definedName name="SF">'[87]CIRCUITOS CODENSA'!#REF!</definedName>
    <definedName name="sfasf" localSheetId="4" hidden="1">{"TAB1",#N/A,TRUE,"GENERAL";"TAB2",#N/A,TRUE,"GENERAL";"TAB3",#N/A,TRUE,"GENERAL";"TAB4",#N/A,TRUE,"GENERAL";"TAB5",#N/A,TRUE,"GENERAL"}</definedName>
    <definedName name="sfasf" localSheetId="7"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HSGFH" localSheetId="4"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7"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7"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 localSheetId="4">#REF!</definedName>
    <definedName name="Sg" localSheetId="2">#REF!</definedName>
    <definedName name="Sg">#REF!</definedName>
    <definedName name="SGAGR" localSheetId="2">#REF!</definedName>
    <definedName name="SGAGR">#REF!</definedName>
    <definedName name="SGI_V_INDICES_CIRCUITO_CAUSA" localSheetId="4">#REF!</definedName>
    <definedName name="SGI_V_INDICES_CIRCUITO_CAUSA">#REF!</definedName>
    <definedName name="sgs">#REF!</definedName>
    <definedName name="SGSGHHG" localSheetId="4">#REF!</definedName>
    <definedName name="SGSGHHG">'[41]A.P.U'!#REF!</definedName>
    <definedName name="SGVGTYYF">'[41]A.P.U'!#REF!</definedName>
    <definedName name="Sh" localSheetId="4">#REF!</definedName>
    <definedName name="SH" localSheetId="2">'[41]A.P.U'!#REF!</definedName>
    <definedName name="SH">'[41]A.P.U'!#REF!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1+(0.15+0.16*0.05)</definedName>
    <definedName name="SHARED_FORMULA_1153">#N/A</definedName>
    <definedName name="SHARED_FORMULA_1154">#N/A</definedName>
    <definedName name="SHARED_FORMULA_1155">1+(0+0.16*0.03)</definedName>
    <definedName name="SHARED_FORMULA_1156">#N/A</definedName>
    <definedName name="SHARED_FORMULA_1157">#N/A</definedName>
    <definedName name="SHARED_FORMULA_1158">1+(0.18+0.16*0.05)</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1+(0.15+0.16*0.05)</definedName>
    <definedName name="SHARED_FORMULA_1166">#N/A</definedName>
    <definedName name="SHARED_FORMULA_1167">1+(0+0.16*0.03)</definedName>
    <definedName name="SHARED_FORMULA_1168">#N/A</definedName>
    <definedName name="SHARED_FORMULA_1169">1+(0.18+0.16*0.05)</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1+(0.15+0.16*0.05)</definedName>
    <definedName name="SHARED_FORMULA_1203">#N/A</definedName>
    <definedName name="SHARED_FORMULA_1204">#N/A</definedName>
    <definedName name="SHARED_FORMULA_1205">1+(0+0.16*0.03)</definedName>
    <definedName name="SHARED_FORMULA_1206">#N/A</definedName>
    <definedName name="SHARED_FORMULA_1207">#N/A</definedName>
    <definedName name="SHARED_FORMULA_1208">1+(0.18+0.16*0.05)</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1+(0.15+0.16*0.05)</definedName>
    <definedName name="SHARED_FORMULA_1216">#N/A</definedName>
    <definedName name="SHARED_FORMULA_1217">1+(0+0.16*0.03)</definedName>
    <definedName name="SHARED_FORMULA_1218">#N/A</definedName>
    <definedName name="SHARED_FORMULA_1219">1+(0.18+0.16*0.05)</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#N/A</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1+(0.15+0.16*0.05)</definedName>
    <definedName name="SHARED_FORMULA_929">#N/A</definedName>
    <definedName name="SHARED_FORMULA_93">#N/A</definedName>
    <definedName name="SHARED_FORMULA_930">1+(0+0.16*0.03)</definedName>
    <definedName name="SHARED_FORMULA_931">#N/A</definedName>
    <definedName name="SHARED_FORMULA_932">1+(0.18+0.16*0.05)</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1+(0.15+0.16*0.05)</definedName>
    <definedName name="SHARED_FORMULA_959">#N/A</definedName>
    <definedName name="SHARED_FORMULA_96">#N/A</definedName>
    <definedName name="SHARED_FORMULA_960">1+(0+0.16*0.03)</definedName>
    <definedName name="SHARED_FORMULA_961">#N/A</definedName>
    <definedName name="SHARED_FORMULA_962">#N/A</definedName>
    <definedName name="SHARED_FORMULA_963">1+(0.18+0.16*0.05)</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1+(0.15+0.16*0.05)</definedName>
    <definedName name="SHARED_FORMULA_981">#N/A</definedName>
    <definedName name="SHARED_FORMULA_982">1+(0+0.16*0.03)</definedName>
    <definedName name="SHARED_FORMULA_983">#N/A</definedName>
    <definedName name="SHARED_FORMULA_984">1+(0.18+0.16*0.05)</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HEE_INT">#REF!</definedName>
    <definedName name="SHEET">#REF!</definedName>
    <definedName name="SHEET_KP" localSheetId="2">#REF!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ELTER" hidden="1">#REF!</definedName>
    <definedName name="SHRBBTRTH" localSheetId="4">#REF!</definedName>
    <definedName name="SHRBBTRTH">'[41]A.P.U'!#REF!</definedName>
    <definedName name="SHWRHWHWRHWRHW" localSheetId="4">#REF!</definedName>
    <definedName name="SHWRHWHWRHWRHW" localSheetId="2">'[41]A.P.U'!#REF!</definedName>
    <definedName name="SHWRHWHWRHWRHW">'[41]A.P.U'!#REF!</definedName>
    <definedName name="si" localSheetId="4">#REF!</definedName>
    <definedName name="SI" localSheetId="2">#REF!</definedName>
    <definedName name="SI">#REF!</definedName>
    <definedName name="SI_1">"[0]!err"</definedName>
    <definedName name="SIFON_180_2" localSheetId="4">#REF!</definedName>
    <definedName name="SIFON_180_2" localSheetId="2">#REF!</definedName>
    <definedName name="SIFON_180_2">#REF!</definedName>
    <definedName name="SIKA" localSheetId="4">#REF!</definedName>
    <definedName name="SIKA">#REF!</definedName>
    <definedName name="SIKA_1">'[224]LISTA PRECIO'!$B$72</definedName>
    <definedName name="Sika_Chapdur">[33]PRECIOS!$B$64</definedName>
    <definedName name="Sikacolor_C">[33]PRECIOS!$B$54</definedName>
    <definedName name="SIKAD" localSheetId="4">#REF!</definedName>
    <definedName name="SIKAD" localSheetId="2">#REF!</definedName>
    <definedName name="SIKAD">#REF!</definedName>
    <definedName name="SIKADUR" localSheetId="2">#REF!</definedName>
    <definedName name="SIKADUR">#REF!</definedName>
    <definedName name="Sikadur_51_SL">[33]PRECIOS!$B$65</definedName>
    <definedName name="sin">#REF!</definedName>
    <definedName name="SINGOLO">#REF!</definedName>
    <definedName name="sino" localSheetId="4">#REF!</definedName>
    <definedName name="sino">#REF!</definedName>
    <definedName name="SISISIS" localSheetId="4">"[0]!err"</definedName>
    <definedName name="SISISIS" localSheetId="2">'PPTO INTERVENTORIA'!err</definedName>
    <definedName name="SISISIS">'POLIZAS OBRA'!err</definedName>
    <definedName name="SISISIS_1">"[0]!err"</definedName>
    <definedName name="SJ" localSheetId="4">#REF!</definedName>
    <definedName name="SJ" localSheetId="2">'[87]CIRCUITOS CODENSA'!#REF!</definedName>
    <definedName name="SJ">'[87]CIRCUITOS CODENSA'!#REF!</definedName>
    <definedName name="sk" localSheetId="4">#REF!</definedName>
    <definedName name="sk" localSheetId="2">#REF!</definedName>
    <definedName name="sk">#REF!</definedName>
    <definedName name="SL" localSheetId="4">#REF!</definedName>
    <definedName name="SL" localSheetId="2">[124]PRESUPUESTO!#REF!</definedName>
    <definedName name="SL">[124]PRESUPUESTO!#REF!</definedName>
    <definedName name="SLPVC" localSheetId="4">#REF!</definedName>
    <definedName name="SLPVC" localSheetId="2">#REF!</definedName>
    <definedName name="SLPVC">#REF!</definedName>
    <definedName name="sm" localSheetId="4">#REF!</definedName>
    <definedName name="sm">#REF!</definedName>
    <definedName name="smlv">'[49]F. P. AIU'!$B$48</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 localSheetId="4">#REF!</definedName>
    <definedName name="SMMLV">#REF!</definedName>
    <definedName name="SMMLV1996">[225]Hoja2!$B$9</definedName>
    <definedName name="SMMLV1997">[225]Hoja2!$B$10</definedName>
    <definedName name="SMMLV1998">[225]Hoja2!$B$11</definedName>
    <definedName name="SMMLV2000">[225]Hoja2!$B$13</definedName>
    <definedName name="SMMLV2002">[225]Hoja2!$B$15</definedName>
    <definedName name="SMMLV2003">[225]Hoja2!$B$16</definedName>
    <definedName name="SMMLV2005">[225]Hoja2!$B$18</definedName>
    <definedName name="SMMLV2006">[225]Hoja2!$B$19</definedName>
    <definedName name="SMMLV2007">[226]Hoja2!$B$20</definedName>
    <definedName name="SMMLV2008">[225]Hoja2!$B$21</definedName>
    <definedName name="SMMLV2009">[226]Hoja2!$B$22</definedName>
    <definedName name="SMMLV2010">[226]Hoja2!$B$23</definedName>
    <definedName name="SMMLV2011">[226]Hoja2!$B$24</definedName>
    <definedName name="SMMLV2012">[226]Hoja2!$B$25</definedName>
    <definedName name="sn" localSheetId="4">#REF!</definedName>
    <definedName name="sn" localSheetId="2">#REF!</definedName>
    <definedName name="sn">#REF!</definedName>
    <definedName name="snw" localSheetId="4">#REF!</definedName>
    <definedName name="snw">#REF!</definedName>
    <definedName name="sñ" localSheetId="4">#REF!</definedName>
    <definedName name="sñ">#REF!</definedName>
    <definedName name="so" localSheetId="4">#REF!</definedName>
    <definedName name="so">#REF!</definedName>
    <definedName name="SOBRANTES">#REF!</definedName>
    <definedName name="SOBRANTES_1">#N/A</definedName>
    <definedName name="SOBRANTES_1_1">#REF!</definedName>
    <definedName name="SOBRANTES_1_1_1">NA()</definedName>
    <definedName name="SOBRANTES_1_2">#REF!</definedName>
    <definedName name="SOBRE2H">#REF!</definedName>
    <definedName name="SOBREANCHO">[25]Hoja2!#REF!</definedName>
    <definedName name="sobrecimiento" localSheetId="4">#REF!</definedName>
    <definedName name="sobrecimiento" localSheetId="2">#REF!</definedName>
    <definedName name="sobrecimiento">#REF!</definedName>
    <definedName name="SOCIAL" localSheetId="4">#REF!</definedName>
    <definedName name="SOCIAL">#REF!</definedName>
    <definedName name="SOFT">#REF!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URA" localSheetId="4">#REF!</definedName>
    <definedName name="Soldadura">'[47]LISTADO DE MATERIALES Y EQUIPOS'!$B$110</definedName>
    <definedName name="Soldadura_cawell">#REF!</definedName>
    <definedName name="Soldadura_x_m2">[33]PRECIOS!$B$75</definedName>
    <definedName name="SOLPVC" localSheetId="4">#REF!</definedName>
    <definedName name="SOLPVC" localSheetId="2">#REF!</definedName>
    <definedName name="SOLPVC">#REF!</definedName>
    <definedName name="Spanner_Auto_File">"F:\Proyectos\CEI\Tunja-Barbosa\tra2b.x2a"</definedName>
    <definedName name="Spanner_Auto_Select">#N/A</definedName>
    <definedName name="sq" localSheetId="4" hidden="1">#REF!</definedName>
    <definedName name="sq" localSheetId="2" hidden="1">#REF!</definedName>
    <definedName name="sq" hidden="1">#REF!</definedName>
    <definedName name="sr" localSheetId="4">#REF!</definedName>
    <definedName name="sr">#REF!</definedName>
    <definedName name="SRKYRKRKRKR">'[41]A.P.U'!#REF!</definedName>
    <definedName name="srwrwr" localSheetId="4"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 localSheetId="2">'[41]A.P.U'!#REF!</definedName>
    <definedName name="SS">'[41]A.P.U'!#REF!</definedName>
    <definedName name="SS_1">"[0]!err"</definedName>
    <definedName name="SS_AVG_SIZE">#REF!</definedName>
    <definedName name="SS_WELDING">#REF!</definedName>
    <definedName name="ssa" localSheetId="2">#REF!</definedName>
    <definedName name="ssa">#REF!</definedName>
    <definedName name="SSAA" localSheetId="2">'[41]A.P.U'!#REF!</definedName>
    <definedName name="SSAA">'[41]A.P.U'!#REF!</definedName>
    <definedName name="SSFHNGNN" localSheetId="2">'[41]A.P.U'!#REF!</definedName>
    <definedName name="SSFHNGNN">'[41]A.P.U'!#REF!</definedName>
    <definedName name="ssh" localSheetId="2">#REF!</definedName>
    <definedName name="ssh">#REF!</definedName>
    <definedName name="SSLink0" localSheetId="2">#REF!</definedName>
    <definedName name="SSLink0">#REF!</definedName>
    <definedName name="SSLink0_10" localSheetId="2">#REF!</definedName>
    <definedName name="SSLink0_10">#REF!</definedName>
    <definedName name="SSLink0_2">#REF!</definedName>
    <definedName name="SSLink0_2_10">#REF!</definedName>
    <definedName name="SSLink0_4">#REF!</definedName>
    <definedName name="SSLink0_4_10">#REF!</definedName>
    <definedName name="sss" localSheetId="4">#REF!</definedName>
    <definedName name="sss" localSheetId="2">#REF!</definedName>
    <definedName name="sss">#REF!</definedName>
    <definedName name="ssss" localSheetId="4">#REF!</definedName>
    <definedName name="SSSS" localSheetId="2">'PPTO INTERVENTORIA'!err</definedName>
    <definedName name="SSSS">'POLIZAS OBRA'!err</definedName>
    <definedName name="sssss7" localSheetId="4" hidden="1">{"via1",#N/A,TRUE,"general";"via2",#N/A,TRUE,"general";"via3",#N/A,TRUE,"general"}</definedName>
    <definedName name="sssss7" localSheetId="7"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S" localSheetId="4">IF(Loan_Amount*PGIO!Interest_Rate*Loan_Years*Loan_Start&gt;0,1,0)</definedName>
    <definedName name="SSSSSSS" localSheetId="2">'PPTO INTERVENTORIA'!SI('PPTO INTERVENTORIA'!Loan_Amount*Interest_Rate*'PPTO INTERVENTORIA'!Loan_Years*'PPTO INTERVENTORIA'!Loan_Start&gt;0,1,0)</definedName>
    <definedName name="SSSSSSS">SI(Loan_Amount*Interest_Rate*Loan_Years*Loan_Start&gt;0,1,0)</definedName>
    <definedName name="sssssssssssssss" localSheetId="2" hidden="1">#REF!</definedName>
    <definedName name="sssssssssssssss" hidden="1">#REF!</definedName>
    <definedName name="sssssy" localSheetId="4" hidden="1">{"via1",#N/A,TRUE,"general";"via2",#N/A,TRUE,"general";"via3",#N/A,TRUE,"general"}</definedName>
    <definedName name="sssssy" localSheetId="7"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SVG">'[41]A.P.U'!#REF!</definedName>
    <definedName name="SSWBHBB">'[41]A.P.U'!#REF!</definedName>
    <definedName name="st" localSheetId="4">#REF!</definedName>
    <definedName name="st" localSheetId="2">#REF!</definedName>
    <definedName name="st">#REF!</definedName>
    <definedName name="ST_BLDG" localSheetId="2">#REF!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4" hidden="1">{"via1",#N/A,TRUE,"general";"via2",#N/A,TRUE,"general";"via3",#N/A,TRUE,"general"}</definedName>
    <definedName name="stt" localSheetId="7"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'[87]CIRCUITOS CODENSA'!#REF!</definedName>
    <definedName name="SUBA" localSheetId="4">'[227]SUB APU'!$A:$D</definedName>
    <definedName name="SUBA" localSheetId="7">'[227]SUB APU'!$A:$D</definedName>
    <definedName name="SUBA" localSheetId="2">'[227]SUB APU'!$A:$D</definedName>
    <definedName name="SUBA">'[228]SUB APU'!$A$1:$D$65536</definedName>
    <definedName name="SUBBASE" localSheetId="4">#REF!</definedName>
    <definedName name="SUBBASE" localSheetId="2">#REF!</definedName>
    <definedName name="SUBBASE">#REF!</definedName>
    <definedName name="SUBBASE.GRANULAR.SEGUN.DISEÑO">[48]Precios!$E$7</definedName>
    <definedName name="SUBBASE_1">#N/A</definedName>
    <definedName name="SUBBASE_1_1">#REF!</definedName>
    <definedName name="SUBBASE_1_1_1">NA()</definedName>
    <definedName name="SUBBASE_1_2">#REF!</definedName>
    <definedName name="Subbase2" localSheetId="4">#REF!</definedName>
    <definedName name="Subbase2" localSheetId="2">#REF!</definedName>
    <definedName name="Subbase2">#REF!</definedName>
    <definedName name="Subbse_Granular">[49]Insumos!$D$28</definedName>
    <definedName name="SUBESTACIONES" localSheetId="4">#REF!</definedName>
    <definedName name="SUBESTACIONES" localSheetId="2">'[229]OBRAS SES'!#REF!</definedName>
    <definedName name="SUBESTACIONES">'[229]OBRAS SES'!#REF!</definedName>
    <definedName name="SUBPRODUCTOS" localSheetId="4">#REF!</definedName>
    <definedName name="SUBPRODUCTOS" localSheetId="2">#REF!</definedName>
    <definedName name="SUBPRODUCTOS">#REF!</definedName>
    <definedName name="SUBSUELO" localSheetId="2">#REF!</definedName>
    <definedName name="SUBSUELO">#REF!</definedName>
    <definedName name="SUBTOTAL">#REF!</definedName>
    <definedName name="SUBTOTALMAT">'[124]2,2,6,1 Pilotes 0,30'!$I$19</definedName>
    <definedName name="SubtPresu" localSheetId="2">#REF!</definedName>
    <definedName name="SubtPresu">#REF!</definedName>
    <definedName name="SUCIO" localSheetId="4">#REF!</definedName>
    <definedName name="SUCIO" localSheetId="2">#REF!</definedName>
    <definedName name="SUCIO">#REF!</definedName>
    <definedName name="SUCRE">#REF!</definedName>
    <definedName name="SUECIA">#REF!</definedName>
    <definedName name="SUELDO">#REF!</definedName>
    <definedName name="SUELDOS">#REF!</definedName>
    <definedName name="SUELLEN">#REF!</definedName>
    <definedName name="sum">'[219]Tabla 1.1'!#REF!</definedName>
    <definedName name="suma">[230]Hoja1!$F$60</definedName>
    <definedName name="SUMIN" localSheetId="4">#REF!</definedName>
    <definedName name="SUMIN" localSheetId="2">#REF!</definedName>
    <definedName name="SUMIN">#REF!</definedName>
    <definedName name="SUMINISTROS" localSheetId="2">#REF!</definedName>
    <definedName name="SUMINISTROS">#REF!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vía" localSheetId="4" hidden="1">{#N/A,#N/A,TRUE,"0001";#N/A,#N/A,TRUE,"0002";#N/A,#N/A,TRUE,"0003";#N/A,#N/A,TRUE,"0004";#N/A,#N/A,TRUE,"0005";#N/A,#N/A,TRUE,"0006";#N/A,#N/A,TRUE,"0007";#N/A,#N/A,TRUE,"0008";#N/A,#N/A,TRUE,"0009";#N/A,#N/A,TRUE,"0010"}</definedName>
    <definedName name="Supervía" localSheetId="7" hidden="1">{#N/A,#N/A,TRUE,"0001";#N/A,#N/A,TRUE,"0002";#N/A,#N/A,TRUE,"0003";#N/A,#N/A,TRUE,"0004";#N/A,#N/A,TRUE,"0005";#N/A,#N/A,TRUE,"0006";#N/A,#N/A,TRUE,"0007";#N/A,#N/A,TRUE,"0008";#N/A,#N/A,TRUE,"0009";#N/A,#N/A,TRUE,"0010"}</definedName>
    <definedName name="Supervía" localSheetId="2"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UU">'[41]A.P.U'!#REF!</definedName>
    <definedName name="SVBS">'[41]A.P.U'!#REF!</definedName>
    <definedName name="SVSDV">'[41]A.P.U'!#REF!</definedName>
    <definedName name="SVSVGHGH">'[41]A.P.U'!#REF!</definedName>
    <definedName name="SVSVSGHGHG">'[41]A.P.U'!#REF!</definedName>
    <definedName name="SVSVSV">'[41]A.P.U'!#REF!</definedName>
    <definedName name="SVWVWV">'[41]A.P.U'!#REF!</definedName>
    <definedName name="sw" localSheetId="4">"[0]!err"</definedName>
    <definedName name="sw" localSheetId="2">'PPTO INTERVENTORIA'!err</definedName>
    <definedName name="sw">'POLIZAS OBRA'!err</definedName>
    <definedName name="sw_1">"[0]!err"</definedName>
    <definedName name="swsw" localSheetId="4" hidden="1">{"via1",#N/A,TRUE,"general";"via2",#N/A,TRUE,"general";"via3",#N/A,TRUE,"general"}</definedName>
    <definedName name="swsw" localSheetId="7"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7"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wvu.TAB1." localSheetId="4" hidden="1">#REF!</definedName>
    <definedName name="Swvu.TAB1." localSheetId="7" hidden="1">#REF!</definedName>
    <definedName name="Swvu.TAB1." localSheetId="2" hidden="1">#REF!</definedName>
    <definedName name="Swvu.TAB1." hidden="1">[32]Presupuesto_Via_distribuidora!#REF!</definedName>
    <definedName name="Swvu.TAB2." localSheetId="4" hidden="1">#REF!</definedName>
    <definedName name="Swvu.TAB2." localSheetId="7" hidden="1">#REF!</definedName>
    <definedName name="Swvu.TAB2." localSheetId="2" hidden="1">#REF!</definedName>
    <definedName name="Swvu.TAB2." hidden="1">[32]Presupuesto_Via_distribuidora!#REF!</definedName>
    <definedName name="Swvu.TAB3." localSheetId="4" hidden="1">#REF!</definedName>
    <definedName name="Swvu.TAB3." localSheetId="7" hidden="1">#REF!</definedName>
    <definedName name="Swvu.TAB3." localSheetId="2" hidden="1">#REF!</definedName>
    <definedName name="Swvu.TAB3." hidden="1">[32]Presupuesto_Via_distribuidora!#REF!</definedName>
    <definedName name="Swvu.TAB4." localSheetId="4" hidden="1">#REF!</definedName>
    <definedName name="Swvu.TAB4." localSheetId="7" hidden="1">#REF!</definedName>
    <definedName name="Swvu.TAB4." localSheetId="2" hidden="1">#REF!</definedName>
    <definedName name="Swvu.TAB4." hidden="1">[32]Presupuesto_Via_distribuidora!#REF!</definedName>
    <definedName name="Swvu.TAB5." localSheetId="4" hidden="1">#REF!</definedName>
    <definedName name="Swvu.TAB5." localSheetId="7" hidden="1">#REF!</definedName>
    <definedName name="Swvu.TAB5." localSheetId="2" hidden="1">#REF!</definedName>
    <definedName name="Swvu.TAB5." hidden="1">[32]Presupuesto_Via_distribuidora!#REF!</definedName>
    <definedName name="SWWE" localSheetId="4" hidden="1">{"TAB1",#N/A,TRUE,"GENERAL";"TAB2",#N/A,TRUE,"GENERAL";"TAB3",#N/A,TRUE,"GENERAL";"TAB4",#N/A,TRUE,"GENERAL";"TAB5",#N/A,TRUE,"GENERAL"}</definedName>
    <definedName name="SWWE" localSheetId="2" hidden="1">{"TAB1",#N/A,TRUE,"GENERAL";"TAB2",#N/A,TRUE,"GENERAL";"TAB3",#N/A,TRUE,"GENERAL";"TAB4",#N/A,TRUE,"GENERAL";"TAB5",#N/A,TRUE,"GENERAL"}</definedName>
    <definedName name="SWWE" hidden="1">{"TAB1",#N/A,TRUE,"GENERAL";"TAB2",#N/A,TRUE,"GENERAL";"TAB3",#N/A,TRUE,"GENERAL";"TAB4",#N/A,TRUE,"GENERAL";"TAB5",#N/A,TRUE,"GENERAL"}</definedName>
    <definedName name="SYP">#REF!</definedName>
    <definedName name="t" localSheetId="4">#REF!</definedName>
    <definedName name="T" localSheetId="2">'[41]A.P.U'!#REF!</definedName>
    <definedName name="T">'[41]A.P.U'!#REF!</definedName>
    <definedName name="T.1" localSheetId="4">#REF!</definedName>
    <definedName name="T.1" localSheetId="2">#REF!</definedName>
    <definedName name="T.1">#REF!</definedName>
    <definedName name="T.1_POZ">[231]TUBERIA!$AB$10:$AB$84</definedName>
    <definedName name="T.10" localSheetId="4">#REF!</definedName>
    <definedName name="T.10" localSheetId="2">#REF!</definedName>
    <definedName name="T.10">#REF!</definedName>
    <definedName name="T.11" localSheetId="4">#REF!</definedName>
    <definedName name="T.11">#REF!</definedName>
    <definedName name="T.12" localSheetId="4">#REF!</definedName>
    <definedName name="T.12">#REF!</definedName>
    <definedName name="T.13">#REF!</definedName>
    <definedName name="T.14">#REF!</definedName>
    <definedName name="T.15">#REF!</definedName>
    <definedName name="T.16">#REF!</definedName>
    <definedName name="T.17">#REF!</definedName>
    <definedName name="T.2">#REF!</definedName>
    <definedName name="T.3">'[143]CANT.5921'!#REF!</definedName>
    <definedName name="T.4" localSheetId="4">#REF!</definedName>
    <definedName name="T.4" localSheetId="2">#REF!</definedName>
    <definedName name="T.4">#REF!</definedName>
    <definedName name="T.5" localSheetId="4">#REF!</definedName>
    <definedName name="T.5">#REF!</definedName>
    <definedName name="T.6" localSheetId="4">#REF!</definedName>
    <definedName name="T.6">#REF!</definedName>
    <definedName name="T.7">#REF!</definedName>
    <definedName name="T.8">#REF!</definedName>
    <definedName name="T.9">#REF!</definedName>
    <definedName name="T.ACERO">[48]Precios!$M$8</definedName>
    <definedName name="T.AGREGADO.GRUESO">[48]Precios!$M$10</definedName>
    <definedName name="T.ALAMBRE">[48]Precios!$M$9</definedName>
    <definedName name="T.ARENA">[48]Precios!$M$11</definedName>
    <definedName name="T.BORDILLO">[48]Precios!$M$12</definedName>
    <definedName name="T.MAT.SELEC.RELLENO">[48]Precios!$M$4</definedName>
    <definedName name="T.MAT.SELECC">[48]Precios!$M$5</definedName>
    <definedName name="T.PIEDRA.RAJON">[48]Precios!$M$6</definedName>
    <definedName name="T.SUBBASE">[48]Precios!$M$7</definedName>
    <definedName name="T.VIA">'[36]factores A.N.'!$H$15:$H$306</definedName>
    <definedName name="T___2_.3_FC_2.2" localSheetId="4">#REF!</definedName>
    <definedName name="T___2_.3_FC_2.2" localSheetId="2">#REF!</definedName>
    <definedName name="T___2_.3_FC_2.2">#REF!</definedName>
    <definedName name="t_1" localSheetId="4">Scheduled_Payment+Extra_Payment</definedName>
    <definedName name="t_1" localSheetId="2">Scheduled_Payment+Extra_Payment</definedName>
    <definedName name="t_1" localSheetId="1">Scheduled_Payment+Extra_Payment</definedName>
    <definedName name="t_1">Scheduled_Payment+Extra_Payment</definedName>
    <definedName name="T_RMG" localSheetId="2">#REF!</definedName>
    <definedName name="T_RMG">#REF!</definedName>
    <definedName name="T1_" localSheetId="4">#REF!</definedName>
    <definedName name="T1_" localSheetId="2">#REF!</definedName>
    <definedName name="T1_">#REF!</definedName>
    <definedName name="T1__2_FC1_5" localSheetId="4">#REF!</definedName>
    <definedName name="T1__2_FC1_5">#REF!</definedName>
    <definedName name="T1__2_FC1_9">#REF!</definedName>
    <definedName name="T1__3__2_FC1_9">#REF!</definedName>
    <definedName name="T1_FC_1.5__.2">#REF!</definedName>
    <definedName name="T1_FC_1.9__.2">#REF!</definedName>
    <definedName name="T1_FC1_5">'[36]factores A.N.'!$H$8:$H$33</definedName>
    <definedName name="T1_FC1_9">'[36]factores A.N.'!$J$8:$J$33</definedName>
    <definedName name="T1_FC2.2">[232]FACTORES!$M$8:$M$23</definedName>
    <definedName name="T11SF15" localSheetId="4">#REF!</definedName>
    <definedName name="T11SF15" localSheetId="2">#REF!</definedName>
    <definedName name="T11SF15">#REF!</definedName>
    <definedName name="T11SF19" localSheetId="4">#REF!</definedName>
    <definedName name="T11SF19">#REF!</definedName>
    <definedName name="T12SF15" localSheetId="4">#REF!</definedName>
    <definedName name="T12SF15">#REF!</definedName>
    <definedName name="T12SF19">#REF!</definedName>
    <definedName name="T16US">#REF!</definedName>
    <definedName name="T16US_1">#N/A</definedName>
    <definedName name="T16US_1_1">#REF!</definedName>
    <definedName name="T16US_1_1_1">NA()</definedName>
    <definedName name="T16US_1_2">#REF!</definedName>
    <definedName name="T1RF15">#REF!</definedName>
    <definedName name="T1RF19">#REF!</definedName>
    <definedName name="T2.PVC">'[36]factores A.N.'!$P$8:$P$19</definedName>
    <definedName name="T2_" localSheetId="4">#REF!</definedName>
    <definedName name="T2_" localSheetId="2">#REF!</definedName>
    <definedName name="T2_">#REF!</definedName>
    <definedName name="T2_.3" localSheetId="4">#REF!</definedName>
    <definedName name="T2_.3">#REF!</definedName>
    <definedName name="T2__2_FC1_5" localSheetId="4">#REF!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'[36]factores A.N.'!$I$8:$I$33</definedName>
    <definedName name="T2_FC1_9">'[36]factores A.N.'!$K$8:$K$33</definedName>
    <definedName name="T2_POZ" localSheetId="4">#REF!</definedName>
    <definedName name="T2_POZ" localSheetId="2">#REF!</definedName>
    <definedName name="T2_POZ">#REF!</definedName>
    <definedName name="T2_RAS" localSheetId="4">#REF!</definedName>
    <definedName name="T2_RAS">#REF!</definedName>
    <definedName name="T21SF15" localSheetId="4">#REF!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3UP">#REF!</definedName>
    <definedName name="T3UP_1">#N/A</definedName>
    <definedName name="T3UP_1_1">#REF!</definedName>
    <definedName name="T3UP_1_1_1">NA()</definedName>
    <definedName name="T3UP_1_2">#REF!</definedName>
    <definedName name="T3UZ">#REF!</definedName>
    <definedName name="T3UZ_1">#N/A</definedName>
    <definedName name="T3UZ_1_1">#REF!</definedName>
    <definedName name="T3UZ_1_1_1">NA()</definedName>
    <definedName name="T3UZ_1_2">#REF!</definedName>
    <definedName name="T42JH" localSheetId="2">#REF!</definedName>
    <definedName name="T42JH">#REF!</definedName>
    <definedName name="T43JH" localSheetId="2">#REF!</definedName>
    <definedName name="T43JH">#REF!</definedName>
    <definedName name="T44JH">#REF!</definedName>
    <definedName name="t4rde26">#REF!</definedName>
    <definedName name="t4rde26_1">#N/A</definedName>
    <definedName name="t4rde26_1_1">#REF!</definedName>
    <definedName name="t4rde26_1_1_1">NA()</definedName>
    <definedName name="t4rde26_1_2">#REF!</definedName>
    <definedName name="T4UP">#REF!</definedName>
    <definedName name="T4UP_1">#N/A</definedName>
    <definedName name="T4UP_1_1">#REF!</definedName>
    <definedName name="T4UP_1_1_1">NA()</definedName>
    <definedName name="T4UP_1_2">#REF!</definedName>
    <definedName name="T4UZ">#REF!</definedName>
    <definedName name="T4UZ_1">#N/A</definedName>
    <definedName name="T4UZ_1_1">#REF!</definedName>
    <definedName name="T4UZ_1_1_1">NA()</definedName>
    <definedName name="T4UZ_1_2">#REF!</definedName>
    <definedName name="t5t5" localSheetId="4" hidden="1">{"TAB1",#N/A,TRUE,"GENERAL";"TAB2",#N/A,TRUE,"GENERAL";"TAB3",#N/A,TRUE,"GENERAL";"TAB4",#N/A,TRUE,"GENERAL";"TAB5",#N/A,TRUE,"GENERAL"}</definedName>
    <definedName name="t5t5" localSheetId="7"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#REF!</definedName>
    <definedName name="T6UP">#REF!</definedName>
    <definedName name="T6UP_1">#N/A</definedName>
    <definedName name="T6UP_1_1">#REF!</definedName>
    <definedName name="T6UP_1_1_1">NA()</definedName>
    <definedName name="T6UP_1_2">#REF!</definedName>
    <definedName name="T6UZ">#REF!</definedName>
    <definedName name="T6UZ_1">#N/A</definedName>
    <definedName name="T6UZ_1_1">#REF!</definedName>
    <definedName name="T6UZ_1_1_1">NA()</definedName>
    <definedName name="T6UZ_1_2">#REF!</definedName>
    <definedName name="T82JH" localSheetId="2">#REF!</definedName>
    <definedName name="T82JH">#REF!</definedName>
    <definedName name="T83JH" localSheetId="2">#REF!</definedName>
    <definedName name="T83JH">#REF!</definedName>
    <definedName name="T84JH">#REF!</definedName>
    <definedName name="T88EB">#REF!</definedName>
    <definedName name="T88EL">#REF!</definedName>
    <definedName name="T88JH">#REF!</definedName>
    <definedName name="T8UZ">#REF!</definedName>
    <definedName name="T8UZ_1">#N/A</definedName>
    <definedName name="T8UZ_1_1">#REF!</definedName>
    <definedName name="T8UZ_1_1_1">NA()</definedName>
    <definedName name="T8UZ_1_2">#REF!</definedName>
    <definedName name="TA">[124]PRESUPUESTO!#REF!</definedName>
    <definedName name="TAB" localSheetId="4">#REF!</definedName>
    <definedName name="TAB" localSheetId="2">#REF!</definedName>
    <definedName name="TAB">#REF!</definedName>
    <definedName name="TAB_FECHA" localSheetId="2">#REF!</definedName>
    <definedName name="TAB_FECHA">#REF!</definedName>
    <definedName name="TABLA" localSheetId="4">#REF!</definedName>
    <definedName name="TABLA">#REF!</definedName>
    <definedName name="Tabla_1_x12_x10´_blanca">[46]Insumos!$B$32</definedName>
    <definedName name="TABLA_DE_CARACOLI" localSheetId="4">#REF!</definedName>
    <definedName name="TABLA_DE_CARACOLI" localSheetId="2">#REF!</definedName>
    <definedName name="TABLA_DE_CARACOLI">#REF!</definedName>
    <definedName name="TABLA_DE_CONTENIDO__A1" comment="VOLVER A TABLA DE CONTENIDO" localSheetId="2">#REF!</definedName>
    <definedName name="TABLA_DE_CONTENIDO__A1" comment="VOLVER A TABLA DE CONTENIDO">#REF!</definedName>
    <definedName name="tabla1">#REF!</definedName>
    <definedName name="TABLA1.2.2" localSheetId="4">#REF!</definedName>
    <definedName name="TABLA1.2.2">'[233]A.P.U'!#REF!</definedName>
    <definedName name="tabla2" localSheetId="4">#REF!</definedName>
    <definedName name="tabla2" localSheetId="2">#REF!</definedName>
    <definedName name="tabla2">#REF!</definedName>
    <definedName name="TablaBello" localSheetId="2">#REF!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EKP">#REF!</definedName>
    <definedName name="TABLEPRI">#REF!</definedName>
    <definedName name="TABLERO_4_CIRCUITOS">#REF!</definedName>
    <definedName name="Tablero_de_24_circutos_trsifasico">'[47]LISTADO DE MATERIALES Y EQUIPOS'!$B$98</definedName>
    <definedName name="Tablero_trifásico_12_circuitos" localSheetId="4">#REF!</definedName>
    <definedName name="Tablero_trifásico_12_circuitos" localSheetId="2">'[73]L. MAT.'!#REF!</definedName>
    <definedName name="Tablero_trifásico_12_circuitos">'[73]L. MAT.'!#REF!</definedName>
    <definedName name="tablilla" localSheetId="4">#REF!</definedName>
    <definedName name="TABLILLA">[99]BASE!$D$396</definedName>
    <definedName name="Tablon_gres" localSheetId="2">#REF!</definedName>
    <definedName name="Tablon_gres">#REF!</definedName>
    <definedName name="TACOM" localSheetId="4">#REF!</definedName>
    <definedName name="TACOM" localSheetId="2">#REF!</definedName>
    <definedName name="TACOM">#REF!</definedName>
    <definedName name="TACOM1">[234]BASE!$D$306</definedName>
    <definedName name="TACOR" localSheetId="4">#REF!</definedName>
    <definedName name="TACOR" localSheetId="2">#REF!</definedName>
    <definedName name="TACOR">#REF!</definedName>
    <definedName name="Taladro_percutor_1_2">[46]Insumos!$B$399</definedName>
    <definedName name="Tambores">#REF!</definedName>
    <definedName name="TANQUE" localSheetId="4">#REF!</definedName>
    <definedName name="TANQUE" localSheetId="2">#REF!</definedName>
    <definedName name="TANQUE">#REF!</definedName>
    <definedName name="Tanques">#REF!</definedName>
    <definedName name="TAPA">[235]PRECIOS!$B$43</definedName>
    <definedName name="Tapa_ciega_PVC_4X4">[46]Insumos!$B$282</definedName>
    <definedName name="Tapa_fluxe">[46]Insumos!$B$283</definedName>
    <definedName name="TAPA_HF" localSheetId="4">#REF!</definedName>
    <definedName name="TAPA_HF" localSheetId="2">#REF!</definedName>
    <definedName name="TAPA_HF">#REF!</definedName>
    <definedName name="tapafondo" localSheetId="2">#REF!</definedName>
    <definedName name="tapafondo">#REF!</definedName>
    <definedName name="tapafondo_1">#N/A</definedName>
    <definedName name="tapafondo_1_1">#REF!</definedName>
    <definedName name="tapafondo_1_1_1">NA()</definedName>
    <definedName name="tapafondo_1_2">#REF!</definedName>
    <definedName name="TAPAM">[96]BASE!$D$224</definedName>
    <definedName name="tapapozo" localSheetId="2">#REF!</definedName>
    <definedName name="tapapozo">#REF!</definedName>
    <definedName name="tapapozo_1">#N/A</definedName>
    <definedName name="tapapozo_1_1" localSheetId="2">#REF!</definedName>
    <definedName name="tapapozo_1_1">#REF!</definedName>
    <definedName name="tapapozo_1_1_1">NA()</definedName>
    <definedName name="tapapozo_1_2" localSheetId="2">#REF!</definedName>
    <definedName name="tapapozo_1_2">#REF!</definedName>
    <definedName name="TAPON_2__P.V.C" localSheetId="4">#REF!</definedName>
    <definedName name="TAPON_2__P.V.C" localSheetId="2">#REF!</definedName>
    <definedName name="TAPON_2__P.V.C">#REF!</definedName>
    <definedName name="TAPON3">#REF!</definedName>
    <definedName name="TAPON3_1">#N/A</definedName>
    <definedName name="TAPON3_1_1">#REF!</definedName>
    <definedName name="TAPON3_1_1_1">NA()</definedName>
    <definedName name="TAPON3_1_2">#REF!</definedName>
    <definedName name="TAPON4">#REF!</definedName>
    <definedName name="TAPON4_1">#N/A</definedName>
    <definedName name="TAPON4_1_1">#REF!</definedName>
    <definedName name="TAPON4_1_1_1">NA()</definedName>
    <definedName name="TAPON4_1_2">#REF!</definedName>
    <definedName name="TAREAS_INICIALES">#REF!</definedName>
    <definedName name="TARIFA">#REF!</definedName>
    <definedName name="Tarifa_km3">'[47]LISTADO DE MATERIALES Y EQUIPOS'!$B$47</definedName>
    <definedName name="TarifaPension" localSheetId="2">#REF!</definedName>
    <definedName name="TarifaPension">#REF!</definedName>
    <definedName name="TARIFAS">[120]TARIFAS!$A$1:$F$52</definedName>
    <definedName name="TARIFAS1">[236]TARIFAS!$A$1:$F$119</definedName>
    <definedName name="tarifas2" localSheetId="2">#REF!</definedName>
    <definedName name="tarifas2">#REF!</definedName>
    <definedName name="tarifas3" localSheetId="2">#REF!</definedName>
    <definedName name="tarifas3">#REF!</definedName>
    <definedName name="tarifas4" localSheetId="2">#REF!</definedName>
    <definedName name="tarifas4">#REF!</definedName>
    <definedName name="TarifaSalud">#REF!</definedName>
    <definedName name="TASA">#REF!</definedName>
    <definedName name="Tasa_Cambio">[237]PRESUPUESTO!#REF!</definedName>
    <definedName name="TASA_DE_CAMBIO" localSheetId="2">#REF!</definedName>
    <definedName name="TASA_DE_CAMBIO">#REF!</definedName>
    <definedName name="Tasa1" localSheetId="2">#REF!</definedName>
    <definedName name="Tasa1">#REF!</definedName>
    <definedName name="TasaCCP" localSheetId="2">#REF!</definedName>
    <definedName name="TasaCCP">#REF!</definedName>
    <definedName name="TASP1" localSheetId="4">#REF!</definedName>
    <definedName name="TASP1">#REF!</definedName>
    <definedName name="TASP2">#REF!</definedName>
    <definedName name="TASP3">#REF!</definedName>
    <definedName name="TASP4">#REF!</definedName>
    <definedName name="TASR4">#REF!</definedName>
    <definedName name="Tax">#REF!</definedName>
    <definedName name="Taxpb" localSheetId="4" hidden="1">#REF!</definedName>
    <definedName name="Taxpb" localSheetId="7" hidden="1">#REF!</definedName>
    <definedName name="Taxpb" hidden="1">#REF!</definedName>
    <definedName name="tb" localSheetId="4">#REF!</definedName>
    <definedName name="tb">#REF!</definedName>
    <definedName name="TB_EVENTOS_OTS_ANUAL">#REF!</definedName>
    <definedName name="TBTBTHYYJ">'[41]A.P.U'!#REF!</definedName>
    <definedName name="TC" localSheetId="4">[124]PRESUPUESTO!#REF!</definedName>
    <definedName name="TC" localSheetId="7">[124]PRESUPUESTO!#REF!</definedName>
    <definedName name="TC" localSheetId="2">[124]PRESUPUESTO!#REF!</definedName>
    <definedName name="TC" hidden="1">{#N/A,#N/A,FALSE,"GRAFICO";#N/A,#N/A,FALSE,"CAJA (2)";#N/A,#N/A,FALSE,"TERCEROS-PROMEDIO";#N/A,#N/A,FALSE,"CAJA";#N/A,#N/A,FALSE,"INGRESOS1995-2003";#N/A,#N/A,FALSE,"GASTOS1995-2003"}</definedName>
    <definedName name="Td" localSheetId="4">#REF!</definedName>
    <definedName name="Td" localSheetId="2">#REF!</definedName>
    <definedName name="Td">#REF!</definedName>
    <definedName name="tdy" localSheetId="4" hidden="1">{"TAB1",#N/A,TRUE,"GENERAL";"TAB2",#N/A,TRUE,"GENERAL";"TAB3",#N/A,TRUE,"GENERAL";"TAB4",#N/A,TRUE,"GENERAL";"TAB5",#N/A,TRUE,"GENERAL"}</definedName>
    <definedName name="tdy" localSheetId="7"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 localSheetId="4">#REF!</definedName>
    <definedName name="TE" localSheetId="2">[146]TARIF2002!#REF!</definedName>
    <definedName name="TE">[146]TARIF2002!#REF!</definedName>
    <definedName name="Tec_Adesivo" localSheetId="2">'[73]L. MAT.'!#REF!</definedName>
    <definedName name="Tec_Adesivo">'[73]L. MAT.'!#REF!</definedName>
    <definedName name="TECHINT_INTERNATIONAL_CONSTRUCTION">"CP03"</definedName>
    <definedName name="TECN" localSheetId="4">DATE(YEAR(Loan_Start),MONTH(Loan_Start)+Payment_Number,DAY(Loan_Start))</definedName>
    <definedName name="TECN" localSheetId="2">'PPTO INTERVENTORIA'!FECHA(AÑO('PPTO INTERVENTORIA'!Loan_Start),MES('PPTO INTERVENTORIA'!Loan_Start)+Payment_Number,DIA('PPTO INTERVENTORIA'!Loan_Start))</definedName>
    <definedName name="TECN" localSheetId="1">[0]!FECHA([0]!AÑO([0]!Loan_Start),[0]!MES([0]!Loan_Start)+Payment_Number,[0]!DIA([0]!Loan_Start))</definedName>
    <definedName name="TECN">FECHA(AÑO(Loan_Start),MES(Loan_Start)+Payment_Number,DIA(Loan_Start))</definedName>
    <definedName name="Tecnico" localSheetId="4">#REF!</definedName>
    <definedName name="Tecnico" localSheetId="2">#REF!</definedName>
    <definedName name="Tecnico">#REF!</definedName>
    <definedName name="TEE_2_____2____P.V.C" localSheetId="4">#REF!</definedName>
    <definedName name="TEE_2_____2____P.V.C">#REF!</definedName>
    <definedName name="TEE_3____3____2____P.V.C" localSheetId="4">#REF!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4X3">#REF!</definedName>
    <definedName name="TEE4X3_1">#N/A</definedName>
    <definedName name="TEE4X3_1_1">#REF!</definedName>
    <definedName name="TEE4X3_1_1_1">NA()</definedName>
    <definedName name="TEE4X3_1_2">#REF!</definedName>
    <definedName name="TEE6A3">#REF!</definedName>
    <definedName name="TEE6A3_1">#N/A</definedName>
    <definedName name="TEE6A3_1_1">#REF!</definedName>
    <definedName name="TEE6A3_1_1_1">NA()</definedName>
    <definedName name="TEE6A3_1_2">#REF!</definedName>
    <definedName name="TEE6X3">#REF!</definedName>
    <definedName name="TEE6X3_1">#N/A</definedName>
    <definedName name="TEE6X3_1_1">#REF!</definedName>
    <definedName name="TEE6X3_1_1_1">NA()</definedName>
    <definedName name="TEE6X3_1_2">#REF!</definedName>
    <definedName name="TEE8A6">#REF!</definedName>
    <definedName name="TEE8A6_1">#N/A</definedName>
    <definedName name="TEE8A6_1_1">#REF!</definedName>
    <definedName name="TEE8A6_1_1_1">NA()</definedName>
    <definedName name="TEE8A6_1_2">#REF!</definedName>
    <definedName name="TEE8X3">#REF!</definedName>
    <definedName name="TEE8X3_1">#N/A</definedName>
    <definedName name="TEE8X3_1_1">#REF!</definedName>
    <definedName name="TEE8X3_1_1_1">NA()</definedName>
    <definedName name="TEE8X3_1_2">#REF!</definedName>
    <definedName name="TEE8X4">#REF!</definedName>
    <definedName name="TEE8X4_1">#N/A</definedName>
    <definedName name="TEE8X4_1_1">#REF!</definedName>
    <definedName name="TEE8X4_1_1_1">NA()</definedName>
    <definedName name="TEE8X4_1_2">#REF!</definedName>
    <definedName name="TEE8X6">#REF!</definedName>
    <definedName name="TEE8X6_1">#N/A</definedName>
    <definedName name="TEE8X6_1_1">#REF!</definedName>
    <definedName name="TEE8X6_1_1_1">NA()</definedName>
    <definedName name="TEE8X6_1_2">#REF!</definedName>
    <definedName name="Teen">#REF!</definedName>
    <definedName name="TEFLON">#REF!</definedName>
    <definedName name="Teja_de_fibrocemento">[33]PRECIOS!$B$56</definedName>
    <definedName name="Teja_metalica_arquitectonica_trapez__0_73_3_66">'[47]LISTADO DE MATERIALES Y EQUIPOS'!$B$57</definedName>
    <definedName name="Teja_thermoacustica">#REF!</definedName>
    <definedName name="TEJAB" localSheetId="2">'[16]BASE ptap'!#REF!</definedName>
    <definedName name="TEJAB">'[16]BASE ptap'!#REF!</definedName>
    <definedName name="TEJAJ" localSheetId="4">#REF!</definedName>
    <definedName name="TEJAJ" localSheetId="2">#REF!</definedName>
    <definedName name="TEJAJ">#REF!</definedName>
    <definedName name="TEJBAR" localSheetId="4">#REF!</definedName>
    <definedName name="TEJBAR" localSheetId="2">[22]BASE!#REF!</definedName>
    <definedName name="TEJBAR">[22]BASE!#REF!</definedName>
    <definedName name="Tela_de_cerramiento_verde_h_2.1mx_100m">[46]Insumos!$B$24</definedName>
    <definedName name="telefono" localSheetId="2">#REF!</definedName>
    <definedName name="telefono">#REF!</definedName>
    <definedName name="TELEP" localSheetId="4">#REF!</definedName>
    <definedName name="TELEP" localSheetId="2">#REF!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LL">#REF!</definedName>
    <definedName name="TEMPO">#REF!</definedName>
    <definedName name="TEMPS">#REF!</definedName>
    <definedName name="TER" localSheetId="4">PGIO!err</definedName>
    <definedName name="TER" localSheetId="2">'PPTO INTERVENTORIA'!err</definedName>
    <definedName name="TER">'POLIZAS OBRA'!err</definedName>
    <definedName name="TERM" localSheetId="4">PGIO!err</definedName>
    <definedName name="TERM" localSheetId="2">'PPTO INTERVENTORIA'!err</definedName>
    <definedName name="TERM">'POLIZAS OBRA'!err</definedName>
    <definedName name="TERMINADORA" localSheetId="4">#REF!</definedName>
    <definedName name="TERMINADORA" localSheetId="2">#REF!</definedName>
    <definedName name="TERMINADORA">#REF!</definedName>
    <definedName name="TÉRMINOS" localSheetId="4">PGIO!err</definedName>
    <definedName name="TÉRMINOS" localSheetId="2">'PPTO INTERVENTORIA'!err</definedName>
    <definedName name="TÉRMINOS">'POLIZAS OBRA'!err</definedName>
    <definedName name="TERR">[40]PRESUPUESTO!$I$7</definedName>
    <definedName name="TESA" localSheetId="2">#REF!</definedName>
    <definedName name="TESA">#REF!</definedName>
    <definedName name="test" localSheetId="2" hidden="1">#REF!</definedName>
    <definedName name="test" hidden="1">#REF!</definedName>
    <definedName name="tewst" localSheetId="4" hidden="1">{"TAB1",#N/A,TRUE,"GENERAL";"TAB2",#N/A,TRUE,"GENERAL";"TAB3",#N/A,TRUE,"GENERAL";"TAB4",#N/A,TRUE,"GENERAL";"TAB5",#N/A,TRUE,"GENERAL"}</definedName>
    <definedName name="tewst" localSheetId="7"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o" localSheetId="2">#REF!</definedName>
    <definedName name="teyo">#REF!</definedName>
    <definedName name="teytrh" localSheetId="4" hidden="1">{"via1",#N/A,TRUE,"general";"via2",#N/A,TRUE,"general";"via3",#N/A,TRUE,"general"}</definedName>
    <definedName name="teytrh" localSheetId="7"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f" localSheetId="4">#REF!</definedName>
    <definedName name="Tf" localSheetId="2">#REF!</definedName>
    <definedName name="Tf">#REF!</definedName>
    <definedName name="tfapu" localSheetId="2">#REF!</definedName>
    <definedName name="tfapu">#REF!</definedName>
    <definedName name="Tg">#REF!</definedName>
    <definedName name="TGALV">#REF!</definedName>
    <definedName name="TGB">#REF!</definedName>
    <definedName name="TGRASA">[238]BASE!$D$280</definedName>
    <definedName name="TGTGTGTGTGTGTGTGTGTGTG">'[41]A.P.U'!#REF!</definedName>
    <definedName name="th" localSheetId="4">#REF!</definedName>
    <definedName name="th" localSheetId="2">#REF!</definedName>
    <definedName name="th">#REF!</definedName>
    <definedName name="TH10J" localSheetId="2">#REF!</definedName>
    <definedName name="TH10J">#REF!</definedName>
    <definedName name="thdh" localSheetId="4" hidden="1">{"TAB1",#N/A,TRUE,"GENERAL";"TAB2",#N/A,TRUE,"GENERAL";"TAB3",#N/A,TRUE,"GENERAL";"TAB4",#N/A,TRUE,"GENERAL";"TAB5",#N/A,TRUE,"GENERAL"}</definedName>
    <definedName name="thdh" localSheetId="7"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THHGGJJJ" localSheetId="2">'[41]A.P.U'!#REF!</definedName>
    <definedName name="THHGGJJJ">'[41]A.P.U'!#REF!</definedName>
    <definedName name="THHTH" localSheetId="2">'[41]A.P.U'!#REF!</definedName>
    <definedName name="THHTH">'[41]A.P.U'!#REF!</definedName>
    <definedName name="Thinner">'[47]LISTADO DE MATERIALES Y EQUIPOS'!$B$62</definedName>
    <definedName name="THP">#REF!</definedName>
    <definedName name="thtj" localSheetId="4" hidden="1">{"via1",#N/A,TRUE,"general";"via2",#N/A,TRUE,"general";"via3",#N/A,TRUE,"general"}</definedName>
    <definedName name="thtj" localSheetId="7"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HTRBRN">'[41]A.P.U'!#REF!</definedName>
    <definedName name="Ti" localSheetId="4">#REF!</definedName>
    <definedName name="TI" localSheetId="2">[146]TARIF2002!#REF!</definedName>
    <definedName name="TI">[146]TARIF2002!#REF!</definedName>
    <definedName name="TIEMPO">[75]BASES!$E$27</definedName>
    <definedName name="tiempos" localSheetId="2">#REF!</definedName>
    <definedName name="tiempos">#REF!</definedName>
    <definedName name="TIPO" localSheetId="4">#REF!</definedName>
    <definedName name="TIPO" localSheetId="2">#REF!</definedName>
    <definedName name="TIPO">#REF!</definedName>
    <definedName name="TIPO_GRUPO">#REF!</definedName>
    <definedName name="TIPO_TIEMPO">#REF!</definedName>
    <definedName name="TipoCosteo" localSheetId="4">#REF!</definedName>
    <definedName name="TipoCosteo">#REF!</definedName>
    <definedName name="TipoCosteoNivelRiesgo" localSheetId="4">#REF!</definedName>
    <definedName name="TipoCosteoNivelRiesgo">#REF!</definedName>
    <definedName name="TipoGC">#REF!</definedName>
    <definedName name="tipoint">#REF!</definedName>
    <definedName name="TipoNeces">#REF!</definedName>
    <definedName name="TipoPro">#REF!</definedName>
    <definedName name="Tipoproceso">#REF!</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 localSheetId="4">#REF!</definedName>
    <definedName name="tipov">#REF!</definedName>
    <definedName name="TIR">#REF!</definedName>
    <definedName name="TIT">#REF!</definedName>
    <definedName name="TITEQUIPO">#REF!</definedName>
    <definedName name="titi" localSheetId="4">IF(Loan_Amount*PGIO!Interest_Rate*Loan_Years*Loan_Start&gt;0,1,0)</definedName>
    <definedName name="titi" localSheetId="2">'PPTO INTERVENTORIA'!SI('PPTO INTERVENTORIA'!Loan_Amount*Interest_Rate*'PPTO INTERVENTORIA'!Loan_Years*'PPTO INTERVENTORIA'!Loan_Start&gt;0,1,0)</definedName>
    <definedName name="titi">SI(Loan_Amount*Interest_Rate*Loan_Years*Loan_Start&gt;0,1,0)</definedName>
    <definedName name="TITLE" localSheetId="2">#REF!</definedName>
    <definedName name="TITLE">#REF!</definedName>
    <definedName name="Titlepb" localSheetId="4" hidden="1">#REF!</definedName>
    <definedName name="Titlepb" localSheetId="7" hidden="1">#REF!</definedName>
    <definedName name="Titlepb" localSheetId="2" hidden="1">#REF!</definedName>
    <definedName name="Titlepb" hidden="1">#REF!</definedName>
    <definedName name="TITMATERIALES">#REF!</definedName>
    <definedName name="TITMO">#REF!</definedName>
    <definedName name="TITO" localSheetId="4">#N/A</definedName>
    <definedName name="TITO">#N/A</definedName>
    <definedName name="TITOF" localSheetId="4">#N/A</definedName>
    <definedName name="TITOF">#N/A</definedName>
    <definedName name="TITTRANSPORTE">#REF!</definedName>
    <definedName name="TITU" localSheetId="4">#REF!</definedName>
    <definedName name="TITU" localSheetId="2">#REF!</definedName>
    <definedName name="TITU">#REF!</definedName>
    <definedName name="titu2">#REF!</definedName>
    <definedName name="TITULO">#REF!</definedName>
    <definedName name="TITULO___0">#N/A</definedName>
    <definedName name="Titulo2">#REF!</definedName>
    <definedName name="titulos_a_imprimir">#REF!</definedName>
    <definedName name="_xlnm.Print_Titles" localSheetId="12">EQUIPO!$1:$10</definedName>
    <definedName name="_xlnm.Print_Titles" localSheetId="13">MATERIALES!$1:$10</definedName>
    <definedName name="_xlnm.Print_Titles">#N/A</definedName>
    <definedName name="Títulos_a_imprimir_IM" localSheetId="2">#REF!</definedName>
    <definedName name="Títulos_a_imprimir_IM">#REF!</definedName>
    <definedName name="tj" localSheetId="4">#REF!</definedName>
    <definedName name="tj" localSheetId="2">#REF!</definedName>
    <definedName name="tj">#REF!</definedName>
    <definedName name="TJERYEY" localSheetId="2">'[41]A.P.U'!#REF!</definedName>
    <definedName name="TJERYEY">'[41]A.P.U'!#REF!</definedName>
    <definedName name="TJJK466YR" localSheetId="2">'[41]A.P.U'!#REF!</definedName>
    <definedName name="TJJK466YR">'[41]A.P.U'!#REF!</definedName>
    <definedName name="TJMTMRYMMSRYMRY" localSheetId="2">'[41]A.P.U'!#REF!</definedName>
    <definedName name="TJMTMRYMMSRYMRY">'[41]A.P.U'!#REF!</definedName>
    <definedName name="TJTRJ" localSheetId="2">'[41]A.P.U'!#REF!</definedName>
    <definedName name="TJTRJ">'[41]A.P.U'!#REF!</definedName>
    <definedName name="Tk" localSheetId="4">#REF!</definedName>
    <definedName name="Tk" localSheetId="2">#REF!</definedName>
    <definedName name="Tk">#REF!</definedName>
    <definedName name="TK_1" localSheetId="2" hidden="1">#REF!</definedName>
    <definedName name="TK_1" hidden="1">#REF!</definedName>
    <definedName name="TKSLCI07">#REF!</definedName>
    <definedName name="TKTUKRWRQQQRQR" localSheetId="4">#REF!</definedName>
    <definedName name="TKTUKRWRQQQRQR">'[41]A.P.U'!#REF!</definedName>
    <definedName name="tl" localSheetId="4">#REF!</definedName>
    <definedName name="tl" localSheetId="2">#REF!</definedName>
    <definedName name="tl">#REF!</definedName>
    <definedName name="tld" localSheetId="2">#REF!</definedName>
    <definedName name="tld">#REF!</definedName>
    <definedName name="Tll">#REF!</definedName>
    <definedName name="Tm">#REF!</definedName>
    <definedName name="TMNYMRYM">'[41]A.P.U'!#REF!</definedName>
    <definedName name="tn" localSheetId="4">#REF!</definedName>
    <definedName name="tn" localSheetId="2">#REF!</definedName>
    <definedName name="tn">#REF!</definedName>
    <definedName name="TNOV10" localSheetId="2">#REF!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NTNTNENSFDDNS">'[41]A.P.U'!#REF!</definedName>
    <definedName name="Tñ" localSheetId="4">#REF!</definedName>
    <definedName name="Tñ" localSheetId="2">#REF!</definedName>
    <definedName name="Tñ">#REF!</definedName>
    <definedName name="To" localSheetId="2">#REF!</definedName>
    <definedName name="To">#REF!</definedName>
    <definedName name="TODAHOJA">#REF!</definedName>
    <definedName name="todo">#REF!</definedName>
    <definedName name="TODOANA">#REF!</definedName>
    <definedName name="TODOEQUIPO">#REF!</definedName>
    <definedName name="TODOINSU">#REF!</definedName>
    <definedName name="TODOITEM">#REF!</definedName>
    <definedName name="TodosInsumos">#REF!</definedName>
    <definedName name="Toma_corriente_dobles_polo_tierra">#REF!</definedName>
    <definedName name="Tomacorriente_Doble">'[47]LISTADO DE MATERIALES Y EQUIPOS'!$B$114</definedName>
    <definedName name="TOMADO">#REF!</definedName>
    <definedName name="tonto" localSheetId="4">#REF!</definedName>
    <definedName name="tonto" localSheetId="2">#REF!</definedName>
    <definedName name="tonto">#REF!</definedName>
    <definedName name="topagrafia">#REF!</definedName>
    <definedName name="TopEncargado">#REF!</definedName>
    <definedName name="TOPGENER">#REF!</definedName>
    <definedName name="TOPGENER1">#REF!</definedName>
    <definedName name="TOPMENU">#REF!</definedName>
    <definedName name="TOPO">#REF!</definedName>
    <definedName name="topografia">#REF!</definedName>
    <definedName name="topografo">#REF!</definedName>
    <definedName name="TORNI">#REF!</definedName>
    <definedName name="TORNILLO_3">#REF!</definedName>
    <definedName name="TORNILLO_PARA_ESTRUCTURAS_7_X_7_16">'[47]LISTADO DE MATERIALES Y EQUIPOS'!$B$104</definedName>
    <definedName name="TORNILLO_PARA_LAMINAS_6_X_1">'[47]LISTADO DE MATERIALES Y EQUIPOS'!$B$103</definedName>
    <definedName name="TORNILLOS_2.5" localSheetId="4">#REF!</definedName>
    <definedName name="TORNILLOS_2.5" localSheetId="2">#REF!</definedName>
    <definedName name="TORNILLOS_2.5">#REF!</definedName>
    <definedName name="Torres" localSheetId="2">#REF!</definedName>
    <definedName name="Torres">#REF!</definedName>
    <definedName name="tortas" localSheetId="4"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7"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 localSheetId="4">#REF!</definedName>
    <definedName name="TOT" localSheetId="2">#REF!</definedName>
    <definedName name="TOT">#REF!</definedName>
    <definedName name="Tot_Act01" localSheetId="2">#REF!</definedName>
    <definedName name="Tot_Act01">#REF!</definedName>
    <definedName name="Tot_Act02">#REF!</definedName>
    <definedName name="Tot_Act03">#REF!</definedName>
    <definedName name="TOTAL">#REF!</definedName>
    <definedName name="Total_Interest">#REF!</definedName>
    <definedName name="Total_Kilometro_típico_aereo_11.4_kV">'[239]c2.5y2.6'!#REF!</definedName>
    <definedName name="Total_Kilometro_típico_aereo_34.5_kV">'[239]c2.5y2.6'!#REF!</definedName>
    <definedName name="Total_Kilometro_típico_aereo_rural_11.4kV">'[239]c2.5y2.6'!#REF!</definedName>
    <definedName name="Total_Kilometro_típico_aereo_rural_34.5kV">'[239]c2.5y2.6'!#REF!</definedName>
    <definedName name="Total_Kilometro_típico_subterraneo_11.4_kV">'[239]c2.5y2.6'!#REF!</definedName>
    <definedName name="Total_Kilometro_típico_subterraneo_34.5_kV">'[239]c2.5y2.6'!#REF!</definedName>
    <definedName name="Total_Pay" localSheetId="4">#REF!</definedName>
    <definedName name="Total_Pay" localSheetId="2">#REF!</definedName>
    <definedName name="Total_Pay">#REF!</definedName>
    <definedName name="Total_Payment" localSheetId="4">Scheduled_Payment+Extra_Payment</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4">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Adm" localSheetId="2">#REF!</definedName>
    <definedName name="TotalAdm">#REF!</definedName>
    <definedName name="TOTALAFIR4006" localSheetId="4">#REF!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us">#REF!</definedName>
    <definedName name="TotalCalidad">#REF!</definedName>
    <definedName name="TotalCam">#REF!</definedName>
    <definedName name="TotalCesantias">#REF!</definedName>
    <definedName name="TotalContratoConIva">'[118]COSTEO TOTAL OBRA'!$D$37</definedName>
    <definedName name="TotalContratoSinIVA">'[118]COSTEO TOTAL OBRA'!$D$33</definedName>
    <definedName name="TotalDirec" localSheetId="2">#REF!</definedName>
    <definedName name="TotalDirec">#REF!</definedName>
    <definedName name="TotalEns" localSheetId="4">#REF!</definedName>
    <definedName name="TotalEns" localSheetId="2">#REF!</definedName>
    <definedName name="TotalEns">#REF!</definedName>
    <definedName name="TotalEq">#REF!</definedName>
    <definedName name="TotalEqu" localSheetId="4">#REF!</definedName>
    <definedName name="TotalEqu">#REF!</definedName>
    <definedName name="totales">#REF!</definedName>
    <definedName name="Totalgastosvarios">#REF!</definedName>
    <definedName name="TOTALHH">#REF!</definedName>
    <definedName name="TOTALHH1">#REF!</definedName>
    <definedName name="TOTALI" localSheetId="4">#REF!</definedName>
    <definedName name="TOTALI">'[41]A.P.U'!#REF!</definedName>
    <definedName name="TotalImp">#REF!</definedName>
    <definedName name="TotalImpuestosObra" localSheetId="4">#REF!</definedName>
    <definedName name="TotalImpuestosObra" localSheetId="2">#REF!</definedName>
    <definedName name="TotalImpuestosObra">#REF!</definedName>
    <definedName name="TotalInd">#REF!</definedName>
    <definedName name="TOTALITEM1.1" localSheetId="4">#REF!</definedName>
    <definedName name="TOTALITEM1.1">'[233]A.P.U'!#REF!</definedName>
    <definedName name="TOTALITEM1.1.1" localSheetId="4">#REF!</definedName>
    <definedName name="TOTALITEM1.1.1" localSheetId="2">'[233]A.P.U'!#REF!</definedName>
    <definedName name="TOTALITEM1.1.1">'[233]A.P.U'!#REF!</definedName>
    <definedName name="TOTALITEM1.1.2" localSheetId="4">#REF!</definedName>
    <definedName name="TOTALITEM1.1.2" localSheetId="2">'[233]A.P.U'!#REF!</definedName>
    <definedName name="TOTALITEM1.1.2">'[233]A.P.U'!#REF!</definedName>
    <definedName name="TOTALITEM1.1.3" localSheetId="4">#REF!</definedName>
    <definedName name="TOTALITEM1.1.3" localSheetId="2">'[233]A.P.U'!#REF!</definedName>
    <definedName name="TOTALITEM1.1.3">'[233]A.P.U'!#REF!</definedName>
    <definedName name="TOTALITEM1.1.4" localSheetId="4">#REF!</definedName>
    <definedName name="TOTALITEM1.1.4" localSheetId="2">'[233]A.P.U'!#REF!</definedName>
    <definedName name="TOTALITEM1.1.4">'[233]A.P.U'!#REF!</definedName>
    <definedName name="TOTALITEM1.2.1" localSheetId="4">#REF!</definedName>
    <definedName name="TOTALITEM1.2.1" localSheetId="2">'[233]A.P.U'!#REF!</definedName>
    <definedName name="TOTALITEM1.2.1">'[233]A.P.U'!#REF!</definedName>
    <definedName name="TOTALITEM1.2.2" localSheetId="4">#REF!</definedName>
    <definedName name="TOTALITEM1.2.2" localSheetId="2">'[233]A.P.U'!#REF!</definedName>
    <definedName name="TOTALITEM1.2.2">'[233]A.P.U'!#REF!</definedName>
    <definedName name="TOTALITEM1.2.3" localSheetId="4">#REF!</definedName>
    <definedName name="TOTALITEM1.2.3" localSheetId="2">'[233]A.P.U'!#REF!</definedName>
    <definedName name="TOTALITEM1.2.3">'[233]A.P.U'!#REF!</definedName>
    <definedName name="TOTALITEM1.2.4" localSheetId="4">#REF!</definedName>
    <definedName name="TOTALITEM1.2.4" localSheetId="2">'[233]A.P.U'!#REF!</definedName>
    <definedName name="TOTALITEM1.2.4">'[233]A.P.U'!#REF!</definedName>
    <definedName name="TOTALITEM1.2.5" localSheetId="4">#REF!</definedName>
    <definedName name="TOTALITEM1.2.5" localSheetId="2">'[233]A.P.U'!#REF!</definedName>
    <definedName name="TOTALITEM1.2.5">'[233]A.P.U'!#REF!</definedName>
    <definedName name="TOTALITEM1.2.6" localSheetId="4">#REF!</definedName>
    <definedName name="TOTALITEM1.2.6" localSheetId="2">'[233]A.P.U'!#REF!</definedName>
    <definedName name="TOTALITEM1.2.6">'[233]A.P.U'!#REF!</definedName>
    <definedName name="TOTALITEM1.3.1" localSheetId="4">#REF!</definedName>
    <definedName name="TOTALITEM1.3.1" localSheetId="2">'[233]A.P.U'!#REF!</definedName>
    <definedName name="TOTALITEM1.3.1">'[233]A.P.U'!#REF!</definedName>
    <definedName name="TOTALITEM1.4" localSheetId="4">#REF!</definedName>
    <definedName name="TOTALITEM1.4" localSheetId="2">'[233]A.P.U'!#REF!</definedName>
    <definedName name="TOTALITEM1.4">'[233]A.P.U'!#REF!</definedName>
    <definedName name="TOTALITEM1.5" localSheetId="4">#REF!</definedName>
    <definedName name="TOTALITEM1.5" localSheetId="2">'[233]A.P.U'!#REF!</definedName>
    <definedName name="TOTALITEM1.5">'[233]A.P.U'!#REF!</definedName>
    <definedName name="TOTALITEM1.6" localSheetId="4">#REF!</definedName>
    <definedName name="TOTALITEM1.6" localSheetId="2">'[233]A.P.U'!#REF!</definedName>
    <definedName name="TOTALITEM1.6">'[233]A.P.U'!#REF!</definedName>
    <definedName name="TOTALITEM1.7" localSheetId="4">#REF!</definedName>
    <definedName name="TOTALITEM1.7" localSheetId="2">'[233]A.P.U'!#REF!</definedName>
    <definedName name="TOTALITEM1.7">'[233]A.P.U'!#REF!</definedName>
    <definedName name="TOTALITEM1.8" localSheetId="4">#REF!</definedName>
    <definedName name="TOTALITEM1.8" localSheetId="2">'[233]A.P.U'!#REF!</definedName>
    <definedName name="TOTALITEM1.8">'[233]A.P.U'!#REF!</definedName>
    <definedName name="TOTALITEM10.1" localSheetId="4">#REF!</definedName>
    <definedName name="TOTALITEM10.1" localSheetId="2">'[233]A.P.U'!#REF!</definedName>
    <definedName name="TOTALITEM10.1">'[233]A.P.U'!#REF!</definedName>
    <definedName name="TOTALITEM11.1" localSheetId="4">#REF!</definedName>
    <definedName name="TOTALITEM11.1" localSheetId="2">'[233]A.P.U'!#REF!</definedName>
    <definedName name="TOTALITEM11.1">'[233]A.P.U'!#REF!</definedName>
    <definedName name="TOTALITEM11.2" localSheetId="4">#REF!</definedName>
    <definedName name="TOTALITEM11.2" localSheetId="2">'[233]A.P.U'!#REF!</definedName>
    <definedName name="TOTALITEM11.2">'[233]A.P.U'!#REF!</definedName>
    <definedName name="TOTALITEM11.3" localSheetId="4">#REF!</definedName>
    <definedName name="TOTALITEM11.3" localSheetId="2">'[233]A.P.U'!#REF!</definedName>
    <definedName name="TOTALITEM11.3">'[233]A.P.U'!#REF!</definedName>
    <definedName name="TOTALITEM11.4" localSheetId="4">#REF!</definedName>
    <definedName name="TOTALITEM11.4" localSheetId="2">'[233]A.P.U'!#REF!</definedName>
    <definedName name="TOTALITEM11.4">'[233]A.P.U'!#REF!</definedName>
    <definedName name="TOTALITEM11.5" localSheetId="4">#REF!</definedName>
    <definedName name="TOTALITEM11.5" localSheetId="2">'[233]A.P.U'!#REF!</definedName>
    <definedName name="TOTALITEM11.5">'[233]A.P.U'!#REF!</definedName>
    <definedName name="TOTALITEM11.6" localSheetId="4">#REF!</definedName>
    <definedName name="TOTALITEM11.6" localSheetId="2">'[233]A.P.U'!#REF!</definedName>
    <definedName name="TOTALITEM11.6">'[233]A.P.U'!#REF!</definedName>
    <definedName name="TOTALITEM12.1" localSheetId="4">#REF!</definedName>
    <definedName name="TOTALITEM12.1" localSheetId="2">'[233]A.P.U'!#REF!</definedName>
    <definedName name="TOTALITEM12.1">'[233]A.P.U'!#REF!</definedName>
    <definedName name="TOTALITEM12.10" localSheetId="4">#REF!</definedName>
    <definedName name="TOTALITEM12.10" localSheetId="2">'[233]A.P.U'!#REF!</definedName>
    <definedName name="TOTALITEM12.10">'[233]A.P.U'!#REF!</definedName>
    <definedName name="TOTALITEM12.2" localSheetId="4">#REF!</definedName>
    <definedName name="TOTALITEM12.2" localSheetId="2">'[233]A.P.U'!#REF!</definedName>
    <definedName name="TOTALITEM12.2">'[233]A.P.U'!#REF!</definedName>
    <definedName name="TOTALITEM12.3" localSheetId="4">#REF!</definedName>
    <definedName name="TOTALITEM12.3" localSheetId="2">'[233]A.P.U'!#REF!</definedName>
    <definedName name="TOTALITEM12.3">'[233]A.P.U'!#REF!</definedName>
    <definedName name="TOTALITEM12.4" localSheetId="4">#REF!</definedName>
    <definedName name="TOTALITEM12.4" localSheetId="2">'[233]A.P.U'!#REF!</definedName>
    <definedName name="TOTALITEM12.4">'[233]A.P.U'!#REF!</definedName>
    <definedName name="TOTALITEM12.5" localSheetId="4">#REF!</definedName>
    <definedName name="TOTALITEM12.5" localSheetId="2">'[233]A.P.U'!#REF!</definedName>
    <definedName name="TOTALITEM12.5">'[233]A.P.U'!#REF!</definedName>
    <definedName name="TOTALITEM12.6" localSheetId="4">#REF!</definedName>
    <definedName name="TOTALITEM12.6" localSheetId="2">'[233]A.P.U'!#REF!</definedName>
    <definedName name="TOTALITEM12.6">'[233]A.P.U'!#REF!</definedName>
    <definedName name="TOTALITEM12.7" localSheetId="4">#REF!</definedName>
    <definedName name="TOTALITEM12.7" localSheetId="2">'[233]A.P.U'!#REF!</definedName>
    <definedName name="TOTALITEM12.7">'[233]A.P.U'!#REF!</definedName>
    <definedName name="TOTALITEM12.8" localSheetId="4">#REF!</definedName>
    <definedName name="TOTALITEM12.8" localSheetId="2">'[233]A.P.U'!#REF!</definedName>
    <definedName name="TOTALITEM12.8">'[233]A.P.U'!#REF!</definedName>
    <definedName name="TOTALITEM12.9" localSheetId="4">#REF!</definedName>
    <definedName name="TOTALITEM12.9" localSheetId="2">'[233]A.P.U'!#REF!</definedName>
    <definedName name="TOTALITEM12.9">'[233]A.P.U'!#REF!</definedName>
    <definedName name="TOTALITEM13.1.1" localSheetId="4">#REF!</definedName>
    <definedName name="TOTALITEM13.1.1" localSheetId="2">'[233]A.P.U'!#REF!</definedName>
    <definedName name="TOTALITEM13.1.1">'[233]A.P.U'!#REF!</definedName>
    <definedName name="TOTALITEM13.1.2" localSheetId="4">#REF!</definedName>
    <definedName name="TOTALITEM13.1.2" localSheetId="2">'[233]A.P.U'!#REF!</definedName>
    <definedName name="TOTALITEM13.1.2">'[233]A.P.U'!#REF!</definedName>
    <definedName name="TOTALITEM13.1.3" localSheetId="4">#REF!</definedName>
    <definedName name="TOTALITEM13.1.3" localSheetId="2">'[233]A.P.U'!#REF!</definedName>
    <definedName name="TOTALITEM13.1.3">'[233]A.P.U'!#REF!</definedName>
    <definedName name="TOTALITEM13.2.2" localSheetId="4">#REF!</definedName>
    <definedName name="TOTALITEM13.2.2" localSheetId="2">'[233]A.P.U'!#REF!</definedName>
    <definedName name="TOTALITEM13.2.2">'[233]A.P.U'!#REF!</definedName>
    <definedName name="TOTALITEM14.2" localSheetId="4">#REF!</definedName>
    <definedName name="TOTALITEM14.2" localSheetId="2">'[233]A.P.U'!#REF!</definedName>
    <definedName name="TOTALITEM14.2">'[233]A.P.U'!#REF!</definedName>
    <definedName name="TOTALITEM14.3" localSheetId="4">#REF!</definedName>
    <definedName name="TOTALITEM14.3" localSheetId="2">'[233]A.P.U'!#REF!</definedName>
    <definedName name="TOTALITEM14.3">'[233]A.P.U'!#REF!</definedName>
    <definedName name="TOTALITEM14.4" localSheetId="4">#REF!</definedName>
    <definedName name="TOTALITEM14.4" localSheetId="2">'[233]A.P.U'!#REF!</definedName>
    <definedName name="TOTALITEM14.4">'[233]A.P.U'!#REF!</definedName>
    <definedName name="TOTALITEM14.5" localSheetId="4">#REF!</definedName>
    <definedName name="TOTALITEM14.5" localSheetId="2">'[233]A.P.U'!#REF!</definedName>
    <definedName name="TOTALITEM14.5">'[233]A.P.U'!#REF!</definedName>
    <definedName name="TOTALITEM14.6" localSheetId="4">#REF!</definedName>
    <definedName name="TOTALITEM14.6" localSheetId="2">'[233]A.P.U'!#REF!</definedName>
    <definedName name="TOTALITEM14.6">'[233]A.P.U'!#REF!</definedName>
    <definedName name="TOTALITEM15" localSheetId="4">#REF!</definedName>
    <definedName name="TOTALITEM15" localSheetId="2">'[233]A.P.U'!#REF!</definedName>
    <definedName name="TOTALITEM15">'[233]A.P.U'!#REF!</definedName>
    <definedName name="TOTALITEM16" localSheetId="4">#REF!</definedName>
    <definedName name="TOTALITEM16" localSheetId="2">'[233]A.P.U'!#REF!</definedName>
    <definedName name="TOTALITEM16">'[233]A.P.U'!#REF!</definedName>
    <definedName name="TOTALITEM2.1" localSheetId="4">#REF!</definedName>
    <definedName name="TOTALITEM2.1" localSheetId="2">'[233]A.P.U'!#REF!</definedName>
    <definedName name="TOTALITEM2.1">'[233]A.P.U'!#REF!</definedName>
    <definedName name="TOTALITEM2.10" localSheetId="4">#REF!</definedName>
    <definedName name="TOTALITEM2.10" localSheetId="2">'[233]A.P.U'!#REF!</definedName>
    <definedName name="TOTALITEM2.10">'[233]A.P.U'!#REF!</definedName>
    <definedName name="TOTALITEM2.11.1" localSheetId="4">#REF!</definedName>
    <definedName name="TOTALITEM2.11.1" localSheetId="2">'[233]A.P.U'!#REF!</definedName>
    <definedName name="TOTALITEM2.11.1">'[233]A.P.U'!#REF!</definedName>
    <definedName name="TOTALITEM2.11.2" localSheetId="4">#REF!</definedName>
    <definedName name="TOTALITEM2.11.2" localSheetId="2">'[233]A.P.U'!#REF!</definedName>
    <definedName name="TOTALITEM2.11.2">'[233]A.P.U'!#REF!</definedName>
    <definedName name="TOTALITEM2.12.1" localSheetId="4">#REF!</definedName>
    <definedName name="TOTALITEM2.12.1" localSheetId="2">'[233]A.P.U'!#REF!</definedName>
    <definedName name="TOTALITEM2.12.1">'[233]A.P.U'!#REF!</definedName>
    <definedName name="TOTALITEM2.2" localSheetId="4">#REF!</definedName>
    <definedName name="TOTALITEM2.2" localSheetId="2">'[233]A.P.U'!#REF!</definedName>
    <definedName name="TOTALITEM2.2">'[233]A.P.U'!#REF!</definedName>
    <definedName name="TOTALITEM2.3" localSheetId="4">#REF!</definedName>
    <definedName name="TOTALITEM2.3" localSheetId="2">'[233]A.P.U'!#REF!</definedName>
    <definedName name="TOTALITEM2.3">'[233]A.P.U'!#REF!</definedName>
    <definedName name="TOTALITEM2.4" localSheetId="4">#REF!</definedName>
    <definedName name="TOTALITEM2.4" localSheetId="2">'[233]A.P.U'!#REF!</definedName>
    <definedName name="TOTALITEM2.4">'[233]A.P.U'!#REF!</definedName>
    <definedName name="TOTALITEM2.5" localSheetId="4">#REF!</definedName>
    <definedName name="TOTALITEM2.5" localSheetId="2">'[233]A.P.U'!#REF!</definedName>
    <definedName name="TOTALITEM2.5">'[233]A.P.U'!#REF!</definedName>
    <definedName name="TOTALITEM2.6" localSheetId="4">#REF!</definedName>
    <definedName name="TOTALITEM2.6" localSheetId="2">'[233]A.P.U'!#REF!</definedName>
    <definedName name="TOTALITEM2.6">'[233]A.P.U'!#REF!</definedName>
    <definedName name="TOTALITEM2.7" localSheetId="4">#REF!</definedName>
    <definedName name="TOTALITEM2.7" localSheetId="2">'[233]A.P.U'!#REF!</definedName>
    <definedName name="TOTALITEM2.7">'[233]A.P.U'!#REF!</definedName>
    <definedName name="TOTALITEM3.1.1" localSheetId="4">#REF!</definedName>
    <definedName name="TOTALITEM3.1.1" localSheetId="2">'[233]A.P.U'!#REF!</definedName>
    <definedName name="TOTALITEM3.1.1">'[233]A.P.U'!#REF!</definedName>
    <definedName name="TOTALITEM3.1.2" localSheetId="4">#REF!</definedName>
    <definedName name="TOTALITEM3.1.2" localSheetId="2">'[233]A.P.U'!#REF!</definedName>
    <definedName name="TOTALITEM3.1.2">'[233]A.P.U'!#REF!</definedName>
    <definedName name="TOTALITEM3.2" localSheetId="4">#REF!</definedName>
    <definedName name="TOTALITEM3.2" localSheetId="2">'[233]A.P.U'!#REF!</definedName>
    <definedName name="TOTALITEM3.2">'[233]A.P.U'!#REF!</definedName>
    <definedName name="TOTALITEM3.3" localSheetId="4">#REF!</definedName>
    <definedName name="TOTALITEM3.3" localSheetId="2">'[233]A.P.U'!#REF!</definedName>
    <definedName name="TOTALITEM3.3">'[233]A.P.U'!#REF!</definedName>
    <definedName name="TOTALITEM3.4.1" localSheetId="4">#REF!</definedName>
    <definedName name="TOTALITEM3.4.1" localSheetId="2">'[233]A.P.U'!#REF!</definedName>
    <definedName name="TOTALITEM3.4.1">'[233]A.P.U'!#REF!</definedName>
    <definedName name="TOTALITEM3.4.2" localSheetId="4">#REF!</definedName>
    <definedName name="TOTALITEM3.4.2" localSheetId="2">'[233]A.P.U'!#REF!</definedName>
    <definedName name="TOTALITEM3.4.2">'[233]A.P.U'!#REF!</definedName>
    <definedName name="TOTALITEM3.4.3" localSheetId="4">#REF!</definedName>
    <definedName name="TOTALITEM3.4.3" localSheetId="2">'[233]A.P.U'!#REF!</definedName>
    <definedName name="TOTALITEM3.4.3">'[233]A.P.U'!#REF!</definedName>
    <definedName name="TOTALITEM3.5.1" localSheetId="4">#REF!</definedName>
    <definedName name="TOTALITEM3.5.1" localSheetId="2">'[233]A.P.U'!#REF!</definedName>
    <definedName name="TOTALITEM3.5.1">'[233]A.P.U'!#REF!</definedName>
    <definedName name="TOTALITEM3.5.2" localSheetId="4">#REF!</definedName>
    <definedName name="TOTALITEM3.5.2" localSheetId="2">'[233]A.P.U'!#REF!</definedName>
    <definedName name="TOTALITEM3.5.2">'[233]A.P.U'!#REF!</definedName>
    <definedName name="TOTALITEM3.5.3" localSheetId="4">#REF!</definedName>
    <definedName name="TOTALITEM3.5.3" localSheetId="2">'[233]A.P.U'!#REF!</definedName>
    <definedName name="TOTALITEM3.5.3">'[233]A.P.U'!#REF!</definedName>
    <definedName name="TOTALITEM4.1.2" localSheetId="4">#REF!</definedName>
    <definedName name="TOTALITEM4.1.2" localSheetId="2">'[233]A.P.U'!#REF!</definedName>
    <definedName name="TOTALITEM4.1.2">'[233]A.P.U'!#REF!</definedName>
    <definedName name="TOTALITEM4.1.3" localSheetId="4">#REF!</definedName>
    <definedName name="TOTALITEM4.1.3" localSheetId="2">'[233]A.P.U'!#REF!</definedName>
    <definedName name="TOTALITEM4.1.3">'[233]A.P.U'!#REF!</definedName>
    <definedName name="TOTALITEM4.1.4" localSheetId="4">#REF!</definedName>
    <definedName name="TOTALITEM4.1.4" localSheetId="2">'[233]A.P.U'!#REF!</definedName>
    <definedName name="TOTALITEM4.1.4">'[233]A.P.U'!#REF!</definedName>
    <definedName name="TOTALITEM4.2" localSheetId="4">#REF!</definedName>
    <definedName name="TOTALITEM4.2" localSheetId="2">'[233]A.P.U'!#REF!</definedName>
    <definedName name="TOTALITEM4.2">'[233]A.P.U'!#REF!</definedName>
    <definedName name="TOTALITEM4.3" localSheetId="4">#REF!</definedName>
    <definedName name="TOTALITEM4.3" localSheetId="2">'[233]A.P.U'!#REF!</definedName>
    <definedName name="TOTALITEM4.3">'[233]A.P.U'!#REF!</definedName>
    <definedName name="TOTALITEM4.4" localSheetId="4">#REF!</definedName>
    <definedName name="TOTALITEM4.4" localSheetId="2">'[233]A.P.U'!#REF!</definedName>
    <definedName name="TOTALITEM4.4">'[233]A.P.U'!#REF!</definedName>
    <definedName name="TOTALITEM4.5" localSheetId="4">#REF!</definedName>
    <definedName name="TOTALITEM4.5" localSheetId="2">'[233]A.P.U'!#REF!</definedName>
    <definedName name="TOTALITEM4.5">'[233]A.P.U'!#REF!</definedName>
    <definedName name="TOTALITEM4.6" localSheetId="4">#REF!</definedName>
    <definedName name="TOTALITEM4.6" localSheetId="2">'[233]A.P.U'!#REF!</definedName>
    <definedName name="TOTALITEM4.6">'[233]A.P.U'!#REF!</definedName>
    <definedName name="TOTALITEM5.1" localSheetId="4">#REF!</definedName>
    <definedName name="TOTALITEM5.1" localSheetId="2">'[233]A.P.U'!#REF!</definedName>
    <definedName name="TOTALITEM5.1">'[233]A.P.U'!#REF!</definedName>
    <definedName name="TOTALITEM5.2" localSheetId="4">#REF!</definedName>
    <definedName name="TOTALITEM5.2" localSheetId="2">'[233]A.P.U'!#REF!</definedName>
    <definedName name="TOTALITEM5.2">'[233]A.P.U'!#REF!</definedName>
    <definedName name="TOTALITEM5.3" localSheetId="4">#REF!</definedName>
    <definedName name="TOTALITEM5.3" localSheetId="2">'[233]A.P.U'!#REF!</definedName>
    <definedName name="TOTALITEM5.3">'[233]A.P.U'!#REF!</definedName>
    <definedName name="TOTALITEM5.4" localSheetId="4">#REF!</definedName>
    <definedName name="TOTALITEM5.4" localSheetId="2">'[233]A.P.U'!#REF!</definedName>
    <definedName name="TOTALITEM5.4">'[233]A.P.U'!#REF!</definedName>
    <definedName name="TOTALITEM6.1" localSheetId="4">#REF!</definedName>
    <definedName name="TOTALITEM6.1" localSheetId="2">'[233]A.P.U'!#REF!</definedName>
    <definedName name="TOTALITEM6.1">'[233]A.P.U'!#REF!</definedName>
    <definedName name="TOTALITEM6.2" localSheetId="4">#REF!</definedName>
    <definedName name="TOTALITEM6.2" localSheetId="2">'[233]A.P.U'!#REF!</definedName>
    <definedName name="TOTALITEM6.2">'[233]A.P.U'!#REF!</definedName>
    <definedName name="TOTALITEM6.3" localSheetId="4">#REF!</definedName>
    <definedName name="TOTALITEM6.3" localSheetId="2">'[233]A.P.U'!#REF!</definedName>
    <definedName name="TOTALITEM6.3">'[233]A.P.U'!#REF!</definedName>
    <definedName name="TOTALITEM7.1" localSheetId="4">#REF!</definedName>
    <definedName name="TOTALITEM7.1" localSheetId="2">'[233]A.P.U'!#REF!</definedName>
    <definedName name="TOTALITEM7.1">'[233]A.P.U'!#REF!</definedName>
    <definedName name="TOTALITEM7.2" localSheetId="4">#REF!</definedName>
    <definedName name="TOTALITEM7.2" localSheetId="2">'[233]A.P.U'!#REF!</definedName>
    <definedName name="TOTALITEM7.2">'[233]A.P.U'!#REF!</definedName>
    <definedName name="TOTALITEM7.3" localSheetId="4">#REF!</definedName>
    <definedName name="TOTALITEM7.3" localSheetId="2">'[233]A.P.U'!#REF!</definedName>
    <definedName name="TOTALITEM7.3">'[233]A.P.U'!#REF!</definedName>
    <definedName name="TOTALITEM7.4" localSheetId="4">#REF!</definedName>
    <definedName name="TOTALITEM7.4" localSheetId="2">'[233]A.P.U'!#REF!</definedName>
    <definedName name="TOTALITEM7.4">'[233]A.P.U'!#REF!</definedName>
    <definedName name="TOTALITEM7.5" localSheetId="4">#REF!</definedName>
    <definedName name="TOTALITEM7.5" localSheetId="2">'[233]A.P.U'!#REF!</definedName>
    <definedName name="TOTALITEM7.5">'[233]A.P.U'!#REF!</definedName>
    <definedName name="TOTALITEM8.1" localSheetId="4">#REF!</definedName>
    <definedName name="TOTALITEM8.1" localSheetId="2">'[233]A.P.U'!#REF!</definedName>
    <definedName name="TOTALITEM8.1">'[233]A.P.U'!#REF!</definedName>
    <definedName name="TOTALITEM8.2" localSheetId="4">#REF!</definedName>
    <definedName name="TOTALITEM8.2" localSheetId="2">'[233]A.P.U'!#REF!</definedName>
    <definedName name="TOTALITEM8.2">'[233]A.P.U'!#REF!</definedName>
    <definedName name="TOTALITEM8.3" localSheetId="4">#REF!</definedName>
    <definedName name="TOTALITEM8.3" localSheetId="2">'[233]A.P.U'!#REF!</definedName>
    <definedName name="TOTALITEM8.3">'[233]A.P.U'!#REF!</definedName>
    <definedName name="TOTALITEM8.4" localSheetId="4">#REF!</definedName>
    <definedName name="TOTALITEM8.4" localSheetId="2">'[233]A.P.U'!#REF!</definedName>
    <definedName name="TOTALITEM8.4">'[233]A.P.U'!#REF!</definedName>
    <definedName name="TOTALITEM8.5" localSheetId="4">#REF!</definedName>
    <definedName name="TOTALITEM8.5" localSheetId="2">'[233]A.P.U'!#REF!</definedName>
    <definedName name="TOTALITEM8.5">'[233]A.P.U'!#REF!</definedName>
    <definedName name="TOTALITEM8.6" localSheetId="4">#REF!</definedName>
    <definedName name="TOTALITEM8.6" localSheetId="2">'[233]A.P.U'!#REF!</definedName>
    <definedName name="TOTALITEM8.6">'[233]A.P.U'!#REF!</definedName>
    <definedName name="TOTALITEM8.7" localSheetId="4">#REF!</definedName>
    <definedName name="TOTALITEM8.7" localSheetId="2">'[233]A.P.U'!#REF!</definedName>
    <definedName name="TOTALITEM8.7">'[233]A.P.U'!#REF!</definedName>
    <definedName name="TOTALITEM8.8" localSheetId="4">#REF!</definedName>
    <definedName name="TOTALITEM8.8" localSheetId="2">'[233]A.P.U'!#REF!</definedName>
    <definedName name="TOTALITEM8.8">'[233]A.P.U'!#REF!</definedName>
    <definedName name="TOTALITEM9.1" localSheetId="4">#REF!</definedName>
    <definedName name="TOTALITEM9.1" localSheetId="2">'[233]A.P.U'!#REF!</definedName>
    <definedName name="TOTALITEM9.1">'[233]A.P.U'!#REF!</definedName>
    <definedName name="TOTALITEM9.2" localSheetId="4">#REF!</definedName>
    <definedName name="TOTALITEM9.2" localSheetId="2">'[233]A.P.U'!#REF!</definedName>
    <definedName name="TOTALITEM9.2">'[233]A.P.U'!#REF!</definedName>
    <definedName name="TOTALITEM9.3" localSheetId="4">#REF!</definedName>
    <definedName name="TOTALITEM9.3" localSheetId="2">'[233]A.P.U'!#REF!</definedName>
    <definedName name="TOTALITEM9.3">'[233]A.P.U'!#REF!</definedName>
    <definedName name="TOTALITEM9.4" localSheetId="4">#REF!</definedName>
    <definedName name="TOTALITEM9.4" localSheetId="2">'[233]A.P.U'!#REF!</definedName>
    <definedName name="TOTALITEM9.4">'[233]A.P.U'!#REF!</definedName>
    <definedName name="TOTALITEM9.5" localSheetId="4">#REF!</definedName>
    <definedName name="TOTALITEM9.5" localSheetId="2">'[233]A.P.U'!#REF!</definedName>
    <definedName name="TOTALITEM9.5">'[233]A.P.U'!#REF!</definedName>
    <definedName name="TOTALITEM9.6" localSheetId="4">#REF!</definedName>
    <definedName name="TOTALITEM9.6" localSheetId="2">'[233]A.P.U'!#REF!</definedName>
    <definedName name="TOTALITEM9.6">'[233]A.P.U'!#REF!</definedName>
    <definedName name="TOTALITEM9.7" localSheetId="4">#REF!</definedName>
    <definedName name="TOTALITEM9.7" localSheetId="2">'[233]A.P.U'!#REF!</definedName>
    <definedName name="TOTALITEM9.7">'[233]A.P.U'!#REF!</definedName>
    <definedName name="TOTALITEM9.8" localSheetId="4">#REF!</definedName>
    <definedName name="TOTALITEM9.8" localSheetId="2">'[233]A.P.U'!#REF!</definedName>
    <definedName name="TOTALITEM9.8">'[233]A.P.U'!#REF!</definedName>
    <definedName name="TOTALITEN1.2.4" localSheetId="4">#REF!</definedName>
    <definedName name="TOTALITEN1.2.4" localSheetId="2">'[233]A.P.U'!#REF!</definedName>
    <definedName name="TOTALITEN1.2.4">'[233]A.P.U'!#REF!</definedName>
    <definedName name="TotalIva" localSheetId="2">#REF!</definedName>
    <definedName name="TotalIva">#REF!</definedName>
    <definedName name="TotalMat" localSheetId="2">#REF!</definedName>
    <definedName name="TotalMat">#REF!</definedName>
    <definedName name="TotalMO" localSheetId="2">#REF!</definedName>
    <definedName name="TotalMO">#REF!</definedName>
    <definedName name="TotalNoFacturable" localSheetId="4">#REF!</definedName>
    <definedName name="TotalNoFacturable">#REF!</definedName>
    <definedName name="TotalOfi" localSheetId="4">#REF!</definedName>
    <definedName name="TotalOfi">#REF!</definedName>
    <definedName name="TotalOpti">#REF!</definedName>
    <definedName name="TOTALOPTIM">[240]Hoja2!$E$11:$E$704</definedName>
    <definedName name="TOTALOPTIMIZACION">[240]Hoja2!$E$11:$E$704</definedName>
    <definedName name="TotalPaginaPersonal" localSheetId="4">#REF!</definedName>
    <definedName name="TotalPaginaPersonal" localSheetId="2">#REF!</definedName>
    <definedName name="TotalPaginaPersonal">#REF!</definedName>
    <definedName name="TOTALPAV4006" localSheetId="2">#REF!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esu">#REF!</definedName>
    <definedName name="TotalPro">#REF!</definedName>
    <definedName name="TOTALREPOS">[240]Hoja2!$E$11:$E$704</definedName>
    <definedName name="TOTALREPOSICION">[240]Hoja2!$E$11:$E$704</definedName>
    <definedName name="TotalTec" localSheetId="4">#REF!</definedName>
    <definedName name="TotalTec" localSheetId="2">#REF!</definedName>
    <definedName name="TotalTec">#REF!</definedName>
    <definedName name="TotalTram" localSheetId="4">#REF!</definedName>
    <definedName name="TotalTram">#REF!</definedName>
    <definedName name="TotalUtil">#REF!</definedName>
    <definedName name="TotalVacaciones">#REF!</definedName>
    <definedName name="TotalVia" localSheetId="4">#REF!</definedName>
    <definedName name="TotalVia">#REF!</definedName>
    <definedName name="TOTASBNK">#REF!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PVCME">#REF!</definedName>
    <definedName name="TPVCP1">#REF!</definedName>
    <definedName name="TPVCS3">[19]BASE!#REF!</definedName>
    <definedName name="TPVCS4" localSheetId="4">#REF!</definedName>
    <definedName name="TPVCS4" localSheetId="2">#REF!</definedName>
    <definedName name="TPVCS4">#REF!</definedName>
    <definedName name="Tq" localSheetId="2">#REF!</definedName>
    <definedName name="Tq">#REF!</definedName>
    <definedName name="Tr" localSheetId="4">#REF!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[66]INSUMOS!$D$932</definedName>
    <definedName name="TrainSpec">#REF!</definedName>
    <definedName name="Tramite" localSheetId="4">#REF!</definedName>
    <definedName name="Tramite" localSheetId="2">#REF!</definedName>
    <definedName name="Tramite">#REF!</definedName>
    <definedName name="TRAMO" localSheetId="4">#REF!</definedName>
    <definedName name="TRAMO">#REF!</definedName>
    <definedName name="tramos">'[241] Liquidacion de Obra por Tramos'!$B$8</definedName>
    <definedName name="TRANA" localSheetId="2">[19]BASE!#REF!</definedName>
    <definedName name="TRANA">[19]BASE!#REF!</definedName>
    <definedName name="TRANAG">[213]BASE!$D$349</definedName>
    <definedName name="TRANAR" localSheetId="4">#REF!</definedName>
    <definedName name="TRANAR" localSheetId="2">#REF!</definedName>
    <definedName name="TRANAR">#REF!</definedName>
    <definedName name="TRANS" localSheetId="2">#REF!</definedName>
    <definedName name="TRANS">#REF!</definedName>
    <definedName name="Transmisores">#REF!</definedName>
    <definedName name="Transporte">[124]Trans!$A$12:$I$65</definedName>
    <definedName name="TRANSPORTE_" localSheetId="2">#REF!</definedName>
    <definedName name="TRANSPORTE_">#REF!</definedName>
    <definedName name="Transporte_volco">'[49]Equipo y transporte'!$D$18</definedName>
    <definedName name="TRAT">[242]desmonte!$E$48</definedName>
    <definedName name="TREM" localSheetId="2">#REF!</definedName>
    <definedName name="TREM">#REF!</definedName>
    <definedName name="Trenes" localSheetId="2">#REF!</definedName>
    <definedName name="Trenes">#REF!</definedName>
    <definedName name="tres" localSheetId="2">#REF!</definedName>
    <definedName name="tres">#REF!</definedName>
    <definedName name="trest" localSheetId="4" hidden="1">{"TAB1",#N/A,TRUE,"GENERAL";"TAB2",#N/A,TRUE,"GENERAL";"TAB3",#N/A,TRUE,"GENERAL";"TAB4",#N/A,TRUE,"GENERAL";"TAB5",#N/A,TRUE,"GENERAL"}</definedName>
    <definedName name="trest" localSheetId="7"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7"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FDDDD">'[41]A.P.U'!#REF!</definedName>
    <definedName name="trh" localSheetId="4" hidden="1">{"via1",#N/A,TRUE,"general";"via2",#N/A,TRUE,"general";"via3",#N/A,TRUE,"general"}</definedName>
    <definedName name="trh" localSheetId="7"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7"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ANG" localSheetId="4">#REF!</definedName>
    <definedName name="TRIANG" localSheetId="2">#REF!</definedName>
    <definedName name="TRIANG">#REF!</definedName>
    <definedName name="trimestre1">'[76]ESTADO RED'!$E$8</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IPLEX" localSheetId="4">#REF!</definedName>
    <definedName name="TRIPLEX">#REF!</definedName>
    <definedName name="TRITM">#REF!</definedName>
    <definedName name="TRITU">[38]BASE!$C$43</definedName>
    <definedName name="TRITURADO" localSheetId="4">#REF!</definedName>
    <definedName name="TRiturado" localSheetId="2">#REF!</definedName>
    <definedName name="TRiturado">#REF!</definedName>
    <definedName name="trjfgjh" localSheetId="4" hidden="1">{"via1",#N/A,TRUE,"general";"via2",#N/A,TRUE,"general";"via3",#N/A,TRUE,"general"}</definedName>
    <definedName name="trjfgjh" localSheetId="7"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JKKDGH">'[41]A.P.U'!#REF!</definedName>
    <definedName name="TRJWRJWW">'[41]A.P.U'!#REF!</definedName>
    <definedName name="TRJWWWWW">'[41]A.P.U'!#REF!</definedName>
    <definedName name="TRM">[243]VrEqpBasica!$I$2</definedName>
    <definedName name="trmc" localSheetId="2">#REF!</definedName>
    <definedName name="trmc">#REF!</definedName>
    <definedName name="trmspk" localSheetId="2">#REF!</definedName>
    <definedName name="trmspk">#REF!</definedName>
    <definedName name="Tronzadora">'[49]Equipo y transporte'!$D$13</definedName>
    <definedName name="TRRETER" localSheetId="2">#REF!</definedName>
    <definedName name="TRRETER">#REF!</definedName>
    <definedName name="TRTTRT">'[41]A.P.U'!#REF!</definedName>
    <definedName name="TRTUUTWWTUETUET">'[41]A.P.U'!#REF!</definedName>
    <definedName name="tru" localSheetId="4" hidden="1">{"via1",#N/A,TRUE,"general";"via2",#N/A,TRUE,"general";"via3",#N/A,TRUE,"general"}</definedName>
    <definedName name="tru" localSheetId="7"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7"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7"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7"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7"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7"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7"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 localSheetId="4">#REF!</definedName>
    <definedName name="Ts" localSheetId="2">#REF!</definedName>
    <definedName name="Ts">#REF!</definedName>
    <definedName name="tsert" localSheetId="4" hidden="1">{"TAB1",#N/A,TRUE,"GENERAL";"TAB2",#N/A,TRUE,"GENERAL";"TAB3",#N/A,TRUE,"GENERAL";"TAB4",#N/A,TRUE,"GENERAL";"TAB5",#N/A,TRUE,"GENERAL"}</definedName>
    <definedName name="tsert" localSheetId="7"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SRBBTS">'[41]A.P.U'!#REF!</definedName>
    <definedName name="tt" localSheetId="4">#REF!</definedName>
    <definedName name="tt" localSheetId="2">#REF!</definedName>
    <definedName name="tt">#REF!</definedName>
    <definedName name="TTA" localSheetId="4">#REF!</definedName>
    <definedName name="TTA" localSheetId="2">[124]PRESUPUESTO!#REF!</definedName>
    <definedName name="TTA">[124]PRESUPUESTO!#REF!</definedName>
    <definedName name="TTB" localSheetId="4">#REF!</definedName>
    <definedName name="TTB" localSheetId="2">[124]PRESUPUESTO!#REF!</definedName>
    <definedName name="TTB">[124]PRESUPUESTO!#REF!</definedName>
    <definedName name="TTC" localSheetId="4">#REF!</definedName>
    <definedName name="TTC" localSheetId="2">[124]PRESUPUESTO!#REF!</definedName>
    <definedName name="TTC">[124]PRESUPUESTO!#REF!</definedName>
    <definedName name="TtCD" localSheetId="4">#REF!</definedName>
    <definedName name="TtCD" localSheetId="2">#REF!</definedName>
    <definedName name="TtCD">#REF!</definedName>
    <definedName name="TTE" localSheetId="4">#REF!</definedName>
    <definedName name="TTE" localSheetId="2">[124]PRESUPUESTO!#REF!</definedName>
    <definedName name="TTE">[124]PRESUPUESTO!#REF!</definedName>
    <definedName name="TTETETHAEH" localSheetId="4">#REF!</definedName>
    <definedName name="TTETETHAEH" localSheetId="2">'[41]A.P.U'!#REF!</definedName>
    <definedName name="TTETETHAEH">'[41]A.P.U'!#REF!</definedName>
    <definedName name="TTJJET" localSheetId="4">#REF!</definedName>
    <definedName name="TTJJET" localSheetId="2">'[41]A.P.U'!#REF!</definedName>
    <definedName name="TTJJET">'[41]A.P.U'!#REF!</definedName>
    <definedName name="TTJJRHDDFGD" localSheetId="2">'[41]A.P.U'!#REF!</definedName>
    <definedName name="TTJJRHDDFGD">'[41]A.P.U'!#REF!</definedName>
    <definedName name="TTL" localSheetId="2">[124]PRESUPUESTO!#REF!</definedName>
    <definedName name="TTL">[124]PRESUPUESTO!#REF!</definedName>
    <definedName name="TtlCD" localSheetId="2">#REF!</definedName>
    <definedName name="TtlCD">#REF!</definedName>
    <definedName name="TtlCDCronog" localSheetId="2">#REF!</definedName>
    <definedName name="TtlCDCronog">#REF!</definedName>
    <definedName name="TtlPpto" localSheetId="2">#REF!</definedName>
    <definedName name="TtlPpto">#REF!</definedName>
    <definedName name="TTR" localSheetId="4" hidden="1">{"via1",#N/A,TRUE,"general";"via2",#N/A,TRUE,"general";"via3",#N/A,TRUE,"general"}</definedName>
    <definedName name="TTR" localSheetId="7"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7"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4">#REF!</definedName>
    <definedName name="ttt" localSheetId="7"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HHTHTH">'[41]A.P.U'!#REF!</definedName>
    <definedName name="tttt7" localSheetId="4" hidden="1">{"via1",#N/A,TRUE,"general";"via2",#N/A,TRUE,"general";"via3",#N/A,TRUE,"general"}</definedName>
    <definedName name="tttt7" localSheetId="7"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7"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7"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TTTTTTT">'[41]A.P.U'!#REF!</definedName>
    <definedName name="TTTTTTTTTTTTTTT">'[41]A.P.U'!#REF!</definedName>
    <definedName name="TTTTTTTTTTTTTTTTT">'[41]A.P.U'!#REF!</definedName>
    <definedName name="TU" localSheetId="4">#REF!</definedName>
    <definedName name="tu" localSheetId="2" hidden="1">{"via1",#N/A,TRUE,"general";"via2",#N/A,TRUE,"general";"via3",#N/A,TRUE,"general"}</definedName>
    <definedName name="tu" hidden="1">{"via1",#N/A,TRUE,"general";"via2",#N/A,TRUE,"general";"via3",#N/A,TRUE,"general"}</definedName>
    <definedName name="TUAC10" localSheetId="2">[244]BASE!#REF!</definedName>
    <definedName name="TUAC10">[244]BASE!#REF!</definedName>
    <definedName name="TUAC12" localSheetId="4">#REF!</definedName>
    <definedName name="TUAC12" localSheetId="2">#REF!</definedName>
    <definedName name="TUAC12">#REF!</definedName>
    <definedName name="TUAC16" localSheetId="4">#REF!</definedName>
    <definedName name="TUAC16" localSheetId="2">[244]BASE!#REF!</definedName>
    <definedName name="TUAC16">[244]BASE!#REF!</definedName>
    <definedName name="tub" localSheetId="4">#REF!</definedName>
    <definedName name="tub" localSheetId="2">#REF!</definedName>
    <definedName name="tub">#REF!</definedName>
    <definedName name="TUB._ACC_3__Bx_B_SCH_40" localSheetId="2">#REF!</definedName>
    <definedName name="TUB._ACC_3__Bx_B_SCH_40">#REF!</definedName>
    <definedName name="TUB8AC">#REF!</definedName>
    <definedName name="Tube1">#REF!</definedName>
    <definedName name="TUBER">#REF!</definedName>
    <definedName name="tuberia">#REF!</definedName>
    <definedName name="Tubería">#REF!</definedName>
    <definedName name="Tuberia_1_2_pvc">#REF!</definedName>
    <definedName name="Tuberia_Conduit_1_2">'[47]LISTADO DE MATERIALES Y EQUIPOS'!$B$72</definedName>
    <definedName name="Tuberia_Conduit_1_EMT">'[47]LISTADO DE MATERIALES Y EQUIPOS'!$B$79</definedName>
    <definedName name="Tubería_cuadrada_1">[33]PRECIOS!$B$69</definedName>
    <definedName name="Tubería_HG_11_2">[33]PRECIOS!$B$72</definedName>
    <definedName name="TUBERIA_P.V.C_RDE_9" localSheetId="4">#REF!</definedName>
    <definedName name="TUBERIA_P.V.C_RDE_9" localSheetId="2">#REF!</definedName>
    <definedName name="TUBERIA_P.V.C_RDE_9">#REF!</definedName>
    <definedName name="TUBERIA_P.V.C_UM_RDE_41____2" localSheetId="4">#REF!</definedName>
    <definedName name="TUBERIA_P.V.C_UM_RDE_41____2">#REF!</definedName>
    <definedName name="TUBERIA_P.V.C_UM_RDE_41____3" localSheetId="4">#REF!</definedName>
    <definedName name="TUBERIA_P.V.C_UM_RDE_41____3">#REF!</definedName>
    <definedName name="Tubería_PVC_alcantarillado_36___Inc.Transporte">[49]Insumos!$D$36</definedName>
    <definedName name="TUBERIA1" localSheetId="2" hidden="1">#REF!</definedName>
    <definedName name="TUBERIA1" hidden="1">#REF!</definedName>
    <definedName name="tuberia2" localSheetId="2">#REF!</definedName>
    <definedName name="tuberia2">#REF!</definedName>
    <definedName name="tuberia3" localSheetId="4">#REF!</definedName>
    <definedName name="tuberia3">#REF!</definedName>
    <definedName name="TUBERIA3_1">#N/A</definedName>
    <definedName name="TUBERIA3_1_1">#REF!</definedName>
    <definedName name="TUBERIA3_1_1_1">NA()</definedName>
    <definedName name="TUBERIA3_1_2">#REF!</definedName>
    <definedName name="tuberia4">#REF!</definedName>
    <definedName name="TUBERIA6">#REF!</definedName>
    <definedName name="TUBERIA6_1">#N/A</definedName>
    <definedName name="TUBERIA6_1_1">#REF!</definedName>
    <definedName name="TUBERIA6_1_1_1">NA()</definedName>
    <definedName name="TUBERIA6_1_2">#REF!</definedName>
    <definedName name="tubfiltro" localSheetId="2">#REF!</definedName>
    <definedName name="tubfiltro">#REF!</definedName>
    <definedName name="TUBNE" localSheetId="2">#REF!</definedName>
    <definedName name="TUBNE">#REF!</definedName>
    <definedName name="TUBO">#REF!</definedName>
    <definedName name="TUBO_1_2">#REF!</definedName>
    <definedName name="TUBO_1_2__HG">#REF!</definedName>
    <definedName name="Tubo_conduit_pvc_1">'[47]LISTADO DE MATERIALES Y EQUIPOS'!$B$121</definedName>
    <definedName name="Tubo_galvanizado_2">#REF!</definedName>
    <definedName name="Tubo_pvc_1">#REF!</definedName>
    <definedName name="Tubo_pvc_2">#REF!</definedName>
    <definedName name="Tubo_PVC_conduit_1_2">[46]Insumos!$B$303</definedName>
    <definedName name="Tubo_rectangular_100x40x1.5_mm">[49]Insumos!$D$67</definedName>
    <definedName name="tubo24" localSheetId="4">#REF!</definedName>
    <definedName name="tubo24" localSheetId="2">#REF!</definedName>
    <definedName name="tubo24">#REF!</definedName>
    <definedName name="TUBO6">[235]PRECIOS!$B$40</definedName>
    <definedName name="TUBO8">[235]PRECIOS!$B$41</definedName>
    <definedName name="tubohg2" localSheetId="4">#REF!</definedName>
    <definedName name="tubohg2" localSheetId="2">[67]lisprecios!#REF!</definedName>
    <definedName name="tubohg2">[67]lisprecios!#REF!</definedName>
    <definedName name="tubor24" localSheetId="4">#REF!</definedName>
    <definedName name="tubor24" localSheetId="2">#REF!</definedName>
    <definedName name="tubor24">#REF!</definedName>
    <definedName name="TUBS2" localSheetId="2">#REF!</definedName>
    <definedName name="TUBS2">#REF!</definedName>
    <definedName name="TUBS3">#REF!</definedName>
    <definedName name="TUBS4">#REF!</definedName>
    <definedName name="TUBS6">#REF!</definedName>
    <definedName name="TUHD10">#REF!</definedName>
    <definedName name="TUHD16">#REF!</definedName>
    <definedName name="TUPI" localSheetId="4">MATCH(0.01,PGIO!End_Bal,-1)+1</definedName>
    <definedName name="TUPI" localSheetId="2">COINCIDIR(0.01,'PPTO INTERVENTORIA'!End_Bal,-1)+1</definedName>
    <definedName name="TUPI" localSheetId="1">COINCIDIR(0.01,[0]!End_Bal,-1)+1</definedName>
    <definedName name="TUPI">COINCIDIR(0.01,End_Bal,-1)+1</definedName>
    <definedName name="tur" localSheetId="4" hidden="1">{"TAB1",#N/A,TRUE,"GENERAL";"TAB2",#N/A,TRUE,"GENERAL";"TAB3",#N/A,TRUE,"GENERAL";"TAB4",#N/A,TRUE,"GENERAL";"TAB5",#N/A,TRUE,"GENERAL"}</definedName>
    <definedName name="tur" localSheetId="7"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4" hidden="1">{"TAB1",#N/A,TRUE,"GENERAL";"TAB2",#N/A,TRUE,"GENERAL";"TAB3",#N/A,TRUE,"GENERAL";"TAB4",#N/A,TRUE,"GENERAL";"TAB5",#N/A,TRUE,"GENERAL"}</definedName>
    <definedName name="turu" localSheetId="7"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ya" localSheetId="2">#REF!</definedName>
    <definedName name="tuya">#REF!</definedName>
    <definedName name="tvmenor90min" localSheetId="2">#REF!</definedName>
    <definedName name="tvmenor90min">#REF!</definedName>
    <definedName name="Tw" localSheetId="4">#REF!</definedName>
    <definedName name="Tw">#REF!</definedName>
    <definedName name="twer" localSheetId="4" hidden="1">{"TAB1",#N/A,TRUE,"GENERAL";"TAB2",#N/A,TRUE,"GENERAL";"TAB3",#N/A,TRUE,"GENERAL";"TAB4",#N/A,TRUE,"GENERAL";"TAB5",#N/A,TRUE,"GENERAL"}</definedName>
    <definedName name="twer" localSheetId="7"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7"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WWRRYK">'[41]A.P.U'!#REF!</definedName>
    <definedName name="Tx" localSheetId="4">#REF!</definedName>
    <definedName name="Tx" localSheetId="2">#REF!</definedName>
    <definedName name="Tx">#REF!</definedName>
    <definedName name="ty" localSheetId="4">#REF!</definedName>
    <definedName name="ty" localSheetId="2"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7"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7"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7"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7"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7"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s">#REF!</definedName>
    <definedName name="tytgfhgfh" localSheetId="4"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7"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 localSheetId="4">#REF!</definedName>
    <definedName name="tyu" localSheetId="2">#REF!</definedName>
    <definedName name="tyu">#REF!</definedName>
    <definedName name="TYUIYI" localSheetId="4"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7"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7"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7"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UY">#REF!</definedName>
    <definedName name="tyxg" localSheetId="4" hidden="1">{"via1",#N/A,TRUE,"general";"via2",#N/A,TRUE,"general";"via3",#N/A,TRUE,"general"}</definedName>
    <definedName name="tyxg" localSheetId="7"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 localSheetId="4">#REF!</definedName>
    <definedName name="Tz" localSheetId="2">#REF!</definedName>
    <definedName name="Tz">#REF!</definedName>
    <definedName name="U" localSheetId="4">#REF!</definedName>
    <definedName name="U" localSheetId="2">'[41]A.P.U'!#REF!</definedName>
    <definedName name="U">'[41]A.P.U'!#REF!</definedName>
    <definedName name="U_1">#N/A</definedName>
    <definedName name="U_1_1" localSheetId="2">#REF!</definedName>
    <definedName name="U_1_1">#REF!</definedName>
    <definedName name="U_1_1_1">NA()</definedName>
    <definedName name="U_1_2">#REF!</definedName>
    <definedName name="U_Z">#REF!</definedName>
    <definedName name="u3u" localSheetId="4" hidden="1">{"TAB1",#N/A,TRUE,"GENERAL";"TAB2",#N/A,TRUE,"GENERAL";"TAB3",#N/A,TRUE,"GENERAL";"TAB4",#N/A,TRUE,"GENERAL";"TAB5",#N/A,TRUE,"GENERAL"}</definedName>
    <definedName name="u3u" localSheetId="7"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P_1">#N/A</definedName>
    <definedName name="U3UP_1_1">#REF!</definedName>
    <definedName name="U3UP_1_1_1">NA()</definedName>
    <definedName name="U3UP_1_2">#REF!</definedName>
    <definedName name="U3UZ">#REF!</definedName>
    <definedName name="U3UZ_1">#N/A</definedName>
    <definedName name="U3UZ_1_1">#REF!</definedName>
    <definedName name="U3UZ_1_1_1">NA()</definedName>
    <definedName name="U3UZ_1_2">#REF!</definedName>
    <definedName name="U4UP">#REF!</definedName>
    <definedName name="U4UP_1">#N/A</definedName>
    <definedName name="U4UP_1_1">#REF!</definedName>
    <definedName name="U4UP_1_1_1">NA()</definedName>
    <definedName name="U4UP_1_2">#REF!</definedName>
    <definedName name="U4UZ">#REF!</definedName>
    <definedName name="U4UZ_1">#N/A</definedName>
    <definedName name="U4UZ_1_1">#REF!</definedName>
    <definedName name="U4UZ_1_1_1">NA()</definedName>
    <definedName name="U4UZ_1_2">#REF!</definedName>
    <definedName name="U6UP">#REF!</definedName>
    <definedName name="U6UP_1">#N/A</definedName>
    <definedName name="U6UP_1_1">#REF!</definedName>
    <definedName name="U6UP_1_1_1">NA()</definedName>
    <definedName name="U6UP_1_2">#REF!</definedName>
    <definedName name="U6UP_2">#N/A</definedName>
    <definedName name="U6UZ">#REF!</definedName>
    <definedName name="U6UZ_1">#N/A</definedName>
    <definedName name="U6UZ_1_1">#REF!</definedName>
    <definedName name="U6UZ_1_1_1">NA()</definedName>
    <definedName name="U6UZ_1_2">#REF!</definedName>
    <definedName name="u7u7" localSheetId="4" hidden="1">{"TAB1",#N/A,TRUE,"GENERAL";"TAB2",#N/A,TRUE,"GENERAL";"TAB3",#N/A,TRUE,"GENERAL";"TAB4",#N/A,TRUE,"GENERAL";"TAB5",#N/A,TRUE,"GENERAL"}</definedName>
    <definedName name="u7u7" localSheetId="7"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P_1">#N/A</definedName>
    <definedName name="U8UP_1_1">#REF!</definedName>
    <definedName name="U8UP_1_1_1">NA()</definedName>
    <definedName name="U8UP_1_2">#REF!</definedName>
    <definedName name="U8UZ">#REF!</definedName>
    <definedName name="U8UZ_1">#N/A</definedName>
    <definedName name="U8UZ_1_1">#REF!</definedName>
    <definedName name="U8UZ_1_1_1">NA()</definedName>
    <definedName name="U8UZ_1_2">#REF!</definedName>
    <definedName name="Ua" localSheetId="4">#REF!</definedName>
    <definedName name="Ua" localSheetId="2">#REF!</definedName>
    <definedName name="Ua">#REF!</definedName>
    <definedName name="UALU">#REF!</definedName>
    <definedName name="uat">#REF!</definedName>
    <definedName name="ub">#REF!</definedName>
    <definedName name="Ubic">#REF!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HVC">'[41]A.P.U'!#REF!</definedName>
    <definedName name="ui" localSheetId="4">#REF!</definedName>
    <definedName name="UI" localSheetId="7"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#REF!</definedName>
    <definedName name="uijhj" localSheetId="4" hidden="1">{"via1",#N/A,TRUE,"general";"via2",#N/A,TRUE,"general";"via3",#N/A,TRUE,"general"}</definedName>
    <definedName name="uijhj" localSheetId="7"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7"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7"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7"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7"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4" hidden="1">{"TAB1",#N/A,TRUE,"GENERAL";"TAB2",#N/A,TRUE,"GENERAL";"TAB3",#N/A,TRUE,"GENERAL";"TAB4",#N/A,TRUE,"GENERAL";"TAB5",#N/A,TRUE,"GENERAL"}</definedName>
    <definedName name="UIUYI" localSheetId="7"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j" localSheetId="4">#REF!</definedName>
    <definedName name="Uj" localSheetId="2">#REF!</definedName>
    <definedName name="Uj">#REF!</definedName>
    <definedName name="Uk" localSheetId="4">#REF!</definedName>
    <definedName name="Uk">#REF!</definedName>
    <definedName name="UKNBGF" localSheetId="4">#REF!</definedName>
    <definedName name="UKNBGF">'[41]A.P.U'!#REF!</definedName>
    <definedName name="Ull" localSheetId="4">#REF!</definedName>
    <definedName name="Ull" localSheetId="2">#REF!</definedName>
    <definedName name="Ull">#REF!</definedName>
    <definedName name="UM" localSheetId="4">#REF!</definedName>
    <definedName name="UM" localSheetId="2">'[87]CIRCUITOS CODENSA'!#REF!</definedName>
    <definedName name="UM">'[87]CIRCUITOS CODENSA'!#REF!</definedName>
    <definedName name="UN" localSheetId="4">#REF!</definedName>
    <definedName name="UN" localSheetId="2">#REF!</definedName>
    <definedName name="UN">#REF!</definedName>
    <definedName name="Un." localSheetId="2">#REF!</definedName>
    <definedName name="Un.">#REF!</definedName>
    <definedName name="UN_APU">IF(LEN([107]apu!XFB1)=2,"",IF([107]apu!XFB1="","",IF(ISERROR(SEARCH("-",[107]apu!$B1,3)),VLOOKUP([107]apu!$B1,[107]Insumos!XFD$1:B$65536,3,0),VLOOKUP([107]apu!XFB1,'[107]Ppto completo'!$D$1:$F$65536,3,FALSE))))</definedName>
    <definedName name="UN_AUX">IF([107]Auxiliares!$B1="","",VLOOKUP([107]Auxiliares!$B1,[107]Insumos!$D$1:$F$65536,3,FALSE))</definedName>
    <definedName name="UN_PRI" localSheetId="2">#REF!</definedName>
    <definedName name="UN_PRI">#REF!</definedName>
    <definedName name="unid" localSheetId="4">#REF!</definedName>
    <definedName name="unid" localSheetId="2">#REF!</definedName>
    <definedName name="unid">#REF!</definedName>
    <definedName name="Unidad">#REF!</definedName>
    <definedName name="UNIDAD_TRANSPORTE">#REF!</definedName>
    <definedName name="UNIDAD1">[130]ITEMS!$C$2</definedName>
    <definedName name="UNIDAD521">[131]ITEMS!$C$522</definedName>
    <definedName name="Unidades" localSheetId="4">#REF!</definedName>
    <definedName name="Unidades">[245]Presup_Cancha!$J$13:$J$17</definedName>
    <definedName name="unidades_reales" localSheetId="2">#REF!</definedName>
    <definedName name="unidades_reales">#REF!</definedName>
    <definedName name="union" localSheetId="2">#REF!</definedName>
    <definedName name="union">#REF!</definedName>
    <definedName name="UNION_DE_MECANICA_2" localSheetId="4">#REF!</definedName>
    <definedName name="UNION_DE_MECANICA_2">#REF!</definedName>
    <definedName name="UNION_DE_MECANICA_3" localSheetId="4">#REF!</definedName>
    <definedName name="UNION_DE_MECANICA_3">#REF!</definedName>
    <definedName name="UNION_DE_MECANICA_4" localSheetId="4">#REF!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#REF!</definedName>
    <definedName name="UNION3">#REF!</definedName>
    <definedName name="UNION3_1">#N/A</definedName>
    <definedName name="UNION3_1_1">#REF!</definedName>
    <definedName name="UNION3_1_1_1">NA()</definedName>
    <definedName name="UNION3_1_2">#REF!</definedName>
    <definedName name="UNION3PVC">#REF!</definedName>
    <definedName name="UNION3PVC_1">#N/A</definedName>
    <definedName name="UNION3PVC_1_1">#REF!</definedName>
    <definedName name="UNION3PVC_1_1_1">NA()</definedName>
    <definedName name="UNION3PVC_1_2">#REF!</definedName>
    <definedName name="UNION6PVC">#REF!</definedName>
    <definedName name="UNION6PVC_1">#N/A</definedName>
    <definedName name="UNION6PVC_1_1">#REF!</definedName>
    <definedName name="UNION6PVC_1_1_1">NA()</definedName>
    <definedName name="UNION6PVC_1_2">#REF!</definedName>
    <definedName name="UNION8">#REF!</definedName>
    <definedName name="UNION8_1">#N/A</definedName>
    <definedName name="UNION8_1_1">#REF!</definedName>
    <definedName name="UNION8_1_1_1">NA()</definedName>
    <definedName name="UNION8_1_2">#REF!</definedName>
    <definedName name="UNION8PVC">#REF!</definedName>
    <definedName name="UNION8PVC_1">#N/A</definedName>
    <definedName name="UNION8PVC_1_1">#REF!</definedName>
    <definedName name="UNION8PVC_1_1_1">NA()</definedName>
    <definedName name="UNION8PVC_1_2">#REF!</definedName>
    <definedName name="UNIONREPARACION">#REF!</definedName>
    <definedName name="UNIONREPARACION_1">#N/A</definedName>
    <definedName name="UNIONREPARACION_1_1">#REF!</definedName>
    <definedName name="UNIONREPARACION_1_1_1">NA()</definedName>
    <definedName name="UNIONREPARACION_1_2">#REF!</definedName>
    <definedName name="UNIONREPARACION6">#REF!</definedName>
    <definedName name="UNIONREPARACION6_1">#N/A</definedName>
    <definedName name="UNIONREPARACION6_1_1">#REF!</definedName>
    <definedName name="UNIONREPARACION6_1_1_1">NA()</definedName>
    <definedName name="UNIONREPARACION6_1_2">#REF!</definedName>
    <definedName name="unit" localSheetId="4">#REF!</definedName>
    <definedName name="unit" localSheetId="7">#REF!</definedName>
    <definedName name="unit" localSheetId="2">#REF!</definedName>
    <definedName name="Unit" hidden="1">#REF!</definedName>
    <definedName name="UNITARIO">[246]Unitarios!$A$3:$D$13</definedName>
    <definedName name="Unitarios" localSheetId="4">#REF!</definedName>
    <definedName name="Unitarios" localSheetId="2">#REF!</definedName>
    <definedName name="Unitarios">#REF!</definedName>
    <definedName name="unj" localSheetId="2" hidden="1">#REF!</definedName>
    <definedName name="unj" hidden="1">#REF!</definedName>
    <definedName name="uno" localSheetId="4">PGIO!err</definedName>
    <definedName name="uno" localSheetId="2">'PPTO INTERVENTORIA'!err</definedName>
    <definedName name="uno">'POLIZAS OBRA'!err</definedName>
    <definedName name="UNO___0" localSheetId="2">#REF!</definedName>
    <definedName name="UNO___0">#REF!</definedName>
    <definedName name="Uñ" localSheetId="4">#REF!</definedName>
    <definedName name="Uñ" localSheetId="2">#REF!</definedName>
    <definedName name="Uñ">#REF!</definedName>
    <definedName name="UO">"[0]!err"</definedName>
    <definedName name="UO_1">"[0]!err"</definedName>
    <definedName name="UOUIV" localSheetId="4" hidden="1">{"TAB1",#N/A,TRUE,"GENERAL";"TAB2",#N/A,TRUE,"GENERAL";"TAB3",#N/A,TRUE,"GENERAL";"TAB4",#N/A,TRUE,"GENERAL";"TAB5",#N/A,TRUE,"GENERAL"}</definedName>
    <definedName name="UOUIV" localSheetId="7"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 localSheetId="4">#REF!</definedName>
    <definedName name="Up" localSheetId="2">#REF!</definedName>
    <definedName name="Up">#REF!</definedName>
    <definedName name="Uq" localSheetId="4">#REF!</definedName>
    <definedName name="Uq">#REF!</definedName>
    <definedName name="Ur" localSheetId="4">#REF!</definedName>
    <definedName name="Ur">#REF!</definedName>
    <definedName name="UR3UP">#REF!</definedName>
    <definedName name="UR3UP_1">#N/A</definedName>
    <definedName name="UR3UP_1_1">#REF!</definedName>
    <definedName name="UR3UP_1_1_1">NA()</definedName>
    <definedName name="UR3UP_1_2">#REF!</definedName>
    <definedName name="UR3UZ">#REF!</definedName>
    <definedName name="UR3UZ_1">#N/A</definedName>
    <definedName name="UR3UZ_1_1">#REF!</definedName>
    <definedName name="UR3UZ_1_1_1">NA()</definedName>
    <definedName name="UR3UZ_1_2">#REF!</definedName>
    <definedName name="UR4UP">#REF!</definedName>
    <definedName name="UR4UP_1">#N/A</definedName>
    <definedName name="UR4UP_1_1">#REF!</definedName>
    <definedName name="UR4UP_1_1_1">NA()</definedName>
    <definedName name="UR4UP_1_2">#REF!</definedName>
    <definedName name="UR4UZ">#REF!</definedName>
    <definedName name="UR4UZ_1">#N/A</definedName>
    <definedName name="UR4UZ_1_1">#REF!</definedName>
    <definedName name="UR4UZ_1_1_1">NA()</definedName>
    <definedName name="UR4UZ_1_2">#REF!</definedName>
    <definedName name="UR6UP">#REF!</definedName>
    <definedName name="UR6UP_1">#N/A</definedName>
    <definedName name="UR6UP_1_1">#REF!</definedName>
    <definedName name="UR6UP_1_1_1">NA()</definedName>
    <definedName name="UR6UP_1_2">#REF!</definedName>
    <definedName name="UR6UZ">#REF!</definedName>
    <definedName name="UR6UZ_1">#N/A</definedName>
    <definedName name="UR6UZ_1_1">#REF!</definedName>
    <definedName name="UR6UZ_1_1_1">NA()</definedName>
    <definedName name="UR6UZ_1_2">#REF!</definedName>
    <definedName name="UR8UP">#REF!</definedName>
    <definedName name="UR8UP_1">#N/A</definedName>
    <definedName name="UR8UP_1_1">#REF!</definedName>
    <definedName name="UR8UP_1_1_1">NA()</definedName>
    <definedName name="UR8UP_1_2">#REF!</definedName>
    <definedName name="UR8UZ">#REF!</definedName>
    <definedName name="UR8UZ_1">#N/A</definedName>
    <definedName name="UR8UZ_1_1">#REF!</definedName>
    <definedName name="UR8UZ_1_1_1">NA()</definedName>
    <definedName name="UR8UZ_1_2">#REF!</definedName>
    <definedName name="URAP10" localSheetId="2">#REF!</definedName>
    <definedName name="URAP10">#REF!</definedName>
    <definedName name="URAP2" localSheetId="2">#REF!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4">PGIO!err</definedName>
    <definedName name="uriel" localSheetId="2">'PPTO INTERVENTORIA'!err</definedName>
    <definedName name="uriel">'POLIZAS OBRA'!err</definedName>
    <definedName name="uryur" localSheetId="4" hidden="1">{"TAB1",#N/A,TRUE,"GENERAL";"TAB2",#N/A,TRUE,"GENERAL";"TAB3",#N/A,TRUE,"GENERAL";"TAB4",#N/A,TRUE,"GENERAL";"TAB5",#N/A,TRUE,"GENERAL"}</definedName>
    <definedName name="uryur" localSheetId="7"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'[87]CIRCUITOS CODENSA'!#REF!</definedName>
    <definedName name="Usd">#REF!</definedName>
    <definedName name="USxCOL">#REF!</definedName>
    <definedName name="ut" localSheetId="4">#REF!</definedName>
    <definedName name="ut">#REF!</definedName>
    <definedName name="uti">[247]AIU!$E$106</definedName>
    <definedName name="UTIL" localSheetId="4">#REF!</definedName>
    <definedName name="UTIL" localSheetId="2">#REF!</definedName>
    <definedName name="UTIL">#REF!</definedName>
    <definedName name="utilidad" localSheetId="4">#REF!</definedName>
    <definedName name="Utilidad">#REF!</definedName>
    <definedName name="Utilidades">#REF!</definedName>
    <definedName name="UtilidadObra">#REF!</definedName>
    <definedName name="Utilidadrev">#REF!</definedName>
    <definedName name="UTL">[40]otros!$C$4</definedName>
    <definedName name="uu" localSheetId="4">#REF!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IIIYIII" localSheetId="4">#REF!</definedName>
    <definedName name="UUIIIYIII" localSheetId="2">'[41]A.P.U'!#REF!</definedName>
    <definedName name="UUIIIYIII">'[41]A.P.U'!#REF!</definedName>
    <definedName name="uuu" localSheetId="4" hidden="1">{"TAB1",#N/A,TRUE,"GENERAL";"TAB2",#N/A,TRUE,"GENERAL";"TAB3",#N/A,TRUE,"GENERAL";"TAB4",#N/A,TRUE,"GENERAL";"TAB5",#N/A,TRUE,"GENERAL"}</definedName>
    <definedName name="uuu" localSheetId="7"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 localSheetId="4">IF(__________________y7,[0]!Header_Row+__________________y3,[0]!Header_Row)</definedName>
    <definedName name="uuuu" localSheetId="7">SI(__________________y7,[0]!Header_Row+__________________y3,[0]!Header_Row)</definedName>
    <definedName name="uuuu" localSheetId="2">'PPTO INTERVENTORIA'!SI(__________________y7,[0]!Header_Row+__________________y3,[0]!Header_Row)</definedName>
    <definedName name="uuuu" hidden="1">#REF!</definedName>
    <definedName name="uuuuo" localSheetId="4" hidden="1">{"TAB1",#N/A,TRUE,"GENERAL";"TAB2",#N/A,TRUE,"GENERAL";"TAB3",#N/A,TRUE,"GENERAL";"TAB4",#N/A,TRUE,"GENERAL";"TAB5",#N/A,TRUE,"GENERAL"}</definedName>
    <definedName name="uuuuo" localSheetId="7"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7"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UUUUUU" localSheetId="4" hidden="1">{"TAB1",#N/A,TRUE,"GENERAL";"TAB2",#N/A,TRUE,"GENERAL";"TAB3",#N/A,TRUE,"GENERAL";"TAB4",#N/A,TRUE,"GENERAL";"TAB5",#N/A,TRUE,"GENERAL"}</definedName>
    <definedName name="UUUUUUU" localSheetId="2" hidden="1">{"TAB1",#N/A,TRUE,"GENERAL";"TAB2",#N/A,TRUE,"GENERAL";"TAB3",#N/A,TRUE,"GENERAL";"TAB4",#N/A,TRUE,"GENERAL";"TAB5",#N/A,TRUE,"GENERAL"}</definedName>
    <definedName name="UUUUUUU" hidden="1">{"TAB1",#N/A,TRUE,"GENERAL";"TAB2",#N/A,TRUE,"GENERAL";"TAB3",#N/A,TRUE,"GENERAL";"TAB4",#N/A,TRUE,"GENERAL";"TAB5",#N/A,TRUE,"GENERAL"}</definedName>
    <definedName name="Uv" localSheetId="4">#REF!</definedName>
    <definedName name="Uv" localSheetId="2">#REF!</definedName>
    <definedName name="Uv">#REF!</definedName>
    <definedName name="Uw" localSheetId="4">#REF!</definedName>
    <definedName name="Uw">#REF!</definedName>
    <definedName name="uwkap" localSheetId="4" hidden="1">{"TAB1",#N/A,TRUE,"GENERAL";"TAB2",#N/A,TRUE,"GENERAL";"TAB3",#N/A,TRUE,"GENERAL";"TAB4",#N/A,TRUE,"GENERAL";"TAB5",#N/A,TRUE,"GENERAL"}</definedName>
    <definedName name="uwkap" localSheetId="7"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 localSheetId="4">#REF!</definedName>
    <definedName name="uxd" localSheetId="2">#REF!</definedName>
    <definedName name="uxd">#REF!</definedName>
    <definedName name="uy" localSheetId="4">#REF!</definedName>
    <definedName name="uy">#REF!</definedName>
    <definedName name="uyiyiy" localSheetId="4"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7"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7"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Uz" localSheetId="4">#REF!</definedName>
    <definedName name="Uz" localSheetId="2">#REF!</definedName>
    <definedName name="Uz">#REF!</definedName>
    <definedName name="v" localSheetId="4">#REF!</definedName>
    <definedName name="V" localSheetId="7">'[41]A.P.U'!#REF!</definedName>
    <definedName name="V" localSheetId="2">'[41]A.P.U'!#REF!</definedName>
    <definedName name="v" hidden="1">{"TAB1",#N/A,TRUE,"GENERAL";"TAB2",#N/A,TRUE,"GENERAL";"TAB3",#N/A,TRUE,"GENERAL";"TAB4",#N/A,TRUE,"GENERAL";"TAB5",#N/A,TRUE,"GENERAL"}</definedName>
    <definedName name="Va" localSheetId="4">#REF!</definedName>
    <definedName name="VA">'[248]VIGAS AEREAS'!$B$27:$G$33</definedName>
    <definedName name="VACA" localSheetId="4">#REF!</definedName>
    <definedName name="VACA" localSheetId="2">[249]General!#REF!</definedName>
    <definedName name="VACA">[249]General!#REF!</definedName>
    <definedName name="VACON">'[248]VIGAS AEREAS'!$H$37:$H$60</definedName>
    <definedName name="VAL_100PE_S1" localSheetId="4">#REF!</definedName>
    <definedName name="VAL_100PE_S1" localSheetId="2">#REF!</definedName>
    <definedName name="VAL_100PE_S1">#REF!</definedName>
    <definedName name="VAL_100PE_S2" localSheetId="4">#REF!</definedName>
    <definedName name="VAL_100PE_S2">#REF!</definedName>
    <definedName name="VAL_100PE_S3" localSheetId="4">#REF!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idez">#REF!</definedName>
    <definedName name="Valla">'[49]Apu Valla'!$G$78</definedName>
    <definedName name="VALLA_2_3_MTS_CON_3_CERCHAS" localSheetId="4">#REF!</definedName>
    <definedName name="VALLA_2_3_MTS_CON_3_CERCHAS" localSheetId="2">#REF!</definedName>
    <definedName name="VALLA_2_3_MTS_CON_3_CERCHAS">#REF!</definedName>
    <definedName name="Valla_2x2_mts_instalada">[33]PRECIOS!$B$95</definedName>
    <definedName name="VALLE">#REF!</definedName>
    <definedName name="VALMA3" localSheetId="4">#REF!</definedName>
    <definedName name="VALMA3" localSheetId="2">#REF!</definedName>
    <definedName name="VALMA3">#REF!</definedName>
    <definedName name="VALMA4">#REF!</definedName>
    <definedName name="VALNG">'[248]VIGAS AEREAS'!$K$37:$K$60</definedName>
    <definedName name="Valor" localSheetId="2">#REF!</definedName>
    <definedName name="Valor">#REF!</definedName>
    <definedName name="Valor.m3.concreto17.5MPa" localSheetId="2">#REF!</definedName>
    <definedName name="Valor.m3.concreto17.5MPa">#REF!</definedName>
    <definedName name="Valor.m3.concreto21MPa" localSheetId="2">#REF!</definedName>
    <definedName name="Valor.m3.concreto21MPa">#REF!</definedName>
    <definedName name="Valor.m3.concreto35MPa">#REF!</definedName>
    <definedName name="Valor_1">#N/A</definedName>
    <definedName name="Valor_1_1">#REF!</definedName>
    <definedName name="Valor_1_1_1">NA()</definedName>
    <definedName name="Valor_1_2">#REF!</definedName>
    <definedName name="valor1" localSheetId="4">#REF!</definedName>
    <definedName name="valor1" localSheetId="2">#REF!</definedName>
    <definedName name="valor1">#REF!</definedName>
    <definedName name="valor2">#REF!</definedName>
    <definedName name="VALOR3">#REF!</definedName>
    <definedName name="Valoracion">#REF!</definedName>
    <definedName name="VALORACIÓN">#REF!</definedName>
    <definedName name="ValorCto">#REF!</definedName>
    <definedName name="ValorEjecutado">#REF!</definedName>
    <definedName name="ValorProyecto">#REF!</definedName>
    <definedName name="ValorRecursosComprometidos">#REF!</definedName>
    <definedName name="ValorTot">#REF!</definedName>
    <definedName name="ValorTot_1">#N/A</definedName>
    <definedName name="ValorTot_1_1">#REF!</definedName>
    <definedName name="ValorTot_1_1_1">NA()</definedName>
    <definedName name="ValorTot_1_2">#REF!</definedName>
    <definedName name="ValorTotConsultoria">#REF!</definedName>
    <definedName name="valparaiso">'[1]APU PVC'!#REF!</definedName>
    <definedName name="Values_Entered" localSheetId="4">IF(Loan_Amount*PGIO!Interest_Rate*Loan_Years*Loan_Start&gt;0,1,0)</definedName>
    <definedName name="Values_Entered" localSheetId="2">'PPTO INTERVENTORIA'!SI('PPTO INTERVENTORIA'!Loan_Amount*Interest_Rate*'PPTO INTERVENTORIA'!Loan_Years*'PPTO INTERVENTORIA'!Loan_Start&gt;0,1,0)</definedName>
    <definedName name="Values_Entered">SI(Loan_Amount*Interest_Rate*Loan_Years*Loan_Start&gt;0,1,0)</definedName>
    <definedName name="VALVULA" localSheetId="2">#REF!</definedName>
    <definedName name="VALVULA">#REF!</definedName>
    <definedName name="VALVULA_DE_COMPUERTA_2__SELLO_ELASTICO_Y_VNA_CON_CUADRANTE" localSheetId="4">#REF!</definedName>
    <definedName name="VALVULA_DE_COMPUERTA_2__SELLO_ELASTICO_Y_VNA_CON_CUADRANTE" localSheetId="2">#REF!</definedName>
    <definedName name="VALVULA_DE_COMPUERTA_2__SELLO_ELASTICO_Y_VNA_CON_CUADRANTE">#REF!</definedName>
    <definedName name="VALVULA_DE_COMPUERTA_3__BxB_CON_RUEDA_MECANICA" localSheetId="4">#REF!</definedName>
    <definedName name="VALVULA_DE_COMPUERTA_3__BxB_CON_RUEDA_MECANICA">#REF!</definedName>
    <definedName name="VALVULA_DE_COMPUERTA_3__SELLO_ELASTICO_Y_VNA_CON_CUADRANTE" localSheetId="4">#REF!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3_1">#N/A</definedName>
    <definedName name="VALVULA3_1_1">#REF!</definedName>
    <definedName name="VALVULA3_1_1_1">NA()</definedName>
    <definedName name="VALVULA3_1_2">#REF!</definedName>
    <definedName name="VALVULA4">#REF!</definedName>
    <definedName name="VALVULA4_1">#N/A</definedName>
    <definedName name="VALVULA4_1_1">#REF!</definedName>
    <definedName name="VALVULA4_1_1_1">NA()</definedName>
    <definedName name="VALVULA4_1_2">#REF!</definedName>
    <definedName name="VALVULA6">#REF!</definedName>
    <definedName name="VALVULA6_1">#N/A</definedName>
    <definedName name="VALVULA6_1_1">#REF!</definedName>
    <definedName name="VALVULA6_1_1_1">NA()</definedName>
    <definedName name="VALVULA6_1_2">#REF!</definedName>
    <definedName name="VALVULA8">#REF!</definedName>
    <definedName name="VALVULA8_1">#N/A</definedName>
    <definedName name="VALVULA8_1_1">#REF!</definedName>
    <definedName name="VALVULA8_1_1_1">NA()</definedName>
    <definedName name="VALVULA8_1_2">#REF!</definedName>
    <definedName name="Válvulas">#REF!</definedName>
    <definedName name="VAML">'[248]VIGAS AEREAS'!$L$37:$L$60</definedName>
    <definedName name="vaquita" localSheetId="4" hidden="1">{"PRES REHAB ARM-PER POR ITEMS  KM A KM",#N/A,TRUE,"Rehabilitacion Arm-Per"}</definedName>
    <definedName name="vaquita" localSheetId="2" hidden="1">{"PRES REHAB ARM-PER POR ITEMS  KM A KM",#N/A,TRUE,"Rehabilitacion Arm-Per"}</definedName>
    <definedName name="vaquita" hidden="1">{"PRES REHAB ARM-PER POR ITEMS  KM A KM",#N/A,TRUE,"Rehabilitacion Arm-Per"}</definedName>
    <definedName name="Var">[17]Varios.!$E$1:$E$65536</definedName>
    <definedName name="Var_Inflación" localSheetId="2">#REF!</definedName>
    <definedName name="Var_Inflación">#REF!</definedName>
    <definedName name="variacion">[64]Datos!$B$8</definedName>
    <definedName name="VARIACION1">#REF!</definedName>
    <definedName name="Varilla_cooperwell_24">#REF!</definedName>
    <definedName name="Varios" localSheetId="4">#REF!</definedName>
    <definedName name="Varios">#REF!</definedName>
    <definedName name="Varios2" localSheetId="4">#REF!</definedName>
    <definedName name="Varios2">#REF!</definedName>
    <definedName name="vas">#REF!</definedName>
    <definedName name="vb" localSheetId="4">#REF!</definedName>
    <definedName name="vb">#REF!</definedName>
    <definedName name="VBSVB">'[41]A.P.U'!#REF!</definedName>
    <definedName name="vbvbvbvb" localSheetId="4"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4">#REF!</definedName>
    <definedName name="vc" localSheetId="2">#REF!</definedName>
    <definedName name="vc">#REF!</definedName>
    <definedName name="VCBB8" localSheetId="2">#REF!</definedName>
    <definedName name="VCBB8">#REF!</definedName>
    <definedName name="VCEL1">#REF!</definedName>
    <definedName name="VCEL2">#REF!</definedName>
    <definedName name="VCEL3">#REF!</definedName>
    <definedName name="VCEL4">#REF!</definedName>
    <definedName name="VCEL6">#REF!</definedName>
    <definedName name="VCEL8">[19]BASE!#REF!</definedName>
    <definedName name="VCELA2" localSheetId="4">#REF!</definedName>
    <definedName name="VCELA2" localSheetId="2">#REF!</definedName>
    <definedName name="VCELA2">#REF!</definedName>
    <definedName name="VCELA3" localSheetId="2">#REF!</definedName>
    <definedName name="VCELA3">#REF!</definedName>
    <definedName name="VCELA4">#REF!</definedName>
    <definedName name="VCELA6">#REF!</definedName>
    <definedName name="vck" localSheetId="4">#REF!</definedName>
    <definedName name="vck">#REF!</definedName>
    <definedName name="vct">#REF!</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4">#REF!</definedName>
    <definedName name="vd" localSheetId="2">#REF!</definedName>
    <definedName name="vd">#REF!</definedName>
    <definedName name="vdfvuio" localSheetId="4" hidden="1">{"via1",#N/A,TRUE,"general";"via2",#N/A,TRUE,"general";"via3",#N/A,TRUE,"general"}</definedName>
    <definedName name="vdfvuio" localSheetId="7"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7"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'[87]CIRCUITOS CODENSA'!#REF!</definedName>
    <definedName name="Vehiculo__Tipo_pickup">'[49]A.I.U'!$E$104</definedName>
    <definedName name="VENEZ">#REF!</definedName>
    <definedName name="vent">#REF!</definedName>
    <definedName name="VENT100_S1" localSheetId="4">#REF!</definedName>
    <definedName name="VENT100_S1">#REF!</definedName>
    <definedName name="VENT100_S2" localSheetId="4">#REF!</definedName>
    <definedName name="VENT100_S2">#REF!</definedName>
    <definedName name="VENT100_S3" localSheetId="4">#REF!</definedName>
    <definedName name="VENT100_S3">#REF!</definedName>
    <definedName name="VENT100_S4">#REF!</definedName>
    <definedName name="VENT100_S5">#REF!</definedName>
    <definedName name="VENT100_S6">#REF!</definedName>
    <definedName name="Venta1">#REF!</definedName>
    <definedName name="VentaAiu">#REF!</definedName>
    <definedName name="VentaAnsermaCartago">#REF!</definedName>
    <definedName name="VentaMediacanoaAnserma">#REF!</definedName>
    <definedName name="Ventana_de_aluminio">'[47]LISTADO DE MATERIALES Y EQUIPOS'!$B$87</definedName>
    <definedName name="VENTANAS" localSheetId="4">#REF!</definedName>
    <definedName name="VENTANAS" localSheetId="2">#REF!</definedName>
    <definedName name="VENTANAS">#REF!</definedName>
    <definedName name="VENTANAS_ITEM" localSheetId="2">#REF!</definedName>
    <definedName name="VENTANAS_ITEM">#REF!</definedName>
    <definedName name="VentaVenta">#REF!</definedName>
    <definedName name="VENTI">#REF!</definedName>
    <definedName name="VENTOSAS_PARA_INSTALACION_EN_TUBERIA_DE_3">#REF!</definedName>
    <definedName name="Version4OK" localSheetId="4" hidden="1">{"Datos de las Curvas",#N/A,TRUE,"TABLA-CALCULOS"}</definedName>
    <definedName name="Version4OK" localSheetId="2" hidden="1">{"Datos de las Curvas",#N/A,TRUE,"TABLA-CALCULOS"}</definedName>
    <definedName name="Version4OK" hidden="1">{"Datos de las Curvas",#N/A,TRUE,"TABLA-CALCULOS"}</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 localSheetId="4">#REF!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4" hidden="1">{"via1",#N/A,TRUE,"general";"via2",#N/A,TRUE,"general";"via3",#N/A,TRUE,"general"}</definedName>
    <definedName name="vfbgnhyt" localSheetId="7"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#REF!</definedName>
    <definedName name="vfn" localSheetId="4">#REF!</definedName>
    <definedName name="vfn" localSheetId="2">#REF!</definedName>
    <definedName name="vfn">#REF!</definedName>
    <definedName name="VFR">#REF!</definedName>
    <definedName name="vfvdv" localSheetId="4" hidden="1">{"TAB1",#N/A,TRUE,"GENERAL";"TAB2",#N/A,TRUE,"GENERAL";"TAB3",#N/A,TRUE,"GENERAL";"TAB4",#N/A,TRUE,"GENERAL";"TAB5",#N/A,TRUE,"GENERAL"}</definedName>
    <definedName name="vfvdv" localSheetId="7"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7"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 localSheetId="4">#REF!</definedName>
    <definedName name="vg" localSheetId="2">#REF!</definedName>
    <definedName name="vg">#REF!</definedName>
    <definedName name="Vh" localSheetId="2">#REF!</definedName>
    <definedName name="Vh">#REF!</definedName>
    <definedName name="VI" localSheetId="2">'[87]CIRCUITOS CODENSA'!#REF!</definedName>
    <definedName name="VI">'[87]CIRCUITOS CODENSA'!#REF!</definedName>
    <definedName name="VIA" localSheetId="4">#REF!</definedName>
    <definedName name="VIA" localSheetId="7">#REF!</definedName>
    <definedName name="VIA" localSheetId="2">#REF!</definedName>
    <definedName name="via" hidden="1">{"via1",#N/A,TRUE,"general";"via2",#N/A,TRUE,"general";"via3",#N/A,TRUE,"general"}</definedName>
    <definedName name="VIA_PITAL___LA_PLATA" localSheetId="2">#REF!</definedName>
    <definedName name="VIA_PITAL___LA_PLATA">#REF!</definedName>
    <definedName name="VIAJ" localSheetId="2">#REF!</definedName>
    <definedName name="VIAJ">#REF!</definedName>
    <definedName name="VIAJE" localSheetId="2">#REF!</definedName>
    <definedName name="VIAJE">#REF!</definedName>
    <definedName name="Viajes">#REF!</definedName>
    <definedName name="vias" localSheetId="4">#REF!</definedName>
    <definedName name="vias">[221]Datos!$H$2:$H$6</definedName>
    <definedName name="Viáticos" localSheetId="2">#REF!</definedName>
    <definedName name="Viáticos">#REF!</definedName>
    <definedName name="VIBGA" localSheetId="4">#REF!</definedName>
    <definedName name="VIBGA" localSheetId="2">#REF!</definedName>
    <definedName name="VIBGA">#REF!</definedName>
    <definedName name="VIBRA" localSheetId="4">#REF!</definedName>
    <definedName name="VIBRA">#REF!</definedName>
    <definedName name="VIBRADOR" localSheetId="4">#REF!</definedName>
    <definedName name="VIBRADOR">[98]EQUIPO!$D$27</definedName>
    <definedName name="VIBRADOR.DE.CONCRETO">[48]Precios!$A$9</definedName>
    <definedName name="Vibrador_a_gasolina">'[49]Equipo y transporte'!$D$11</definedName>
    <definedName name="VIBRCOM" localSheetId="4">#REF!</definedName>
    <definedName name="VIBRCOM" localSheetId="2">#REF!</definedName>
    <definedName name="VIBRCOM">#REF!</definedName>
    <definedName name="VIBRE" localSheetId="2">#REF!</definedName>
    <definedName name="VIBRE">#REF!</definedName>
    <definedName name="VIBRO">#REF!</definedName>
    <definedName name="VIBROCOMPACTADOR">[48]Precios!$A$7</definedName>
    <definedName name="VIBROCOMPACTADOR.RANA">[48]Precios!$A$16</definedName>
    <definedName name="vibrocompactador_de_8_t.">'[49]Equipo y transporte'!$D$12</definedName>
    <definedName name="Vibrocompactor" localSheetId="2">#REF!</definedName>
    <definedName name="Vibrocompactor">#REF!</definedName>
    <definedName name="VICEP_DIRECC" localSheetId="2">#REF!</definedName>
    <definedName name="VICEP_DIRECC">#REF!</definedName>
    <definedName name="victor" localSheetId="2">#REF!</definedName>
    <definedName name="victor">#REF!</definedName>
    <definedName name="VIDRI" localSheetId="4">#REF!</definedName>
    <definedName name="VIDRI">#REF!</definedName>
    <definedName name="VIDRIO4">#REF!</definedName>
    <definedName name="VigenciaDolares">#REF!</definedName>
    <definedName name="VigenciaPesos">#REF!</definedName>
    <definedName name="VIGFUTURA">#REF!</definedName>
    <definedName name="villa">#REF!</definedName>
    <definedName name="VINILO">#REF!</definedName>
    <definedName name="Vinilo_tipo_I">[33]PRECIOS!$B$49</definedName>
    <definedName name="Vinilo_tipo_II">[33]PRECIOS!$B$47</definedName>
    <definedName name="viscosidad" localSheetId="4">#REF!</definedName>
    <definedName name="viscosidad" localSheetId="2">#REF!</definedName>
    <definedName name="viscosidad">#REF!</definedName>
    <definedName name="VIT" localSheetId="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 localSheetId="4">#REF!,#REF!,#REF!,#REF!,#REF!,#REF!,#REF!</definedName>
    <definedName name="VJ" localSheetId="2">#REF!,#REF!,#REF!,#REF!,#REF!,#REF!,#REF!</definedName>
    <definedName name="VJ">#REF!,#REF!,#REF!,#REF!,#REF!,#REF!,#REF!</definedName>
    <definedName name="vk" localSheetId="4" hidden="1">{"via1",#N/A,TRUE,"general";"via2",#N/A,TRUE,"general";"via3",#N/A,TRUE,"general"}</definedName>
    <definedName name="vk" localSheetId="7"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m" localSheetId="4">#REF!</definedName>
    <definedName name="vm" localSheetId="2">#REF!</definedName>
    <definedName name="vm">#REF!</definedName>
    <definedName name="vnbvxb" localSheetId="4" hidden="1">{"via1",#N/A,TRUE,"general";"via2",#N/A,TRUE,"general";"via3",#N/A,TRUE,"general"}</definedName>
    <definedName name="vnbvxb" localSheetId="7"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7"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'[70]SEDIMENTADOR ALTA TASA ALT.2'!$B$18</definedName>
    <definedName name="Vol_aletas1">[30]Dimensiones!$F$37</definedName>
    <definedName name="Vol_aletas2">[30]Dimensiones!$F$39</definedName>
    <definedName name="Vol_aletas3">[30]Dimensiones!$F$41</definedName>
    <definedName name="Vol_aletas4">[30]Dimensiones!$F$43</definedName>
    <definedName name="Vol_aletas5">[30]Dimensiones!$F$45</definedName>
    <definedName name="Vol_tanques">[30]Dimensiones!$D$37</definedName>
    <definedName name="Volco">'[47]LISTADO DE MATERIALES Y EQUIPOS'!$B$42</definedName>
    <definedName name="VOLQUET" localSheetId="4">#REF!</definedName>
    <definedName name="VOLQUET" localSheetId="2">#REF!</definedName>
    <definedName name="VOLQUET">#REF!</definedName>
    <definedName name="VOLQUETA" localSheetId="2">#REF!</definedName>
    <definedName name="VOLQUETA">#REF!</definedName>
    <definedName name="VOLQUETA.6.M3">[48]Precios!$A$6</definedName>
    <definedName name="Volqueta__6_m³">'[49]Equipo y transporte'!$D$17</definedName>
    <definedName name="volquetamk" localSheetId="4">#REF!</definedName>
    <definedName name="volquetamk" localSheetId="2">#REF!</definedName>
    <definedName name="volquetamk">#REF!</definedName>
    <definedName name="VOLQUETAS" localSheetId="2">#REF!</definedName>
    <definedName name="VOLQUETAS">#REF!</definedName>
    <definedName name="Volume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 localSheetId="4">Scheduled_Payment+Extra_Payment</definedName>
    <definedName name="vr" localSheetId="2">Scheduled_Payment+Extra_Payment</definedName>
    <definedName name="vr" localSheetId="1">Scheduled_Payment+Extra_Payment</definedName>
    <definedName name="vr">Scheduled_Payment+Extra_Payment</definedName>
    <definedName name="VR_CON_IVA">[107]Insumos!$I1*(1+[107]Insumos!$H1)</definedName>
    <definedName name="VR_SIN_IVA">VLOOKUP([107]Insumos!$D1,[107]Auxiliares!$B$1:$G$65536,6,FALSE)</definedName>
    <definedName name="VR_TOT" localSheetId="4">IF(LG=2,IF(SCQ=0,"",SCQ/2),"")</definedName>
    <definedName name="VR_TOT" localSheetId="2">IF(LG=2,IF('PPTO INTERVENTORIA'!SCQ=0,"",'PPTO INTERVENTORIA'!SCQ/2),"")</definedName>
    <definedName name="VR_TOT">IF(LG=2,IF(SCQ=0,"",SCQ/2),"")</definedName>
    <definedName name="VR_TOT_APU">IF([107]apu!$E1="","",IF([107]apu!$B1=[107]apu!$A1,SUMIF([107]apu!XEY2:XEY10001,[107]apu!XEY1,[107]apu!A2:A10001),ROUNDUP([107]apu!$D1*[107]apu!$F1,0)))</definedName>
    <definedName name="VR_TOT_AUX">IF([107]Auxiliares!XFC1="","",IF([107]Auxiliares!$B1=[107]Auxiliares!$A1,SUMIF([107]Auxiliares!XEY2:XEY9997,[107]Auxiliares!XEY1,[107]Auxiliares!A2:A9997),ROUNDUP([107]Auxiliares!$D1*[107]Auxiliares!$F1,0)))</definedName>
    <definedName name="VR_UN" localSheetId="4">IF(ISERROR(V_U),"",V_U)</definedName>
    <definedName name="VR_UN" localSheetId="2">IF(ISERROR(V_U),"",V_U)</definedName>
    <definedName name="VR_UN" localSheetId="1">IF(ISERROR(V_U),"",V_U)</definedName>
    <definedName name="VR_UN">IF(ISERROR(V_U),"",V_U)</definedName>
    <definedName name="VR_UN_APU">IF(LEN([107]apu!$B1)=2,"",IF([107]apu!$B1="","",IF(ISERROR(SEARCH("-",[107]apu!$B1,3)),VLOOKUP([107]apu!$B1,[107]Insumos!$D$1:$I$65536,4,FALSE),"")))</definedName>
    <definedName name="VR_UN_AUX">IF([107]Auxiliares!$D1="","",VLOOKUP([107]Auxiliares!$B1,[107]Insumos!$D$1:$J$65536,4,0))</definedName>
    <definedName name="VR_UN_PPTO">IF(LEN('[107]Ppto completo'!$D1)=9,VLOOKUP('[107]Ppto completo'!$D1,[107]apu!$B$1:$G$65536,6,FALSE),"")</definedName>
    <definedName name="vrbasad1">[9]Datos!$B$6</definedName>
    <definedName name="vrbasad2">[9]Datos!$B$7</definedName>
    <definedName name="vrbasin">[9]Datos!$B$5</definedName>
    <definedName name="VREHB">'[41]A.P.U'!#REF!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4" hidden="1">{"via1",#N/A,TRUE,"general";"via2",#N/A,TRUE,"general";"via3",#N/A,TRUE,"general"}</definedName>
    <definedName name="vsdfj" localSheetId="7"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SVVV">'[41]A.P.U'!#REF!</definedName>
    <definedName name="VSVSV">'[41]A.P.U'!#REF!</definedName>
    <definedName name="VSVSVSV">'[41]A.P.U'!#REF!</definedName>
    <definedName name="VSVVAVAAAAA">'[41]A.P.U'!#REF!</definedName>
    <definedName name="vt" localSheetId="4" hidden="1">{"via1",#N/A,TRUE,"general";"via2",#N/A,TRUE,"general";"via3",#N/A,TRUE,"general"}</definedName>
    <definedName name="vt" localSheetId="7"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TOTAL">#REF!</definedName>
    <definedName name="VTOTAL_1">#N/A</definedName>
    <definedName name="VTOTAL_1_1">#REF!</definedName>
    <definedName name="VTOTAL_1_1_1">NA()</definedName>
    <definedName name="VTOTAL_1_2">#REF!</definedName>
    <definedName name="VUELTA">#REF!</definedName>
    <definedName name="vutil">#REF!</definedName>
    <definedName name="vv" localSheetId="4">#REF!</definedName>
    <definedName name="vv">#REF!</definedName>
    <definedName name="vvcxv" localSheetId="4" hidden="1">{"TAB1",#N/A,TRUE,"GENERAL";"TAB2",#N/A,TRUE,"GENERAL";"TAB3",#N/A,TRUE,"GENERAL";"TAB4",#N/A,TRUE,"GENERAL";"TAB5",#N/A,TRUE,"GENERAL"}</definedName>
    <definedName name="vvcxv" localSheetId="7"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SSV">'[41]A.P.U'!#REF!</definedName>
    <definedName name="VVV" localSheetId="4">#REF!</definedName>
    <definedName name="VVV">[250]BASE!$C$3</definedName>
    <definedName name="vvvvt" localSheetId="4" hidden="1">{"via1",#N/A,TRUE,"general";"via2",#N/A,TRUE,"general";"via3",#N/A,TRUE,"general"}</definedName>
    <definedName name="vvvvt" localSheetId="7"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#REF!</definedName>
    <definedName name="vvvvvvf" localSheetId="4" hidden="1">{"via1",#N/A,TRUE,"general";"via2",#N/A,TRUE,"general";"via3",#N/A,TRUE,"general"}</definedName>
    <definedName name="vvvvvvf" localSheetId="7"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WEVVV">'[41]A.P.U'!#REF!</definedName>
    <definedName name="vy" localSheetId="4" hidden="1">{"TAB1",#N/A,TRUE,"GENERAL";"TAB2",#N/A,TRUE,"GENERAL";"TAB3",#N/A,TRUE,"GENERAL";"TAB4",#N/A,TRUE,"GENERAL";"TAB5",#N/A,TRUE,"GENERAL"}</definedName>
    <definedName name="vy" localSheetId="7"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localSheetId="4">Scheduled_Payment+Extra_Payment</definedName>
    <definedName name="W" localSheetId="2">#REF!</definedName>
    <definedName name="W">#REF!</definedName>
    <definedName name="w2w2w" localSheetId="4" hidden="1">{"via1",#N/A,TRUE,"general";"via2",#N/A,TRUE,"general";"via3",#N/A,TRUE,"general"}</definedName>
    <definedName name="w2w2w" localSheetId="7"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"[0]!err"</definedName>
    <definedName name="WA_1">"[0]!err"</definedName>
    <definedName name="WAGE_RATE">#REF!</definedName>
    <definedName name="Wage0100">#REF!</definedName>
    <definedName name="Wage0200">#REF!</definedName>
    <definedName name="Wash_primer">[33]PRECIOS!$B$60</definedName>
    <definedName name="WBS">#REF!</definedName>
    <definedName name="Wcut">#REF!</definedName>
    <definedName name="WD">#REF!</definedName>
    <definedName name="WDD" localSheetId="4"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'[160]Res-Accide-10'!#REF!</definedName>
    <definedName name="WDFSDF">'[160]Res-Accide-10'!#REF!</definedName>
    <definedName name="we" localSheetId="4">#REF!</definedName>
    <definedName name="we" localSheetId="2">#REF!</definedName>
    <definedName name="we">#REF!</definedName>
    <definedName name="wedw" localSheetId="2">#REF!</definedName>
    <definedName name="wedw">#REF!</definedName>
    <definedName name="WEFWE" localSheetId="4">#REF!</definedName>
    <definedName name="WEFWE">'[160]Res-Accide-10'!#REF!</definedName>
    <definedName name="WER">'[77]Res-Accide-10'!$S$2:$S$7</definedName>
    <definedName name="werew" localSheetId="4" hidden="1">{"TAB1",#N/A,TRUE,"GENERAL";"TAB2",#N/A,TRUE,"GENERAL";"TAB3",#N/A,TRUE,"GENERAL";"TAB4",#N/A,TRUE,"GENERAL";"TAB5",#N/A,TRUE,"GENERAL"}</definedName>
    <definedName name="werew" localSheetId="7"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7"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7"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HWWRHWRHWRHWRH">'[41]A.P.U'!#REF!</definedName>
    <definedName name="wersfdfrguyo" localSheetId="4" hidden="1">{"via1",#N/A,TRUE,"general";"via2",#N/A,TRUE,"general";"via3",#N/A,TRUE,"general"}</definedName>
    <definedName name="wersfdfrguyo" localSheetId="7"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7"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7"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7"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7"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7"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7"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lia">#REF!</definedName>
    <definedName name="WILLIAM">#REF!</definedName>
    <definedName name="WILSON">'[77]Res-Accide-10'!#REF!</definedName>
    <definedName name="wj" localSheetId="4">#REF!</definedName>
    <definedName name="wj" localSheetId="2">#REF!</definedName>
    <definedName name="wj">#REF!</definedName>
    <definedName name="wl" localSheetId="4">#REF!</definedName>
    <definedName name="wl">#REF!</definedName>
    <definedName name="wlkfaopodhwpuh">[65]INSUMOS!#REF!</definedName>
    <definedName name="WQ">#REF!</definedName>
    <definedName name="WQEEWQ" localSheetId="4"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EWER">#REF!</definedName>
    <definedName name="WRJJJTTJEET">'[41]A.P.U'!#REF!</definedName>
    <definedName name="wrn.Aging._.and._.Trend._.Analysis." localSheetId="4"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4" hidden="1">{#N/A,#N/A,TRUE,"CODIGO DEPENDENCIA"}</definedName>
    <definedName name="wrn.ar." localSheetId="2" hidden="1">{#N/A,#N/A,TRUE,"CODIGO DEPENDENCIA"}</definedName>
    <definedName name="wrn.ar." hidden="1">{#N/A,#N/A,TRUE,"CODIGO DEPENDENCIA"}</definedName>
    <definedName name="wrn.civil._.works." localSheetId="4" hidden="1">{#N/A,#N/A,TRUE,"1842CWN0"}</definedName>
    <definedName name="wrn.civil._.works." localSheetId="2" hidden="1">{#N/A,#N/A,TRUE,"1842CWN0"}</definedName>
    <definedName name="wrn.civil._.works." hidden="1">{#N/A,#N/A,TRUE,"1842CWN0"}</definedName>
    <definedName name="wrn.civil._.works._1" localSheetId="4" hidden="1">{#N/A,#N/A,TRUE,"1842CWN0"}</definedName>
    <definedName name="wrn.civil._.works._1" localSheetId="2" hidden="1">{#N/A,#N/A,TRUE,"1842CWN0"}</definedName>
    <definedName name="wrn.civil._.works._1" hidden="1">{#N/A,#N/A,TRUE,"1842CWN0"}</definedName>
    <definedName name="wrn.civil._.works._2" localSheetId="4" hidden="1">{#N/A,#N/A,TRUE,"1842CWN0"}</definedName>
    <definedName name="wrn.civil._.works._2" localSheetId="2" hidden="1">{#N/A,#N/A,TRUE,"1842CWN0"}</definedName>
    <definedName name="wrn.civil._.works._2" hidden="1">{#N/A,#N/A,TRUE,"1842CWN0"}</definedName>
    <definedName name="wrn.ESTADO._.REHABILITACION." localSheetId="4"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7"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4" hidden="1">{"VIA1",#N/A,TRUE,"formul";"VIA2",#N/A,TRUE,"formul";"VIA3",#N/A,TRUE,"formul"}</definedName>
    <definedName name="wrn.formu." localSheetId="2" hidden="1">{"VIA1",#N/A,TRUE,"formul";"VIA2",#N/A,TRUE,"formul";"VIA3",#N/A,TRUE,"formul"}</definedName>
    <definedName name="wrn.formu." hidden="1">{"VIA1",#N/A,TRUE,"formul";"VIA2",#N/A,TRUE,"formul";"VIA3",#N/A,TRUE,"formul"}</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7"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4"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GERENCIA._1" localSheetId="4" hidden="1">{#N/A,#N/A,TRUE,"INGENIERIA";#N/A,#N/A,TRUE,"COMPRAS";#N/A,#N/A,TRUE,"DIRECCION";#N/A,#N/A,TRUE,"RESUMEN"}</definedName>
    <definedName name="wrn.GERENCIA._1" localSheetId="2" hidden="1">{#N/A,#N/A,TRUE,"INGENIERIA";#N/A,#N/A,TRUE,"COMPRAS";#N/A,#N/A,TRUE,"DIRECCION";#N/A,#N/A,TRUE,"RESUMEN"}</definedName>
    <definedName name="wrn.GERENCIA._1" hidden="1">{#N/A,#N/A,TRUE,"INGENIERIA";#N/A,#N/A,TRUE,"COMPRAS";#N/A,#N/A,TRUE,"DIRECCION";#N/A,#N/A,TRUE,"RESUMEN"}</definedName>
    <definedName name="wrn.GERENCIA._2" localSheetId="4" hidden="1">{#N/A,#N/A,TRUE,"INGENIERIA";#N/A,#N/A,TRUE,"COMPRAS";#N/A,#N/A,TRUE,"DIRECCION";#N/A,#N/A,TRUE,"RESUMEN"}</definedName>
    <definedName name="wrn.GERENCIA._2" localSheetId="2" hidden="1">{#N/A,#N/A,TRUE,"INGENIERIA";#N/A,#N/A,TRUE,"COMPRAS";#N/A,#N/A,TRUE,"DIRECCION";#N/A,#N/A,TRUE,"RESUMEN"}</definedName>
    <definedName name="wrn.GERENCIA._2" hidden="1">{#N/A,#N/A,TRUE,"INGENIERIA";#N/A,#N/A,TRUE,"COMPRAS";#N/A,#N/A,TRUE,"DIRECCION";#N/A,#N/A,TRUE,"RESUMEN"}</definedName>
    <definedName name="wrn.Impresion._.Datos._.de._.las._.Curvas." localSheetId="4" hidden="1">{"Datos de las Curvas",#N/A,TRUE,"TABLA-CALCULOS"}</definedName>
    <definedName name="wrn.Impresion._.Datos._.de._.las._.Curvas." localSheetId="2" hidden="1">{"Datos de las Curvas",#N/A,TRUE,"TABLA-CALCULOS"}</definedName>
    <definedName name="wrn.Impresion._.Datos._.de._.las._.Curvas." hidden="1">{"Datos de las Curvas",#N/A,TRUE,"TABLA-CALCULOS"}</definedName>
    <definedName name="wrn.items." localSheetId="4" hidden="1">{#N/A,#N/A,FALSE,"Items"}</definedName>
    <definedName name="wrn.items." localSheetId="7" hidden="1">{#N/A,#N/A,FALSE,"Items"}</definedName>
    <definedName name="wrn.items." localSheetId="2" hidden="1">{#N/A,#N/A,FALSE,"Items"}</definedName>
    <definedName name="wrn.items." hidden="1">{#N/A,#N/A,FALSE,"Items"}</definedName>
    <definedName name="wrn.julio24." localSheetId="4" hidden="1">{#N/A,#N/A,FALSE,"310.1";#N/A,#N/A,FALSE,"321.1";#N/A,#N/A,FALSE,"320.3";#N/A,#N/A,FALSE,"330.1"}</definedName>
    <definedName name="wrn.julio24." localSheetId="2" hidden="1">{#N/A,#N/A,FALSE,"310.1";#N/A,#N/A,FALSE,"321.1";#N/A,#N/A,FALSE,"320.3";#N/A,#N/A,FALSE,"330.1"}</definedName>
    <definedName name="wrn.julio24." hidden="1">{#N/A,#N/A,FALSE,"310.1";#N/A,#N/A,FALSE,"321.1";#N/A,#N/A,FALSE,"320.3";#N/A,#N/A,FALSE,"330.1"}</definedName>
    <definedName name="wrn.LL0004A." localSheetId="4" hidden="1">{#N/A,#N/A,FALSE,"List. Tie-in's Rev. A Diesel";#N/A,#N/A,FALSE,"List. Tie-in's Rev. A Gasolina";#N/A,#N/A,FALSE,"List. Tie-in's Rev. A Crudo";#N/A,#N/A,FALSE,"List. Tie-in's Rev. A Fuel Oil"}</definedName>
    <definedName name="wrn.LL0004A." localSheetId="2"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OPERADORES." localSheetId="4" hidden="1">{#N/A,#N/A,TRUE,"T1"}</definedName>
    <definedName name="wrn.OPERADORES." localSheetId="2" hidden="1">{#N/A,#N/A,TRUE,"T1"}</definedName>
    <definedName name="wrn.OPERADORES." hidden="1">{#N/A,#N/A,TRUE,"T1"}</definedName>
    <definedName name="wrn.PROYEC." localSheetId="4" hidden="1">{#N/A,#N/A,FALSE,"GRAFICO";#N/A,#N/A,FALSE,"CAJA (2)";#N/A,#N/A,FALSE,"TERCEROS-PROMEDIO";#N/A,#N/A,FALSE,"CAJA";#N/A,#N/A,FALSE,"INGRESOS1995-2003";#N/A,#N/A,FALSE,"GASTOS1995-2003"}</definedName>
    <definedName name="wrn.PROYEC." localSheetId="7" hidden="1">{#N/A,#N/A,FALSE,"GRAFICO";#N/A,#N/A,FALSE,"CAJA (2)";#N/A,#N/A,FALSE,"TERCEROS-PROMEDIO";#N/A,#N/A,FALSE,"CAJA";#N/A,#N/A,FALSE,"INGRESOS1995-2003";#N/A,#N/A,FALSE,"GASTOS1995-2003"}</definedName>
    <definedName name="wrn.PROYEC." localSheetId="2"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4" hidden="1">{#N/A,#N/A,FALSE,"Hoja1";#N/A,#N/A,FALSE,"Hoja2"}</definedName>
    <definedName name="wrn.res7" localSheetId="2" hidden="1">{#N/A,#N/A,FALSE,"Hoja1";#N/A,#N/A,FALSE,"Hoja2"}</definedName>
    <definedName name="wrn.res7" hidden="1">{#N/A,#N/A,FALSE,"Hoja1";#N/A,#N/A,FALSE,"Hoja2"}</definedName>
    <definedName name="wrn.Restructuring._.Summaries." localSheetId="4" hidden="1">{#N/A,#N/A,TRUE,"Transaction Summary";#N/A,#N/A,TRUE,"Restructuring Sensitivities";#N/A,#N/A,TRUE,"DCF";#N/A,#N/A,TRUE,"IRR";#N/A,#N/A,TRUE,"Debt Capacity"}</definedName>
    <definedName name="wrn.Restructuring._.Summaries." localSheetId="7" hidden="1">{#N/A,#N/A,TRUE,"Transaction Summary";#N/A,#N/A,TRUE,"Restructuring Sensitivities";#N/A,#N/A,TRUE,"DCF";#N/A,#N/A,TRUE,"IRR";#N/A,#N/A,TRUE,"Debt Capacity"}</definedName>
    <definedName name="wrn.Restructuring._.Summaries." localSheetId="2"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4" hidden="1">{"total",#N/A,FALSE,"TD 0% ";"total",#N/A,FALSE,"TD 12%";"total",#N/A,FALSE,"TD 10%"}</definedName>
    <definedName name="wrn.resumen." localSheetId="2" hidden="1">{"total",#N/A,FALSE,"TD 0% ";"total",#N/A,FALSE,"TD 12%";"total",#N/A,FALSE,"TD 10%"}</definedName>
    <definedName name="wrn.resumen." hidden="1">{"total",#N/A,FALSE,"TD 0% ";"total",#N/A,FALSE,"TD 12%";"total",#N/A,FALSE,"TD 10%"}</definedName>
    <definedName name="wrn.SENCILLO." localSheetId="4" hidden="1">{"PYGS",#N/A,FALSE,"PYG";"ACTIS",#N/A,FALSE,"BCE_GRAL-ACTIVO";"PASIS",#N/A,FALSE,"BCE_GRAL-PASIVO-PATRIM";"CAJAS",#N/A,FALSE,"CAJA"}</definedName>
    <definedName name="wrn.SENCILLO." localSheetId="7" hidden="1">{"PYGS",#N/A,FALSE,"PYG";"ACTIS",#N/A,FALSE,"BCE_GRAL-ACTIVO";"PASIS",#N/A,FALSE,"BCE_GRAL-PASIVO-PATRIM";"CAJAS",#N/A,FALSE,"CAJA"}</definedName>
    <definedName name="wrn.SENCILLO." localSheetId="2"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4" hidden="1">{"Parcial",#N/A,FALSE,"GastFuncionamiento";"Parcial2",#N/A,FALSE,"GastFuncionamiento";"Total",#N/A,FALSE,"GastFuncionamiento"}</definedName>
    <definedName name="wrn.Total." localSheetId="7" hidden="1">{"Parcial",#N/A,FALSE,"GastFuncionamiento";"Parcial2",#N/A,FALSE,"GastFuncionamiento";"Total",#N/A,FALSE,"GastFuncionamiento"}</definedName>
    <definedName name="wrn.Total." localSheetId="2"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4"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via." localSheetId="4" hidden="1">{"via1",#N/A,TRUE,"general";"via2",#N/A,TRUE,"general";"via3",#N/A,TRUE,"general"}</definedName>
    <definedName name="wrn.via." localSheetId="7"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1.items" localSheetId="4" hidden="1">{#N/A,#N/A,FALSE,"Items"}</definedName>
    <definedName name="wrn1.items" localSheetId="7" hidden="1">{#N/A,#N/A,FALSE,"Items"}</definedName>
    <definedName name="wrn1.items" localSheetId="2" hidden="1">{#N/A,#N/A,FALSE,"Items"}</definedName>
    <definedName name="wrn1.items" hidden="1">{#N/A,#N/A,FALSE,"Items"}</definedName>
    <definedName name="WRRRQRRTQT">'[41]A.P.U'!#REF!</definedName>
    <definedName name="ws" localSheetId="4">#REF!</definedName>
    <definedName name="ws" localSheetId="2">#REF!</definedName>
    <definedName name="ws">#REF!</definedName>
    <definedName name="WSERWEER" localSheetId="4">#REF!</definedName>
    <definedName name="WSERWEER" localSheetId="2">'[251]COSTOS OFICINA'!#REF!</definedName>
    <definedName name="WSERWEER">'[251]COSTOS OFICINA'!#REF!</definedName>
    <definedName name="wsnhed" localSheetId="4" hidden="1">{"via1",#N/A,TRUE,"general";"via2",#N/A,TRUE,"general";"via3",#N/A,TRUE,"general"}</definedName>
    <definedName name="wsnhed" localSheetId="7"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7"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localSheetId="7"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TYETWWWWY">'[41]A.P.U'!#REF!</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4">#REF!</definedName>
    <definedName name="WW">'[41]A.P.U'!#REF!</definedName>
    <definedName name="WW_1">"[0]!err"</definedName>
    <definedName name="wwded3" localSheetId="4" hidden="1">{"via1",#N/A,TRUE,"general";"via2",#N/A,TRUE,"general";"via3",#N/A,TRUE,"general"}</definedName>
    <definedName name="wwded3" localSheetId="7"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JMYMYM">'[41]A.P.U'!#REF!</definedName>
    <definedName name="WWMMWWWWWWWWWWW">'[41]A.P.U'!#REF!</definedName>
    <definedName name="WWW" localSheetId="4">#REF!</definedName>
    <definedName name="www">[252]INDICE!$1:$1048576</definedName>
    <definedName name="WWWRYKYRYR" localSheetId="4">#REF!</definedName>
    <definedName name="WWWRYKYRYR" localSheetId="2">'[41]A.P.U'!#REF!</definedName>
    <definedName name="WWWRYKYRYR">'[41]A.P.U'!#REF!</definedName>
    <definedName name="wwww" localSheetId="4" hidden="1">#REF!</definedName>
    <definedName name="wwww" localSheetId="2" hidden="1">#REF!</definedName>
    <definedName name="wwww" hidden="1">#REF!</definedName>
    <definedName name="wwwwe" localSheetId="4" hidden="1">{"TAB1",#N/A,TRUE,"GENERAL";"TAB2",#N/A,TRUE,"GENERAL";"TAB3",#N/A,TRUE,"GENERAL";"TAB4",#N/A,TRUE,"GENERAL";"TAB5",#N/A,TRUE,"GENERAL"}</definedName>
    <definedName name="wwwwe" localSheetId="7"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#REF!</definedName>
    <definedName name="WWWWWWWWWRTY">'[41]A.P.U'!#REF!</definedName>
    <definedName name="WWWWWWWWWWW">'[41]A.P.U'!#REF!</definedName>
    <definedName name="WWWWWWWWWWWWWWWWW">'[41]A.P.U'!#REF!</definedName>
    <definedName name="WWWWWWWWWWWWWWWWWW">'[41]A.P.U'!#REF!</definedName>
    <definedName name="WWWWWWWWWWWWWWWWWWWW">'[41]A.P.U'!#REF!</definedName>
    <definedName name="WWWWWWWWWWWWWWWWWWWWWWWW">'[41]A.P.U'!#REF!</definedName>
    <definedName name="WWWWWWWWWWWWWWWWWWWWWWWWWWW">'[41]A.P.U'!#REF!</definedName>
    <definedName name="WWWWWWWWWWWWWWWWWWWWWWWWWWWWWWWWWW">'[41]A.P.U'!#REF!</definedName>
    <definedName name="WWWWWWWWWWWWWWWWWWWWWWWWWWWWWWWWWWWWWW">'[41]A.P.U'!#REF!</definedName>
    <definedName name="wyty" localSheetId="4" hidden="1">{"via1",#N/A,TRUE,"general";"via2",#N/A,TRUE,"general";"via3",#N/A,TRUE,"general"}</definedName>
    <definedName name="wyty" localSheetId="7"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WYWYWYWYWR">'[41]A.P.U'!#REF!</definedName>
    <definedName name="WYYWRRWRYWRY">'[41]A.P.U'!#REF!</definedName>
    <definedName name="x" localSheetId="4">#REF!</definedName>
    <definedName name="X" localSheetId="2">'[41]A.P.U'!#REF!</definedName>
    <definedName name="X">'[41]A.P.U'!#REF!</definedName>
    <definedName name="X.X.X.X.X.X" localSheetId="4">#REF!</definedName>
    <definedName name="X.X.X.X.X.X" localSheetId="2">#REF!</definedName>
    <definedName name="X.X.X.X.X.X">#REF!</definedName>
    <definedName name="xb" localSheetId="4">#REF!</definedName>
    <definedName name="xb">#REF!</definedName>
    <definedName name="xcbvbs" localSheetId="4"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fgf" localSheetId="4">#REF!</definedName>
    <definedName name="xfgf" localSheetId="2">#REF!</definedName>
    <definedName name="xfgf">#REF!</definedName>
    <definedName name="xjdjjejewae">#REF!</definedName>
    <definedName name="XMesCalidades" localSheetId="4">#REF!</definedName>
    <definedName name="XMesCalidades">#REF!</definedName>
    <definedName name="XMesNoFacturables" localSheetId="4">#REF!</definedName>
    <definedName name="XMesNoFacturables">#REF!</definedName>
    <definedName name="XMesPersonalPromedio">#REF!</definedName>
    <definedName name="XMesProfesionales">#REF!</definedName>
    <definedName name="XMesTecnicos">#REF!</definedName>
    <definedName name="XNXNXNXNXNX">#REF!</definedName>
    <definedName name="xo" localSheetId="4">#REF!</definedName>
    <definedName name="xo">#REF!</definedName>
    <definedName name="XON">[253]CUADRILLAS!$D$17</definedName>
    <definedName name="XSW" localSheetId="4" hidden="1">{#N/A,#N/A,TRUE,"1842CWN0"}</definedName>
    <definedName name="XSW" localSheetId="2" hidden="1">{#N/A,#N/A,TRUE,"1842CWN0"}</definedName>
    <definedName name="XSW" hidden="1">{#N/A,#N/A,TRUE,"1842CWN0"}</definedName>
    <definedName name="XSW_1" localSheetId="4" hidden="1">{#N/A,#N/A,TRUE,"1842CWN0"}</definedName>
    <definedName name="XSW_1" localSheetId="2" hidden="1">{#N/A,#N/A,TRUE,"1842CWN0"}</definedName>
    <definedName name="XSW_1" hidden="1">{#N/A,#N/A,TRUE,"1842CWN0"}</definedName>
    <definedName name="XSW_2" localSheetId="4" hidden="1">{#N/A,#N/A,TRUE,"1842CWN0"}</definedName>
    <definedName name="XSW_2" localSheetId="2" hidden="1">{#N/A,#N/A,TRUE,"1842CWN0"}</definedName>
    <definedName name="XSW_2" hidden="1">{#N/A,#N/A,TRUE,"1842CWN0"}</definedName>
    <definedName name="xsxs" localSheetId="4" hidden="1">{"TAB1",#N/A,TRUE,"GENERAL";"TAB2",#N/A,TRUE,"GENERAL";"TAB3",#N/A,TRUE,"GENERAL";"TAB4",#N/A,TRUE,"GENERAL";"TAB5",#N/A,TRUE,"GENERAL"}</definedName>
    <definedName name="xsxs" localSheetId="7"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Vwearf23" localSheetId="4">#REF!</definedName>
    <definedName name="XVwearf23" localSheetId="2">#REF!</definedName>
    <definedName name="XVwearf23">#REF!</definedName>
    <definedName name="xx" localSheetId="4">#REF!</definedName>
    <definedName name="XX">#REF!</definedName>
    <definedName name="XX_51">#REF!</definedName>
    <definedName name="xxfg" localSheetId="4" hidden="1">{"via1",#N/A,TRUE,"general";"via2",#N/A,TRUE,"general";"via3",#N/A,TRUE,"general"}</definedName>
    <definedName name="xxfg" localSheetId="7"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 localSheetId="4">#REF!</definedName>
    <definedName name="XXX" localSheetId="2">#REF!</definedName>
    <definedName name="XXX">#REF!</definedName>
    <definedName name="xxxx" localSheetId="2">#REF!</definedName>
    <definedName name="xxxx">#REF!</definedName>
    <definedName name="XXXXX">#REF!</definedName>
    <definedName name="xxxxxds" localSheetId="4" hidden="1">{"via1",#N/A,TRUE,"general";"via2",#N/A,TRUE,"general";"via3",#N/A,TRUE,"general"}</definedName>
    <definedName name="xxxxxds" localSheetId="7"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2">#REF!</definedName>
    <definedName name="xxxxxx">#REF!</definedName>
    <definedName name="xxxxxxcxxxx" hidden="1">"C:\C-314\VOLUMENES\volfin4.mdb"</definedName>
    <definedName name="XXXXXXXX" localSheetId="2">'[41]A.P.U'!#REF!</definedName>
    <definedName name="XXXXXXXX">'[41]A.P.U'!#REF!</definedName>
    <definedName name="XXXXXXXXXX" localSheetId="4">#REF!</definedName>
    <definedName name="XXXXXXXXXX" localSheetId="2">#REF!</definedName>
    <definedName name="XXXXXXXXXX">#REF!</definedName>
    <definedName name="xxxxxxxxxx29" localSheetId="4" hidden="1">{"via1",#N/A,TRUE,"general";"via2",#N/A,TRUE,"general";"via3",#N/A,TRUE,"general"}</definedName>
    <definedName name="xxxxxxxxxx29" localSheetId="7"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 localSheetId="2">#REF!</definedName>
    <definedName name="XXXXXXXXXXX">#REF!</definedName>
    <definedName name="XXXXXXXXXXXX" localSheetId="2">#REF!</definedName>
    <definedName name="XXXXXXXXXXXX">#REF!</definedName>
    <definedName name="XXXXXXXXXXXXXXXX" localSheetId="2" hidden="1">#REF!</definedName>
    <definedName name="XXXXXXXXXXXXXXXX" hidden="1">#REF!</definedName>
    <definedName name="xxxxxxxxxxxxxxxxxxxxxxxxxxxxx">#REF!</definedName>
    <definedName name="xyz" localSheetId="4" hidden="1">#REF!</definedName>
    <definedName name="xyz" localSheetId="7" hidden="1">#REF!</definedName>
    <definedName name="xyz" hidden="1">#REF!</definedName>
    <definedName name="XZS" hidden="1">#REF!</definedName>
    <definedName name="XZXZV" localSheetId="4" hidden="1">{"via1",#N/A,TRUE,"general";"via2",#N/A,TRUE,"general";"via3",#N/A,TRUE,"general"}</definedName>
    <definedName name="XZXZV" localSheetId="7"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4">#REF!</definedName>
    <definedName name="Y" localSheetId="2">'[41]A.P.U'!#REF!</definedName>
    <definedName name="Y">'[41]A.P.U'!#REF!</definedName>
    <definedName name="Y22EL" localSheetId="4">#REF!</definedName>
    <definedName name="Y22EL" localSheetId="2">#REF!</definedName>
    <definedName name="Y22EL">#REF!</definedName>
    <definedName name="Y22JH" localSheetId="2">#REF!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4" hidden="1">{"via1",#N/A,TRUE,"general";"via2",#N/A,TRUE,"general";"via3",#N/A,TRUE,"general"}</definedName>
    <definedName name="y6y6" localSheetId="7"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e200x160" localSheetId="2">#REF!</definedName>
    <definedName name="yee200x160">#REF!</definedName>
    <definedName name="yee200x160_1">#N/A</definedName>
    <definedName name="yee200x160_1_1" localSheetId="2">#REF!</definedName>
    <definedName name="yee200x160_1_1">#REF!</definedName>
    <definedName name="yee200x160_1_1_1">NA()</definedName>
    <definedName name="yee200x160_1_2">#REF!</definedName>
    <definedName name="YEN">#REF!</definedName>
    <definedName name="yery" localSheetId="4" hidden="1">{"via1",#N/A,TRUE,"general";"via2",#N/A,TRUE,"general";"via3",#N/A,TRUE,"general"}</definedName>
    <definedName name="yery" localSheetId="7"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es">#REF!</definedName>
    <definedName name="YESDI">#REF!</definedName>
    <definedName name="YESO" localSheetId="4">#REF!</definedName>
    <definedName name="YESO">#REF!</definedName>
    <definedName name="YHN">#REF!</definedName>
    <definedName name="yhy" localSheetId="4" hidden="1">{"TAB1",#N/A,TRUE,"GENERAL";"TAB2",#N/A,TRUE,"GENERAL";"TAB3",#N/A,TRUE,"GENERAL";"TAB4",#N/A,TRUE,"GENERAL";"TAB5",#N/A,TRUE,"GENERAL"}</definedName>
    <definedName name="yhy" localSheetId="7"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KYJYJYJ">'[41]A.P.U'!#REF!</definedName>
    <definedName name="YJTJTRJET">'[41]A.P.U'!#REF!</definedName>
    <definedName name="yjyj" localSheetId="4" hidden="1">{"TAB1",#N/A,TRUE,"GENERAL";"TAB2",#N/A,TRUE,"GENERAL";"TAB3",#N/A,TRUE,"GENERAL";"TAB4",#N/A,TRUE,"GENERAL";"TAB5",#N/A,TRUE,"GENERAL"}</definedName>
    <definedName name="yjyj" localSheetId="7"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 localSheetId="4">#REF!</definedName>
    <definedName name="yn" localSheetId="2">#REF!</definedName>
    <definedName name="yn">#REF!</definedName>
    <definedName name="YO" localSheetId="4" hidden="1">{#N/A,#N/A,FALSE,"GRAFICO";#N/A,#N/A,FALSE,"CAJA (2)";#N/A,#N/A,FALSE,"TERCEROS-PROMEDIO";#N/A,#N/A,FALSE,"CAJA";#N/A,#N/A,FALSE,"INGRESOS1995-2003";#N/A,#N/A,FALSE,"GASTOS1995-2003"}</definedName>
    <definedName name="YO" localSheetId="7" hidden="1">{#N/A,#N/A,FALSE,"GRAFICO";#N/A,#N/A,FALSE,"CAJA (2)";#N/A,#N/A,FALSE,"TERCEROS-PROMEDIO";#N/A,#N/A,FALSE,"CAJA";#N/A,#N/A,FALSE,"INGRESOS1995-2003";#N/A,#N/A,FALSE,"GASTOS1995-2003"}</definedName>
    <definedName name="YO" localSheetId="2"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ombo">#REF!</definedName>
    <definedName name="york">#REF!</definedName>
    <definedName name="yoya" localSheetId="2">#REF!</definedName>
    <definedName name="yoya">#REF!</definedName>
    <definedName name="yoyo">#REF!</definedName>
    <definedName name="YQYQY">#REF!</definedName>
    <definedName name="yrey" localSheetId="4" hidden="1">{"via1",#N/A,TRUE,"general";"via2",#N/A,TRUE,"general";"via3",#N/A,TRUE,"general"}</definedName>
    <definedName name="yrey" localSheetId="7"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MYRMYMYMWR">'[41]A.P.U'!#REF!</definedName>
    <definedName name="yry" localSheetId="4" hidden="1">{"via1",#N/A,TRUE,"general";"via2",#N/A,TRUE,"general";"via3",#N/A,TRUE,"general"}</definedName>
    <definedName name="yry" localSheetId="7"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RYRR">'[41]A.P.U'!#REF!</definedName>
    <definedName name="YT">#REF!</definedName>
    <definedName name="ytj" localSheetId="4" hidden="1">{"TAB1",#N/A,TRUE,"GENERAL";"TAB2",#N/A,TRUE,"GENERAL";"TAB3",#N/A,TRUE,"GENERAL";"TAB4",#N/A,TRUE,"GENERAL";"TAB5",#N/A,TRUE,"GENERAL"}</definedName>
    <definedName name="ytj" localSheetId="7"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7"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7"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7"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tr">#REF!</definedName>
    <definedName name="ytrytryt">#REF!</definedName>
    <definedName name="YTRYUYT" localSheetId="4"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7"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7"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7"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4">#REF!</definedName>
    <definedName name="yu" localSheetId="7"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f" localSheetId="4" hidden="1">{"TAB1",#N/A,TRUE,"GENERAL";"TAB2",#N/A,TRUE,"GENERAL";"TAB3",#N/A,TRUE,"GENERAL";"TAB4",#N/A,TRUE,"GENERAL";"TAB5",#N/A,TRUE,"GENERAL"}</definedName>
    <definedName name="yuf" localSheetId="2" hidden="1">{"TAB1",#N/A,TRUE,"GENERAL";"TAB2",#N/A,TRUE,"GENERAL";"TAB3",#N/A,TRUE,"GENERAL";"TAB4",#N/A,TRUE,"GENERAL";"TAB5",#N/A,TRUE,"GENERAL"}</definedName>
    <definedName name="yuf" hidden="1">{"TAB1",#N/A,TRUE,"GENERAL";"TAB2",#N/A,TRUE,"GENERAL";"TAB3",#N/A,TRUE,"GENERAL";"TAB4",#N/A,TRUE,"GENERAL";"TAB5",#N/A,TRUE,"GENERAL"}</definedName>
    <definedName name="yuhgh" localSheetId="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 localSheetId="4">#REF!</definedName>
    <definedName name="yui" localSheetId="2">#REF!</definedName>
    <definedName name="yui">#REF!</definedName>
    <definedName name="yutu" localSheetId="4" hidden="1">{"via1",#N/A,TRUE,"general";"via2",#N/A,TRUE,"general";"via3",#N/A,TRUE,"general"}</definedName>
    <definedName name="yutu" localSheetId="7"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7"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7"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4">#REF!</definedName>
    <definedName name="yy" localSheetId="7"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BYYBBYY" localSheetId="4">#REF!</definedName>
    <definedName name="YYBYYBBYY" localSheetId="2">#REF!</definedName>
    <definedName name="YYBYYBBYY">#REF!</definedName>
    <definedName name="yyy" localSheetId="4"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RYRAAAARAA">'[41]A.P.U'!#REF!</definedName>
    <definedName name="yyyuh" localSheetId="4" hidden="1">{"TAB1",#N/A,TRUE,"GENERAL";"TAB2",#N/A,TRUE,"GENERAL";"TAB3",#N/A,TRUE,"GENERAL";"TAB4",#N/A,TRUE,"GENERAL";"TAB5",#N/A,TRUE,"GENERAL"}</definedName>
    <definedName name="yyyuh" localSheetId="7"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'[41]A.P.U'!#REF!</definedName>
    <definedName name="yyyyyf" localSheetId="4" hidden="1">{"via1",#N/A,TRUE,"general";"via2",#N/A,TRUE,"general";"via3",#N/A,TRUE,"general"}</definedName>
    <definedName name="yyyyyf" localSheetId="7"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yyyyyy" localSheetId="4" hidden="1">#REF!</definedName>
    <definedName name="yyyyyy" localSheetId="7" hidden="1">#REF!</definedName>
    <definedName name="yyyyyy" localSheetId="2" hidden="1">#REF!</definedName>
    <definedName name="yyyyyy" hidden="1">[83]MI!#REF!</definedName>
    <definedName name="z" localSheetId="4">#REF!</definedName>
    <definedName name="Z" localSheetId="2">'[41]A.P.U'!#REF!</definedName>
    <definedName name="Z">'[41]A.P.U'!#REF!</definedName>
    <definedName name="Z_026CD6D7_F7CA_4BE8_B625_9A1778CFA739_.wvu.FilterData" localSheetId="4" hidden="1">#REF!</definedName>
    <definedName name="Z_026CD6D7_F7CA_4BE8_B625_9A1778CFA739_.wvu.FilterData" localSheetId="7" hidden="1">#REF!</definedName>
    <definedName name="Z_026CD6D7_F7CA_4BE8_B625_9A1778CFA739_.wvu.FilterData" localSheetId="2" hidden="1">#REF!</definedName>
    <definedName name="Z_026CD6D7_F7CA_4BE8_B625_9A1778CFA739_.wvu.FilterData" hidden="1">[32]Presupuesto_Via_distribuidora!$A$9:$H$344</definedName>
    <definedName name="Z_026CD6D7_F7CA_4BE8_B625_9A1778CFA739_.wvu.PrintArea" localSheetId="4" hidden="1">#REF!</definedName>
    <definedName name="Z_026CD6D7_F7CA_4BE8_B625_9A1778CFA739_.wvu.PrintArea" localSheetId="7" hidden="1">#REF!</definedName>
    <definedName name="Z_026CD6D7_F7CA_4BE8_B625_9A1778CFA739_.wvu.PrintArea" localSheetId="2" hidden="1">#REF!</definedName>
    <definedName name="Z_026CD6D7_F7CA_4BE8_B625_9A1778CFA739_.wvu.PrintArea" hidden="1">[32]Presupuesto_Via_distribuidora!$A$390:$I$602</definedName>
    <definedName name="Z_026CD6D7_F7CA_4BE8_B625_9A1778CFA739_.wvu.PrintTitles" localSheetId="4" hidden="1">#REF!</definedName>
    <definedName name="Z_026CD6D7_F7CA_4BE8_B625_9A1778CFA739_.wvu.PrintTitles" localSheetId="7" hidden="1">#REF!</definedName>
    <definedName name="Z_026CD6D7_F7CA_4BE8_B625_9A1778CFA739_.wvu.PrintTitles" localSheetId="2" hidden="1">#REF!</definedName>
    <definedName name="Z_026CD6D7_F7CA_4BE8_B625_9A1778CFA739_.wvu.PrintTitles" hidden="1">[32]Presupuesto_Via_distribuidora!$A$380:$IV$389</definedName>
    <definedName name="Z_05670E35_1347_49D9_AD91_AA9A31A4EF61_.wvu.FilterData" localSheetId="4" hidden="1">#REF!</definedName>
    <definedName name="Z_05670E35_1347_49D9_AD91_AA9A31A4EF61_.wvu.FilterData" localSheetId="7" hidden="1">#REF!</definedName>
    <definedName name="Z_05670E35_1347_49D9_AD91_AA9A31A4EF61_.wvu.FilterData" localSheetId="2" hidden="1">#REF!</definedName>
    <definedName name="Z_05670E35_1347_49D9_AD91_AA9A31A4EF61_.wvu.FilterData" hidden="1">[32]Presupuesto_Via_distribuidora!$A$9:$H$344</definedName>
    <definedName name="Z_05670E35_1347_49D9_AD91_AA9A31A4EF61_.wvu.PrintArea" localSheetId="4" hidden="1">#REF!</definedName>
    <definedName name="Z_05670E35_1347_49D9_AD91_AA9A31A4EF61_.wvu.PrintArea" localSheetId="7" hidden="1">#REF!</definedName>
    <definedName name="Z_05670E35_1347_49D9_AD91_AA9A31A4EF61_.wvu.PrintArea" localSheetId="2" hidden="1">#REF!</definedName>
    <definedName name="Z_05670E35_1347_49D9_AD91_AA9A31A4EF61_.wvu.PrintArea" hidden="1">[32]Presupuesto_Via_distribuidora!$C$1:$H$344</definedName>
    <definedName name="Z_05670E35_1347_49D9_AD91_AA9A31A4EF61_.wvu.PrintTitles" localSheetId="4" hidden="1">#REF!</definedName>
    <definedName name="Z_05670E35_1347_49D9_AD91_AA9A31A4EF61_.wvu.PrintTitles" localSheetId="7" hidden="1">#REF!</definedName>
    <definedName name="Z_05670E35_1347_49D9_AD91_AA9A31A4EF61_.wvu.PrintTitles" localSheetId="2" hidden="1">#REF!</definedName>
    <definedName name="Z_05670E35_1347_49D9_AD91_AA9A31A4EF61_.wvu.PrintTitles" hidden="1">[32]Presupuesto_Via_distribuidora!$A$2:$IV$8</definedName>
    <definedName name="Z_086A872D_15DF_436A_8459_CE22F6819FF4_.wvu.Rows" localSheetId="2" hidden="1">[29]Presentacion!#REF!</definedName>
    <definedName name="Z_086A872D_15DF_436A_8459_CE22F6819FF4_.wvu.Rows" hidden="1">[29]Presentacion!#REF!</definedName>
    <definedName name="Z_0890F28A_A8C8_451C_A3E6_C3AFDD239B64_.wvu.FilterData" localSheetId="4" hidden="1">#REF!</definedName>
    <definedName name="Z_0890F28A_A8C8_451C_A3E6_C3AFDD239B64_.wvu.FilterData" localSheetId="7" hidden="1">#REF!</definedName>
    <definedName name="Z_0890F28A_A8C8_451C_A3E6_C3AFDD239B64_.wvu.FilterData" localSheetId="2" hidden="1">#REF!</definedName>
    <definedName name="Z_0890F28A_A8C8_451C_A3E6_C3AFDD239B64_.wvu.FilterData" hidden="1">[32]Presupuesto_Via_distribuidora!$A$9:$H$344</definedName>
    <definedName name="Z_0890F28A_A8C8_451C_A3E6_C3AFDD239B64_.wvu.PrintArea" localSheetId="4" hidden="1">#REF!</definedName>
    <definedName name="Z_0890F28A_A8C8_451C_A3E6_C3AFDD239B64_.wvu.PrintArea" localSheetId="7" hidden="1">#REF!</definedName>
    <definedName name="Z_0890F28A_A8C8_451C_A3E6_C3AFDD239B64_.wvu.PrintArea" localSheetId="2" hidden="1">#REF!</definedName>
    <definedName name="Z_0890F28A_A8C8_451C_A3E6_C3AFDD239B64_.wvu.PrintArea" hidden="1">[32]Presupuesto_Via_distribuidora!$A$392:$I$604</definedName>
    <definedName name="Z_0890F28A_A8C8_451C_A3E6_C3AFDD239B64_.wvu.PrintTitles" localSheetId="4" hidden="1">#REF!</definedName>
    <definedName name="Z_0890F28A_A8C8_451C_A3E6_C3AFDD239B64_.wvu.PrintTitles" localSheetId="7" hidden="1">#REF!</definedName>
    <definedName name="Z_0890F28A_A8C8_451C_A3E6_C3AFDD239B64_.wvu.PrintTitles" localSheetId="2" hidden="1">#REF!</definedName>
    <definedName name="Z_0890F28A_A8C8_451C_A3E6_C3AFDD239B64_.wvu.PrintTitles" hidden="1">[32]Presupuesto_Via_distribuidora!$A$382:$IV$391</definedName>
    <definedName name="Z_0A4C2D72_EA87_11DA_B6F6_00609720E0A1_.wvu.FilterData" localSheetId="4" hidden="1">#REF!</definedName>
    <definedName name="Z_0A4C2D72_EA87_11DA_B6F6_00609720E0A1_.wvu.FilterData" localSheetId="7" hidden="1">#REF!</definedName>
    <definedName name="Z_0A4C2D72_EA87_11DA_B6F6_00609720E0A1_.wvu.FilterData" localSheetId="2" hidden="1">#REF!</definedName>
    <definedName name="Z_0A4C2D72_EA87_11DA_B6F6_00609720E0A1_.wvu.FilterData" hidden="1">[32]Presupuesto_Via_distribuidora!$A$9:$H$344</definedName>
    <definedName name="Z_0A4C2D72_EA87_11DA_B6F6_00609720E0A1_.wvu.PrintArea" localSheetId="4" hidden="1">#REF!</definedName>
    <definedName name="Z_0A4C2D72_EA87_11DA_B6F6_00609720E0A1_.wvu.PrintArea" localSheetId="7" hidden="1">#REF!</definedName>
    <definedName name="Z_0A4C2D72_EA87_11DA_B6F6_00609720E0A1_.wvu.PrintArea" localSheetId="2" hidden="1">#REF!</definedName>
    <definedName name="Z_0A4C2D72_EA87_11DA_B6F6_00609720E0A1_.wvu.PrintArea" hidden="1">[32]Presupuesto_Via_distribuidora!$A$10:$I$164</definedName>
    <definedName name="Z_0A4C2D72_EA87_11DA_B6F6_00609720E0A1_.wvu.PrintTitles" localSheetId="4" hidden="1">#REF!</definedName>
    <definedName name="Z_0A4C2D72_EA87_11DA_B6F6_00609720E0A1_.wvu.PrintTitles" localSheetId="7" hidden="1">#REF!</definedName>
    <definedName name="Z_0A4C2D72_EA87_11DA_B6F6_00609720E0A1_.wvu.PrintTitles" localSheetId="2" hidden="1">#REF!</definedName>
    <definedName name="Z_0A4C2D72_EA87_11DA_B6F6_00609720E0A1_.wvu.PrintTitles" hidden="1">[32]Presupuesto_Via_distribuidora!$A$1:$IV$9</definedName>
    <definedName name="Z_0A4C2D73_EA87_11DA_B6F6_00609720E0A1_.wvu.FilterData" localSheetId="4" hidden="1">#REF!</definedName>
    <definedName name="Z_0A4C2D73_EA87_11DA_B6F6_00609720E0A1_.wvu.FilterData" localSheetId="7" hidden="1">#REF!</definedName>
    <definedName name="Z_0A4C2D73_EA87_11DA_B6F6_00609720E0A1_.wvu.FilterData" localSheetId="2" hidden="1">#REF!</definedName>
    <definedName name="Z_0A4C2D73_EA87_11DA_B6F6_00609720E0A1_.wvu.FilterData" hidden="1">[32]Presupuesto_Via_distribuidora!$A$9:$H$344</definedName>
    <definedName name="Z_0A4C2D73_EA87_11DA_B6F6_00609720E0A1_.wvu.PrintArea" localSheetId="4" hidden="1">#REF!</definedName>
    <definedName name="Z_0A4C2D73_EA87_11DA_B6F6_00609720E0A1_.wvu.PrintArea" localSheetId="7" hidden="1">#REF!</definedName>
    <definedName name="Z_0A4C2D73_EA87_11DA_B6F6_00609720E0A1_.wvu.PrintArea" localSheetId="2" hidden="1">#REF!</definedName>
    <definedName name="Z_0A4C2D73_EA87_11DA_B6F6_00609720E0A1_.wvu.PrintArea" hidden="1">[32]Presupuesto_Via_distribuidora!$A$176:$I$193</definedName>
    <definedName name="Z_0A4C2D73_EA87_11DA_B6F6_00609720E0A1_.wvu.PrintTitles" localSheetId="4" hidden="1">#REF!</definedName>
    <definedName name="Z_0A4C2D73_EA87_11DA_B6F6_00609720E0A1_.wvu.PrintTitles" localSheetId="7" hidden="1">#REF!</definedName>
    <definedName name="Z_0A4C2D73_EA87_11DA_B6F6_00609720E0A1_.wvu.PrintTitles" localSheetId="2" hidden="1">#REF!</definedName>
    <definedName name="Z_0A4C2D73_EA87_11DA_B6F6_00609720E0A1_.wvu.PrintTitles" hidden="1">[32]Presupuesto_Via_distribuidora!#REF!</definedName>
    <definedName name="Z_0A4C2D74_EA87_11DA_B6F6_00609720E0A1_.wvu.FilterData" localSheetId="4" hidden="1">#REF!</definedName>
    <definedName name="Z_0A4C2D74_EA87_11DA_B6F6_00609720E0A1_.wvu.FilterData" localSheetId="7" hidden="1">#REF!</definedName>
    <definedName name="Z_0A4C2D74_EA87_11DA_B6F6_00609720E0A1_.wvu.FilterData" localSheetId="2" hidden="1">#REF!</definedName>
    <definedName name="Z_0A4C2D74_EA87_11DA_B6F6_00609720E0A1_.wvu.FilterData" hidden="1">[32]Presupuesto_Via_distribuidora!$A$9:$H$344</definedName>
    <definedName name="Z_0A4C2D74_EA87_11DA_B6F6_00609720E0A1_.wvu.PrintArea" localSheetId="4" hidden="1">#REF!</definedName>
    <definedName name="Z_0A4C2D74_EA87_11DA_B6F6_00609720E0A1_.wvu.PrintArea" localSheetId="7" hidden="1">#REF!</definedName>
    <definedName name="Z_0A4C2D74_EA87_11DA_B6F6_00609720E0A1_.wvu.PrintArea" localSheetId="2" hidden="1">#REF!</definedName>
    <definedName name="Z_0A4C2D74_EA87_11DA_B6F6_00609720E0A1_.wvu.PrintArea" hidden="1">[32]Presupuesto_Via_distribuidora!$A$342:$I$541</definedName>
    <definedName name="Z_0A4C2D74_EA87_11DA_B6F6_00609720E0A1_.wvu.PrintTitles" localSheetId="4" hidden="1">#REF!</definedName>
    <definedName name="Z_0A4C2D74_EA87_11DA_B6F6_00609720E0A1_.wvu.PrintTitles" localSheetId="7" hidden="1">#REF!</definedName>
    <definedName name="Z_0A4C2D74_EA87_11DA_B6F6_00609720E0A1_.wvu.PrintTitles" localSheetId="2" hidden="1">#REF!</definedName>
    <definedName name="Z_0A4C2D74_EA87_11DA_B6F6_00609720E0A1_.wvu.PrintTitles" hidden="1">[32]Presupuesto_Via_distribuidora!#REF!</definedName>
    <definedName name="Z_0A4C2D75_EA87_11DA_B6F6_00609720E0A1_.wvu.FilterData" localSheetId="4" hidden="1">#REF!</definedName>
    <definedName name="Z_0A4C2D75_EA87_11DA_B6F6_00609720E0A1_.wvu.FilterData" localSheetId="7" hidden="1">#REF!</definedName>
    <definedName name="Z_0A4C2D75_EA87_11DA_B6F6_00609720E0A1_.wvu.FilterData" localSheetId="2" hidden="1">#REF!</definedName>
    <definedName name="Z_0A4C2D75_EA87_11DA_B6F6_00609720E0A1_.wvu.FilterData" hidden="1">[32]Presupuesto_Via_distribuidora!$A$9:$H$344</definedName>
    <definedName name="Z_0A4C2D75_EA87_11DA_B6F6_00609720E0A1_.wvu.PrintArea" localSheetId="4" hidden="1">#REF!</definedName>
    <definedName name="Z_0A4C2D75_EA87_11DA_B6F6_00609720E0A1_.wvu.PrintArea" localSheetId="7" hidden="1">#REF!</definedName>
    <definedName name="Z_0A4C2D75_EA87_11DA_B6F6_00609720E0A1_.wvu.PrintArea" localSheetId="2" hidden="1">#REF!</definedName>
    <definedName name="Z_0A4C2D75_EA87_11DA_B6F6_00609720E0A1_.wvu.PrintArea" hidden="1">[32]Presupuesto_Via_distribuidora!$A$557:$I$825</definedName>
    <definedName name="Z_0A4C2D75_EA87_11DA_B6F6_00609720E0A1_.wvu.PrintTitles" localSheetId="4" hidden="1">#REF!</definedName>
    <definedName name="Z_0A4C2D75_EA87_11DA_B6F6_00609720E0A1_.wvu.PrintTitles" localSheetId="7" hidden="1">#REF!</definedName>
    <definedName name="Z_0A4C2D75_EA87_11DA_B6F6_00609720E0A1_.wvu.PrintTitles" localSheetId="2" hidden="1">#REF!</definedName>
    <definedName name="Z_0A4C2D75_EA87_11DA_B6F6_00609720E0A1_.wvu.PrintTitles" hidden="1">[32]Presupuesto_Via_distribuidora!$A$547:$IV$556</definedName>
    <definedName name="Z_0A4C2D76_EA87_11DA_B6F6_00609720E0A1_.wvu.FilterData" localSheetId="4" hidden="1">#REF!</definedName>
    <definedName name="Z_0A4C2D76_EA87_11DA_B6F6_00609720E0A1_.wvu.FilterData" localSheetId="7" hidden="1">#REF!</definedName>
    <definedName name="Z_0A4C2D76_EA87_11DA_B6F6_00609720E0A1_.wvu.FilterData" localSheetId="2" hidden="1">#REF!</definedName>
    <definedName name="Z_0A4C2D76_EA87_11DA_B6F6_00609720E0A1_.wvu.FilterData" hidden="1">[32]Presupuesto_Via_distribuidora!$A$9:$H$344</definedName>
    <definedName name="Z_0A4C2D76_EA87_11DA_B6F6_00609720E0A1_.wvu.PrintArea" localSheetId="4" hidden="1">#REF!</definedName>
    <definedName name="Z_0A4C2D76_EA87_11DA_B6F6_00609720E0A1_.wvu.PrintArea" localSheetId="7" hidden="1">#REF!</definedName>
    <definedName name="Z_0A4C2D76_EA87_11DA_B6F6_00609720E0A1_.wvu.PrintArea" localSheetId="2" hidden="1">#REF!</definedName>
    <definedName name="Z_0A4C2D76_EA87_11DA_B6F6_00609720E0A1_.wvu.PrintArea" hidden="1">[32]Presupuesto_Via_distribuidora!$A$839:$I$1037</definedName>
    <definedName name="Z_0A4C2D76_EA87_11DA_B6F6_00609720E0A1_.wvu.PrintTitles" localSheetId="4" hidden="1">#REF!</definedName>
    <definedName name="Z_0A4C2D76_EA87_11DA_B6F6_00609720E0A1_.wvu.PrintTitles" localSheetId="7" hidden="1">#REF!</definedName>
    <definedName name="Z_0A4C2D76_EA87_11DA_B6F6_00609720E0A1_.wvu.PrintTitles" localSheetId="2" hidden="1">#REF!</definedName>
    <definedName name="Z_0A4C2D76_EA87_11DA_B6F6_00609720E0A1_.wvu.PrintTitles" hidden="1">[32]Presupuesto_Via_distribuidora!$A$829:$IV$838</definedName>
    <definedName name="Z_0E0DE1F8_394A_4093_8E74_B2A631A3A88C_.wvu.FilterData" localSheetId="4" hidden="1">#REF!</definedName>
    <definedName name="Z_0E0DE1F8_394A_4093_8E74_B2A631A3A88C_.wvu.FilterData" localSheetId="7" hidden="1">#REF!</definedName>
    <definedName name="Z_0E0DE1F8_394A_4093_8E74_B2A631A3A88C_.wvu.FilterData" localSheetId="2" hidden="1">#REF!</definedName>
    <definedName name="Z_0E0DE1F8_394A_4093_8E74_B2A631A3A88C_.wvu.FilterData" hidden="1">[32]Presupuesto_Via_distribuidora!$A$9:$H$344</definedName>
    <definedName name="Z_0E0DE1F8_394A_4093_8E74_B2A631A3A88C_.wvu.PrintArea" localSheetId="4" hidden="1">#REF!</definedName>
    <definedName name="Z_0E0DE1F8_394A_4093_8E74_B2A631A3A88C_.wvu.PrintArea" localSheetId="7" hidden="1">#REF!</definedName>
    <definedName name="Z_0E0DE1F8_394A_4093_8E74_B2A631A3A88C_.wvu.PrintArea" localSheetId="2" hidden="1">#REF!</definedName>
    <definedName name="Z_0E0DE1F8_394A_4093_8E74_B2A631A3A88C_.wvu.PrintArea" hidden="1">[32]Presupuesto_Via_distribuidora!$A$620:$I$888</definedName>
    <definedName name="Z_0E0DE1F8_394A_4093_8E74_B2A631A3A88C_.wvu.PrintTitles" localSheetId="4" hidden="1">#REF!</definedName>
    <definedName name="Z_0E0DE1F8_394A_4093_8E74_B2A631A3A88C_.wvu.PrintTitles" localSheetId="7" hidden="1">#REF!</definedName>
    <definedName name="Z_0E0DE1F8_394A_4093_8E74_B2A631A3A88C_.wvu.PrintTitles" localSheetId="2" hidden="1">#REF!</definedName>
    <definedName name="Z_0E0DE1F8_394A_4093_8E74_B2A631A3A88C_.wvu.PrintTitles" hidden="1">[32]Presupuesto_Via_distribuidora!$A$610:$IV$619</definedName>
    <definedName name="Z_18C710ED_70CF_48D0_92F5_038A88335068_.wvu.FilterData" localSheetId="4" hidden="1">#REF!</definedName>
    <definedName name="Z_18C710ED_70CF_48D0_92F5_038A88335068_.wvu.FilterData" localSheetId="7" hidden="1">#REF!</definedName>
    <definedName name="Z_18C710ED_70CF_48D0_92F5_038A88335068_.wvu.FilterData" localSheetId="2" hidden="1">#REF!</definedName>
    <definedName name="Z_18C710ED_70CF_48D0_92F5_038A88335068_.wvu.FilterData" hidden="1">[32]Presupuesto_Via_distribuidora!$A$9:$H$344</definedName>
    <definedName name="Z_18C710ED_70CF_48D0_92F5_038A88335068_.wvu.PrintArea" localSheetId="4" hidden="1">#REF!</definedName>
    <definedName name="Z_18C710ED_70CF_48D0_92F5_038A88335068_.wvu.PrintArea" localSheetId="7" hidden="1">#REF!</definedName>
    <definedName name="Z_18C710ED_70CF_48D0_92F5_038A88335068_.wvu.PrintArea" localSheetId="2" hidden="1">#REF!</definedName>
    <definedName name="Z_18C710ED_70CF_48D0_92F5_038A88335068_.wvu.PrintArea" hidden="1">[32]Presupuesto_Via_distribuidora!$C$1:$H$344</definedName>
    <definedName name="Z_18C710ED_70CF_48D0_92F5_038A88335068_.wvu.PrintTitles" localSheetId="4" hidden="1">#REF!</definedName>
    <definedName name="Z_18C710ED_70CF_48D0_92F5_038A88335068_.wvu.PrintTitles" localSheetId="7" hidden="1">#REF!</definedName>
    <definedName name="Z_18C710ED_70CF_48D0_92F5_038A88335068_.wvu.PrintTitles" localSheetId="2" hidden="1">#REF!</definedName>
    <definedName name="Z_18C710ED_70CF_48D0_92F5_038A88335068_.wvu.PrintTitles" hidden="1">[32]Presupuesto_Via_distribuidora!$A$2:$IV$8</definedName>
    <definedName name="Z_378D82E8_FE69_4712_AE73_9D578C4190DE_.wvu.FilterData" localSheetId="4" hidden="1">#REF!</definedName>
    <definedName name="Z_378D82E8_FE69_4712_AE73_9D578C4190DE_.wvu.FilterData" localSheetId="7" hidden="1">#REF!</definedName>
    <definedName name="Z_378D82E8_FE69_4712_AE73_9D578C4190DE_.wvu.FilterData" localSheetId="2" hidden="1">#REF!</definedName>
    <definedName name="Z_378D82E8_FE69_4712_AE73_9D578C4190DE_.wvu.FilterData" hidden="1">[32]Presupuesto_Via_distribuidora!$A$9:$H$344</definedName>
    <definedName name="Z_378D82E8_FE69_4712_AE73_9D578C4190DE_.wvu.PrintArea" localSheetId="4" hidden="1">#REF!</definedName>
    <definedName name="Z_378D82E8_FE69_4712_AE73_9D578C4190DE_.wvu.PrintArea" localSheetId="7" hidden="1">#REF!</definedName>
    <definedName name="Z_378D82E8_FE69_4712_AE73_9D578C4190DE_.wvu.PrintArea" localSheetId="2" hidden="1">#REF!</definedName>
    <definedName name="Z_378D82E8_FE69_4712_AE73_9D578C4190DE_.wvu.PrintArea" hidden="1">[32]Presupuesto_Via_distribuidora!$C$1:$H$344</definedName>
    <definedName name="Z_378D82E8_FE69_4712_AE73_9D578C4190DE_.wvu.PrintTitles" localSheetId="4" hidden="1">#REF!</definedName>
    <definedName name="Z_378D82E8_FE69_4712_AE73_9D578C4190DE_.wvu.PrintTitles" localSheetId="7" hidden="1">#REF!</definedName>
    <definedName name="Z_378D82E8_FE69_4712_AE73_9D578C4190DE_.wvu.PrintTitles" localSheetId="2" hidden="1">#REF!</definedName>
    <definedName name="Z_378D82E8_FE69_4712_AE73_9D578C4190DE_.wvu.PrintTitles" hidden="1">[32]Presupuesto_Via_distribuidora!$A$2:$IV$8</definedName>
    <definedName name="Z_381FCF61_DF95_4756_B103_A1118DFFDE02_.wvu.FilterData" localSheetId="4" hidden="1">#REF!</definedName>
    <definedName name="Z_381FCF61_DF95_4756_B103_A1118DFFDE02_.wvu.FilterData" localSheetId="7" hidden="1">#REF!</definedName>
    <definedName name="Z_381FCF61_DF95_4756_B103_A1118DFFDE02_.wvu.FilterData" localSheetId="2" hidden="1">#REF!</definedName>
    <definedName name="Z_381FCF61_DF95_4756_B103_A1118DFFDE02_.wvu.FilterData" hidden="1">[32]Presupuesto_Via_distribuidora!$A$9:$H$344</definedName>
    <definedName name="Z_381FCF61_DF95_4756_B103_A1118DFFDE02_.wvu.PrintArea" localSheetId="4" hidden="1">#REF!</definedName>
    <definedName name="Z_381FCF61_DF95_4756_B103_A1118DFFDE02_.wvu.PrintArea" localSheetId="7" hidden="1">#REF!</definedName>
    <definedName name="Z_381FCF61_DF95_4756_B103_A1118DFFDE02_.wvu.PrintArea" localSheetId="2" hidden="1">#REF!</definedName>
    <definedName name="Z_381FCF61_DF95_4756_B103_A1118DFFDE02_.wvu.PrintArea" hidden="1">[32]Presupuesto_Via_distribuidora!$C$1:$H$344</definedName>
    <definedName name="Z_381FCF61_DF95_4756_B103_A1118DFFDE02_.wvu.PrintTitles" localSheetId="4" hidden="1">#REF!</definedName>
    <definedName name="Z_381FCF61_DF95_4756_B103_A1118DFFDE02_.wvu.PrintTitles" localSheetId="7" hidden="1">#REF!</definedName>
    <definedName name="Z_381FCF61_DF95_4756_B103_A1118DFFDE02_.wvu.PrintTitles" localSheetId="2" hidden="1">#REF!</definedName>
    <definedName name="Z_381FCF61_DF95_4756_B103_A1118DFFDE02_.wvu.PrintTitles" hidden="1">[32]Presupuesto_Via_distribuidora!$A$2:$IV$8</definedName>
    <definedName name="Z_3B3C0CA1_2A9C_45FD_9823_50B200F6C0D1_.wvu.FilterData" localSheetId="4" hidden="1">#REF!</definedName>
    <definedName name="Z_3B3C0CA1_2A9C_45FD_9823_50B200F6C0D1_.wvu.FilterData" localSheetId="7" hidden="1">#REF!</definedName>
    <definedName name="Z_3B3C0CA1_2A9C_45FD_9823_50B200F6C0D1_.wvu.FilterData" localSheetId="2" hidden="1">#REF!</definedName>
    <definedName name="Z_3B3C0CA1_2A9C_45FD_9823_50B200F6C0D1_.wvu.FilterData" hidden="1">[32]Presupuesto_Via_distribuidora!$A$9:$H$344</definedName>
    <definedName name="Z_3B3C0CA1_2A9C_45FD_9823_50B200F6C0D1_.wvu.PrintArea" localSheetId="4" hidden="1">#REF!</definedName>
    <definedName name="Z_3B3C0CA1_2A9C_45FD_9823_50B200F6C0D1_.wvu.PrintArea" localSheetId="7" hidden="1">#REF!</definedName>
    <definedName name="Z_3B3C0CA1_2A9C_45FD_9823_50B200F6C0D1_.wvu.PrintArea" localSheetId="2" hidden="1">#REF!</definedName>
    <definedName name="Z_3B3C0CA1_2A9C_45FD_9823_50B200F6C0D1_.wvu.PrintArea" hidden="1">[32]Presupuesto_Via_distribuidora!$C$1:$H$344</definedName>
    <definedName name="Z_3B3C0CA1_2A9C_45FD_9823_50B200F6C0D1_.wvu.PrintTitles" localSheetId="4" hidden="1">#REF!</definedName>
    <definedName name="Z_3B3C0CA1_2A9C_45FD_9823_50B200F6C0D1_.wvu.PrintTitles" localSheetId="7" hidden="1">#REF!</definedName>
    <definedName name="Z_3B3C0CA1_2A9C_45FD_9823_50B200F6C0D1_.wvu.PrintTitles" localSheetId="2" hidden="1">#REF!</definedName>
    <definedName name="Z_3B3C0CA1_2A9C_45FD_9823_50B200F6C0D1_.wvu.PrintTitles" hidden="1">[32]Presupuesto_Via_distribuidora!$A$2:$IV$8</definedName>
    <definedName name="Z_3E9430E5_6A83_435B_9E47_1B8F7E18D67C_.wvu.FilterData" localSheetId="4" hidden="1">#REF!</definedName>
    <definedName name="Z_3E9430E5_6A83_435B_9E47_1B8F7E18D67C_.wvu.FilterData" localSheetId="7" hidden="1">#REF!</definedName>
    <definedName name="Z_3E9430E5_6A83_435B_9E47_1B8F7E18D67C_.wvu.FilterData" localSheetId="2" hidden="1">#REF!</definedName>
    <definedName name="Z_3E9430E5_6A83_435B_9E47_1B8F7E18D67C_.wvu.FilterData" hidden="1">[32]Presupuesto_Via_distribuidora!$A$9:$H$344</definedName>
    <definedName name="Z_3E9430E5_6A83_435B_9E47_1B8F7E18D67C_.wvu.PrintArea" localSheetId="4" hidden="1">#REF!</definedName>
    <definedName name="Z_3E9430E5_6A83_435B_9E47_1B8F7E18D67C_.wvu.PrintArea" localSheetId="7" hidden="1">#REF!</definedName>
    <definedName name="Z_3E9430E5_6A83_435B_9E47_1B8F7E18D67C_.wvu.PrintArea" localSheetId="2" hidden="1">#REF!</definedName>
    <definedName name="Z_3E9430E5_6A83_435B_9E47_1B8F7E18D67C_.wvu.PrintArea" hidden="1">[32]Presupuesto_Via_distribuidora!$C$1:$H$344</definedName>
    <definedName name="Z_3E9430E5_6A83_435B_9E47_1B8F7E18D67C_.wvu.PrintTitles" localSheetId="4" hidden="1">#REF!</definedName>
    <definedName name="Z_3E9430E5_6A83_435B_9E47_1B8F7E18D67C_.wvu.PrintTitles" localSheetId="7" hidden="1">#REF!</definedName>
    <definedName name="Z_3E9430E5_6A83_435B_9E47_1B8F7E18D67C_.wvu.PrintTitles" localSheetId="2" hidden="1">#REF!</definedName>
    <definedName name="Z_3E9430E5_6A83_435B_9E47_1B8F7E18D67C_.wvu.PrintTitles" hidden="1">[32]Presupuesto_Via_distribuidora!$A$2:$IV$8</definedName>
    <definedName name="Z_4A14CB5C_2287_4F6E_9A65_22F0A4D81D81_.wvu.FilterData" localSheetId="4" hidden="1">#REF!</definedName>
    <definedName name="Z_4A14CB5C_2287_4F6E_9A65_22F0A4D81D81_.wvu.FilterData" localSheetId="7" hidden="1">#REF!</definedName>
    <definedName name="Z_4A14CB5C_2287_4F6E_9A65_22F0A4D81D81_.wvu.FilterData" localSheetId="2" hidden="1">#REF!</definedName>
    <definedName name="Z_4A14CB5C_2287_4F6E_9A65_22F0A4D81D81_.wvu.FilterData" hidden="1">[32]Presupuesto_Via_distribuidora!$A$9:$H$344</definedName>
    <definedName name="Z_4A14CB5C_2287_4F6E_9A65_22F0A4D81D81_.wvu.PrintArea" localSheetId="4" hidden="1">#REF!</definedName>
    <definedName name="Z_4A14CB5C_2287_4F6E_9A65_22F0A4D81D81_.wvu.PrintArea" localSheetId="7" hidden="1">#REF!</definedName>
    <definedName name="Z_4A14CB5C_2287_4F6E_9A65_22F0A4D81D81_.wvu.PrintArea" localSheetId="2" hidden="1">#REF!</definedName>
    <definedName name="Z_4A14CB5C_2287_4F6E_9A65_22F0A4D81D81_.wvu.PrintArea" hidden="1">[32]Presupuesto_Via_distribuidora!$C$1:$H$344</definedName>
    <definedName name="Z_4A14CB5C_2287_4F6E_9A65_22F0A4D81D81_.wvu.PrintTitles" localSheetId="4" hidden="1">#REF!</definedName>
    <definedName name="Z_4A14CB5C_2287_4F6E_9A65_22F0A4D81D81_.wvu.PrintTitles" localSheetId="7" hidden="1">#REF!</definedName>
    <definedName name="Z_4A14CB5C_2287_4F6E_9A65_22F0A4D81D81_.wvu.PrintTitles" localSheetId="2" hidden="1">#REF!</definedName>
    <definedName name="Z_4A14CB5C_2287_4F6E_9A65_22F0A4D81D81_.wvu.PrintTitles" hidden="1">[32]Presupuesto_Via_distribuidora!$A$2:$IV$8</definedName>
    <definedName name="Z_4BBC24C4_A093_4EC9_8AFF_49C6F602CC39_.wvu.FilterData" localSheetId="4" hidden="1">#REF!</definedName>
    <definedName name="Z_4BBC24C4_A093_4EC9_8AFF_49C6F602CC39_.wvu.FilterData" localSheetId="7" hidden="1">#REF!</definedName>
    <definedName name="Z_4BBC24C4_A093_4EC9_8AFF_49C6F602CC39_.wvu.FilterData" localSheetId="2" hidden="1">#REF!</definedName>
    <definedName name="Z_4BBC24C4_A093_4EC9_8AFF_49C6F602CC39_.wvu.FilterData" hidden="1">[32]Presupuesto_Via_distribuidora!$A$9:$H$344</definedName>
    <definedName name="Z_4BBC24C4_A093_4EC9_8AFF_49C6F602CC39_.wvu.PrintArea" localSheetId="4" hidden="1">#REF!</definedName>
    <definedName name="Z_4BBC24C4_A093_4EC9_8AFF_49C6F602CC39_.wvu.PrintArea" localSheetId="7" hidden="1">#REF!</definedName>
    <definedName name="Z_4BBC24C4_A093_4EC9_8AFF_49C6F602CC39_.wvu.PrintArea" localSheetId="2" hidden="1">#REF!</definedName>
    <definedName name="Z_4BBC24C4_A093_4EC9_8AFF_49C6F602CC39_.wvu.PrintArea" hidden="1">[32]Presupuesto_Via_distribuidora!$C$1:$H$344</definedName>
    <definedName name="Z_4BBC24C4_A093_4EC9_8AFF_49C6F602CC39_.wvu.PrintTitles" localSheetId="4" hidden="1">#REF!</definedName>
    <definedName name="Z_4BBC24C4_A093_4EC9_8AFF_49C6F602CC39_.wvu.PrintTitles" localSheetId="7" hidden="1">#REF!</definedName>
    <definedName name="Z_4BBC24C4_A093_4EC9_8AFF_49C6F602CC39_.wvu.PrintTitles" localSheetId="2" hidden="1">#REF!</definedName>
    <definedName name="Z_4BBC24C4_A093_4EC9_8AFF_49C6F602CC39_.wvu.PrintTitles" hidden="1">[32]Presupuesto_Via_distribuidora!$A$2:$IV$8</definedName>
    <definedName name="Z_504A8F9D_2C46_439E_975A_DF1C1FA56E7B_.wvu.FilterData" localSheetId="4" hidden="1">#REF!</definedName>
    <definedName name="Z_504A8F9D_2C46_439E_975A_DF1C1FA56E7B_.wvu.FilterData" localSheetId="7" hidden="1">#REF!</definedName>
    <definedName name="Z_504A8F9D_2C46_439E_975A_DF1C1FA56E7B_.wvu.FilterData" localSheetId="2" hidden="1">#REF!</definedName>
    <definedName name="Z_504A8F9D_2C46_439E_975A_DF1C1FA56E7B_.wvu.FilterData" hidden="1">[32]Presupuesto_Via_distribuidora!$A$9:$H$344</definedName>
    <definedName name="Z_504A8F9D_2C46_439E_975A_DF1C1FA56E7B_.wvu.PrintArea" localSheetId="4" hidden="1">#REF!</definedName>
    <definedName name="Z_504A8F9D_2C46_439E_975A_DF1C1FA56E7B_.wvu.PrintArea" localSheetId="7" hidden="1">#REF!</definedName>
    <definedName name="Z_504A8F9D_2C46_439E_975A_DF1C1FA56E7B_.wvu.PrintArea" localSheetId="2" hidden="1">#REF!</definedName>
    <definedName name="Z_504A8F9D_2C46_439E_975A_DF1C1FA56E7B_.wvu.PrintArea" hidden="1">[32]Presupuesto_Via_distribuidora!$C$1:$H$344</definedName>
    <definedName name="Z_504A8F9D_2C46_439E_975A_DF1C1FA56E7B_.wvu.PrintTitles" localSheetId="4" hidden="1">#REF!</definedName>
    <definedName name="Z_504A8F9D_2C46_439E_975A_DF1C1FA56E7B_.wvu.PrintTitles" localSheetId="7" hidden="1">#REF!</definedName>
    <definedName name="Z_504A8F9D_2C46_439E_975A_DF1C1FA56E7B_.wvu.PrintTitles" localSheetId="2" hidden="1">#REF!</definedName>
    <definedName name="Z_504A8F9D_2C46_439E_975A_DF1C1FA56E7B_.wvu.PrintTitles" hidden="1">[32]Presupuesto_Via_distribuidora!$A$2:$IV$8</definedName>
    <definedName name="Z_653348E7_CDAD_4F62_A236_641A4BB6425A_.wvu.FilterData" localSheetId="4" hidden="1">#REF!</definedName>
    <definedName name="Z_653348E7_CDAD_4F62_A236_641A4BB6425A_.wvu.FilterData" localSheetId="7" hidden="1">#REF!</definedName>
    <definedName name="Z_653348E7_CDAD_4F62_A236_641A4BB6425A_.wvu.FilterData" localSheetId="2" hidden="1">#REF!</definedName>
    <definedName name="Z_653348E7_CDAD_4F62_A236_641A4BB6425A_.wvu.FilterData" hidden="1">[32]Presupuesto_Via_distribuidora!$A$9:$H$344</definedName>
    <definedName name="Z_653348E7_CDAD_4F62_A236_641A4BB6425A_.wvu.PrintArea" localSheetId="4" hidden="1">#REF!</definedName>
    <definedName name="Z_653348E7_CDAD_4F62_A236_641A4BB6425A_.wvu.PrintArea" localSheetId="7" hidden="1">#REF!</definedName>
    <definedName name="Z_653348E7_CDAD_4F62_A236_641A4BB6425A_.wvu.PrintArea" localSheetId="2" hidden="1">#REF!</definedName>
    <definedName name="Z_653348E7_CDAD_4F62_A236_641A4BB6425A_.wvu.PrintArea" hidden="1">[32]Presupuesto_Via_distribuidora!$A$221:$I$375</definedName>
    <definedName name="Z_653348E7_CDAD_4F62_A236_641A4BB6425A_.wvu.PrintTitles" localSheetId="4" hidden="1">#REF!</definedName>
    <definedName name="Z_653348E7_CDAD_4F62_A236_641A4BB6425A_.wvu.PrintTitles" localSheetId="7" hidden="1">#REF!</definedName>
    <definedName name="Z_653348E7_CDAD_4F62_A236_641A4BB6425A_.wvu.PrintTitles" localSheetId="2" hidden="1">#REF!</definedName>
    <definedName name="Z_653348E7_CDAD_4F62_A236_641A4BB6425A_.wvu.PrintTitles" hidden="1">[32]Presupuesto_Via_distribuidora!$A$211:$IV$220</definedName>
    <definedName name="Z_68C48519_C8C2_4287_96F6_0F561F815CE8_.wvu.FilterData" localSheetId="4" hidden="1">#REF!</definedName>
    <definedName name="Z_68C48519_C8C2_4287_96F6_0F561F815CE8_.wvu.FilterData" localSheetId="7" hidden="1">#REF!</definedName>
    <definedName name="Z_68C48519_C8C2_4287_96F6_0F561F815CE8_.wvu.FilterData" localSheetId="2" hidden="1">#REF!</definedName>
    <definedName name="Z_68C48519_C8C2_4287_96F6_0F561F815CE8_.wvu.FilterData" hidden="1">[32]Presupuesto_Via_distribuidora!$A$9:$H$344</definedName>
    <definedName name="Z_68C48519_C8C2_4287_96F6_0F561F815CE8_.wvu.PrintArea" localSheetId="4" hidden="1">#REF!</definedName>
    <definedName name="Z_68C48519_C8C2_4287_96F6_0F561F815CE8_.wvu.PrintArea" localSheetId="7" hidden="1">#REF!</definedName>
    <definedName name="Z_68C48519_C8C2_4287_96F6_0F561F815CE8_.wvu.PrintArea" localSheetId="2" hidden="1">#REF!</definedName>
    <definedName name="Z_68C48519_C8C2_4287_96F6_0F561F815CE8_.wvu.PrintArea" hidden="1">[32]Presupuesto_Via_distribuidora!$C$1:$H$344</definedName>
    <definedName name="Z_68C48519_C8C2_4287_96F6_0F561F815CE8_.wvu.PrintTitles" localSheetId="4" hidden="1">#REF!</definedName>
    <definedName name="Z_68C48519_C8C2_4287_96F6_0F561F815CE8_.wvu.PrintTitles" localSheetId="7" hidden="1">#REF!</definedName>
    <definedName name="Z_68C48519_C8C2_4287_96F6_0F561F815CE8_.wvu.PrintTitles" localSheetId="2" hidden="1">#REF!</definedName>
    <definedName name="Z_68C48519_C8C2_4287_96F6_0F561F815CE8_.wvu.PrintTitles" hidden="1">[32]Presupuesto_Via_distribuidora!$A$2:$IV$8</definedName>
    <definedName name="Z_6BA141F2_E104_11DA_B6F6_00609720E0A1_.wvu.FilterData" localSheetId="4" hidden="1">#REF!</definedName>
    <definedName name="Z_6BA141F2_E104_11DA_B6F6_00609720E0A1_.wvu.FilterData" localSheetId="7" hidden="1">#REF!</definedName>
    <definedName name="Z_6BA141F2_E104_11DA_B6F6_00609720E0A1_.wvu.FilterData" localSheetId="2" hidden="1">#REF!</definedName>
    <definedName name="Z_6BA141F2_E104_11DA_B6F6_00609720E0A1_.wvu.FilterData" hidden="1">[32]Presupuesto_Via_distribuidora!$A$9:$H$344</definedName>
    <definedName name="Z_6BA141F2_E104_11DA_B6F6_00609720E0A1_.wvu.PrintArea" localSheetId="4" hidden="1">#REF!</definedName>
    <definedName name="Z_6BA141F2_E104_11DA_B6F6_00609720E0A1_.wvu.PrintArea" localSheetId="7" hidden="1">#REF!</definedName>
    <definedName name="Z_6BA141F2_E104_11DA_B6F6_00609720E0A1_.wvu.PrintArea" localSheetId="2" hidden="1">#REF!</definedName>
    <definedName name="Z_6BA141F2_E104_11DA_B6F6_00609720E0A1_.wvu.PrintArea" hidden="1">[32]Presupuesto_Via_distribuidora!$A$10:$I$164</definedName>
    <definedName name="Z_6BA141F2_E104_11DA_B6F6_00609720E0A1_.wvu.PrintTitles" localSheetId="4" hidden="1">#REF!</definedName>
    <definedName name="Z_6BA141F2_E104_11DA_B6F6_00609720E0A1_.wvu.PrintTitles" localSheetId="7" hidden="1">#REF!</definedName>
    <definedName name="Z_6BA141F2_E104_11DA_B6F6_00609720E0A1_.wvu.PrintTitles" localSheetId="2" hidden="1">#REF!</definedName>
    <definedName name="Z_6BA141F2_E104_11DA_B6F6_00609720E0A1_.wvu.PrintTitles" hidden="1">[32]Presupuesto_Via_distribuidora!$A$1:$IV$9</definedName>
    <definedName name="Z_6BA141F3_E104_11DA_B6F6_00609720E0A1_.wvu.FilterData" localSheetId="4" hidden="1">#REF!</definedName>
    <definedName name="Z_6BA141F3_E104_11DA_B6F6_00609720E0A1_.wvu.FilterData" localSheetId="7" hidden="1">#REF!</definedName>
    <definedName name="Z_6BA141F3_E104_11DA_B6F6_00609720E0A1_.wvu.FilterData" localSheetId="2" hidden="1">#REF!</definedName>
    <definedName name="Z_6BA141F3_E104_11DA_B6F6_00609720E0A1_.wvu.FilterData" hidden="1">[32]Presupuesto_Via_distribuidora!$A$9:$H$344</definedName>
    <definedName name="Z_6BA141F3_E104_11DA_B6F6_00609720E0A1_.wvu.PrintArea" localSheetId="4" hidden="1">#REF!</definedName>
    <definedName name="Z_6BA141F3_E104_11DA_B6F6_00609720E0A1_.wvu.PrintArea" localSheetId="7" hidden="1">#REF!</definedName>
    <definedName name="Z_6BA141F3_E104_11DA_B6F6_00609720E0A1_.wvu.PrintArea" localSheetId="2" hidden="1">#REF!</definedName>
    <definedName name="Z_6BA141F3_E104_11DA_B6F6_00609720E0A1_.wvu.PrintArea" hidden="1">[32]Presupuesto_Via_distribuidora!$A$176:$I$193</definedName>
    <definedName name="Z_6BA141F3_E104_11DA_B6F6_00609720E0A1_.wvu.PrintTitles" localSheetId="4" hidden="1">#REF!</definedName>
    <definedName name="Z_6BA141F3_E104_11DA_B6F6_00609720E0A1_.wvu.PrintTitles" localSheetId="7" hidden="1">#REF!</definedName>
    <definedName name="Z_6BA141F3_E104_11DA_B6F6_00609720E0A1_.wvu.PrintTitles" localSheetId="2" hidden="1">#REF!</definedName>
    <definedName name="Z_6BA141F3_E104_11DA_B6F6_00609720E0A1_.wvu.PrintTitles" hidden="1">[32]Presupuesto_Via_distribuidora!#REF!</definedName>
    <definedName name="Z_6BA141F4_E104_11DA_B6F6_00609720E0A1_.wvu.FilterData" localSheetId="4" hidden="1">#REF!</definedName>
    <definedName name="Z_6BA141F4_E104_11DA_B6F6_00609720E0A1_.wvu.FilterData" localSheetId="7" hidden="1">#REF!</definedName>
    <definedName name="Z_6BA141F4_E104_11DA_B6F6_00609720E0A1_.wvu.FilterData" localSheetId="2" hidden="1">#REF!</definedName>
    <definedName name="Z_6BA141F4_E104_11DA_B6F6_00609720E0A1_.wvu.FilterData" hidden="1">[32]Presupuesto_Via_distribuidora!$A$9:$H$344</definedName>
    <definedName name="Z_6BA141F4_E104_11DA_B6F6_00609720E0A1_.wvu.PrintArea" localSheetId="4" hidden="1">#REF!</definedName>
    <definedName name="Z_6BA141F4_E104_11DA_B6F6_00609720E0A1_.wvu.PrintArea" localSheetId="7" hidden="1">#REF!</definedName>
    <definedName name="Z_6BA141F4_E104_11DA_B6F6_00609720E0A1_.wvu.PrintArea" localSheetId="2" hidden="1">#REF!</definedName>
    <definedName name="Z_6BA141F4_E104_11DA_B6F6_00609720E0A1_.wvu.PrintArea" hidden="1">[32]Presupuesto_Via_distribuidora!$A$342:$I$541</definedName>
    <definedName name="Z_6BA141F4_E104_11DA_B6F6_00609720E0A1_.wvu.PrintTitles" localSheetId="4" hidden="1">#REF!</definedName>
    <definedName name="Z_6BA141F4_E104_11DA_B6F6_00609720E0A1_.wvu.PrintTitles" localSheetId="7" hidden="1">#REF!</definedName>
    <definedName name="Z_6BA141F4_E104_11DA_B6F6_00609720E0A1_.wvu.PrintTitles" localSheetId="2" hidden="1">#REF!</definedName>
    <definedName name="Z_6BA141F4_E104_11DA_B6F6_00609720E0A1_.wvu.PrintTitles" hidden="1">[32]Presupuesto_Via_distribuidora!#REF!</definedName>
    <definedName name="Z_6BA141F5_E104_11DA_B6F6_00609720E0A1_.wvu.FilterData" localSheetId="4" hidden="1">#REF!</definedName>
    <definedName name="Z_6BA141F5_E104_11DA_B6F6_00609720E0A1_.wvu.FilterData" localSheetId="7" hidden="1">#REF!</definedName>
    <definedName name="Z_6BA141F5_E104_11DA_B6F6_00609720E0A1_.wvu.FilterData" localSheetId="2" hidden="1">#REF!</definedName>
    <definedName name="Z_6BA141F5_E104_11DA_B6F6_00609720E0A1_.wvu.FilterData" hidden="1">[32]Presupuesto_Via_distribuidora!$A$9:$H$344</definedName>
    <definedName name="Z_6BA141F5_E104_11DA_B6F6_00609720E0A1_.wvu.PrintArea" localSheetId="4" hidden="1">#REF!</definedName>
    <definedName name="Z_6BA141F5_E104_11DA_B6F6_00609720E0A1_.wvu.PrintArea" localSheetId="7" hidden="1">#REF!</definedName>
    <definedName name="Z_6BA141F5_E104_11DA_B6F6_00609720E0A1_.wvu.PrintArea" localSheetId="2" hidden="1">#REF!</definedName>
    <definedName name="Z_6BA141F5_E104_11DA_B6F6_00609720E0A1_.wvu.PrintArea" hidden="1">[32]Presupuesto_Via_distribuidora!$A$557:$I$825</definedName>
    <definedName name="Z_6BA141F5_E104_11DA_B6F6_00609720E0A1_.wvu.PrintTitles" localSheetId="4" hidden="1">#REF!</definedName>
    <definedName name="Z_6BA141F5_E104_11DA_B6F6_00609720E0A1_.wvu.PrintTitles" localSheetId="7" hidden="1">#REF!</definedName>
    <definedName name="Z_6BA141F5_E104_11DA_B6F6_00609720E0A1_.wvu.PrintTitles" localSheetId="2" hidden="1">#REF!</definedName>
    <definedName name="Z_6BA141F5_E104_11DA_B6F6_00609720E0A1_.wvu.PrintTitles" hidden="1">[32]Presupuesto_Via_distribuidora!$A$547:$IV$556</definedName>
    <definedName name="Z_6BA141F6_E104_11DA_B6F6_00609720E0A1_.wvu.FilterData" localSheetId="4" hidden="1">#REF!</definedName>
    <definedName name="Z_6BA141F6_E104_11DA_B6F6_00609720E0A1_.wvu.FilterData" localSheetId="7" hidden="1">#REF!</definedName>
    <definedName name="Z_6BA141F6_E104_11DA_B6F6_00609720E0A1_.wvu.FilterData" localSheetId="2" hidden="1">#REF!</definedName>
    <definedName name="Z_6BA141F6_E104_11DA_B6F6_00609720E0A1_.wvu.FilterData" hidden="1">[32]Presupuesto_Via_distribuidora!$A$9:$H$344</definedName>
    <definedName name="Z_6BA141F6_E104_11DA_B6F6_00609720E0A1_.wvu.PrintArea" localSheetId="4" hidden="1">#REF!</definedName>
    <definedName name="Z_6BA141F6_E104_11DA_B6F6_00609720E0A1_.wvu.PrintArea" localSheetId="7" hidden="1">#REF!</definedName>
    <definedName name="Z_6BA141F6_E104_11DA_B6F6_00609720E0A1_.wvu.PrintArea" localSheetId="2" hidden="1">#REF!</definedName>
    <definedName name="Z_6BA141F6_E104_11DA_B6F6_00609720E0A1_.wvu.PrintArea" hidden="1">[32]Presupuesto_Via_distribuidora!$A$839:$I$1037</definedName>
    <definedName name="Z_6BA141F6_E104_11DA_B6F6_00609720E0A1_.wvu.PrintTitles" localSheetId="4" hidden="1">#REF!</definedName>
    <definedName name="Z_6BA141F6_E104_11DA_B6F6_00609720E0A1_.wvu.PrintTitles" localSheetId="7" hidden="1">#REF!</definedName>
    <definedName name="Z_6BA141F6_E104_11DA_B6F6_00609720E0A1_.wvu.PrintTitles" localSheetId="2" hidden="1">#REF!</definedName>
    <definedName name="Z_6BA141F6_E104_11DA_B6F6_00609720E0A1_.wvu.PrintTitles" hidden="1">[32]Presupuesto_Via_distribuidora!$A$829:$IV$838</definedName>
    <definedName name="Z_726673D2_C579_4EF3_83C7_45DC3792EA6A_.wvu.FilterData" localSheetId="4" hidden="1">#REF!</definedName>
    <definedName name="Z_726673D2_C579_4EF3_83C7_45DC3792EA6A_.wvu.FilterData" localSheetId="7" hidden="1">#REF!</definedName>
    <definedName name="Z_726673D2_C579_4EF3_83C7_45DC3792EA6A_.wvu.FilterData" localSheetId="2" hidden="1">#REF!</definedName>
    <definedName name="Z_726673D2_C579_4EF3_83C7_45DC3792EA6A_.wvu.FilterData" hidden="1">[32]Presupuesto_Via_distribuidora!$A$9:$H$344</definedName>
    <definedName name="Z_726673D2_C579_4EF3_83C7_45DC3792EA6A_.wvu.PrintArea" localSheetId="4" hidden="1">#REF!</definedName>
    <definedName name="Z_726673D2_C579_4EF3_83C7_45DC3792EA6A_.wvu.PrintArea" localSheetId="7" hidden="1">#REF!</definedName>
    <definedName name="Z_726673D2_C579_4EF3_83C7_45DC3792EA6A_.wvu.PrintArea" localSheetId="2" hidden="1">#REF!</definedName>
    <definedName name="Z_726673D2_C579_4EF3_83C7_45DC3792EA6A_.wvu.PrintArea" hidden="1">[32]Presupuesto_Via_distribuidora!$A$10:$I$208</definedName>
    <definedName name="Z_726673D2_C579_4EF3_83C7_45DC3792EA6A_.wvu.PrintTitles" localSheetId="4" hidden="1">#REF!</definedName>
    <definedName name="Z_726673D2_C579_4EF3_83C7_45DC3792EA6A_.wvu.PrintTitles" localSheetId="7" hidden="1">#REF!</definedName>
    <definedName name="Z_726673D2_C579_4EF3_83C7_45DC3792EA6A_.wvu.PrintTitles" localSheetId="2" hidden="1">#REF!</definedName>
    <definedName name="Z_726673D2_C579_4EF3_83C7_45DC3792EA6A_.wvu.PrintTitles" hidden="1">[32]Presupuesto_Via_distribuidora!$A$1:$IV$9</definedName>
    <definedName name="Z_729969D8_DFDA_47B9_ADA2_E05CF62B3DEF_.wvu.FilterData" localSheetId="4" hidden="1">#REF!</definedName>
    <definedName name="Z_729969D8_DFDA_47B9_ADA2_E05CF62B3DEF_.wvu.FilterData" localSheetId="7" hidden="1">#REF!</definedName>
    <definedName name="Z_729969D8_DFDA_47B9_ADA2_E05CF62B3DEF_.wvu.FilterData" localSheetId="2" hidden="1">#REF!</definedName>
    <definedName name="Z_729969D8_DFDA_47B9_ADA2_E05CF62B3DEF_.wvu.FilterData" hidden="1">[32]Presupuesto_Via_distribuidora!$A$9:$H$344</definedName>
    <definedName name="Z_729969D8_DFDA_47B9_ADA2_E05CF62B3DEF_.wvu.PrintArea" localSheetId="4" hidden="1">#REF!</definedName>
    <definedName name="Z_729969D8_DFDA_47B9_ADA2_E05CF62B3DEF_.wvu.PrintArea" localSheetId="7" hidden="1">#REF!</definedName>
    <definedName name="Z_729969D8_DFDA_47B9_ADA2_E05CF62B3DEF_.wvu.PrintArea" localSheetId="2" hidden="1">#REF!</definedName>
    <definedName name="Z_729969D8_DFDA_47B9_ADA2_E05CF62B3DEF_.wvu.PrintArea" hidden="1">[32]Presupuesto_Via_distribuidora!$A$618:$I$886</definedName>
    <definedName name="Z_729969D8_DFDA_47B9_ADA2_E05CF62B3DEF_.wvu.PrintTitles" localSheetId="4" hidden="1">#REF!</definedName>
    <definedName name="Z_729969D8_DFDA_47B9_ADA2_E05CF62B3DEF_.wvu.PrintTitles" localSheetId="7" hidden="1">#REF!</definedName>
    <definedName name="Z_729969D8_DFDA_47B9_ADA2_E05CF62B3DEF_.wvu.PrintTitles" localSheetId="2" hidden="1">#REF!</definedName>
    <definedName name="Z_729969D8_DFDA_47B9_ADA2_E05CF62B3DEF_.wvu.PrintTitles" hidden="1">[32]Presupuesto_Via_distribuidora!$A$608:$IV$617</definedName>
    <definedName name="Z_75EDDC88_CA8C_4671_911D_25D74F37EC47_.wvu.FilterData" localSheetId="4" hidden="1">#REF!</definedName>
    <definedName name="Z_75EDDC88_CA8C_4671_911D_25D74F37EC47_.wvu.FilterData" localSheetId="7" hidden="1">#REF!</definedName>
    <definedName name="Z_75EDDC88_CA8C_4671_911D_25D74F37EC47_.wvu.FilterData" localSheetId="2" hidden="1">#REF!</definedName>
    <definedName name="Z_75EDDC88_CA8C_4671_911D_25D74F37EC47_.wvu.FilterData" hidden="1">[32]Presupuesto_Via_distribuidora!$A$9:$H$344</definedName>
    <definedName name="Z_75EDDC88_CA8C_4671_911D_25D74F37EC47_.wvu.PrintArea" localSheetId="4" hidden="1">#REF!</definedName>
    <definedName name="Z_75EDDC88_CA8C_4671_911D_25D74F37EC47_.wvu.PrintArea" localSheetId="7" hidden="1">#REF!</definedName>
    <definedName name="Z_75EDDC88_CA8C_4671_911D_25D74F37EC47_.wvu.PrintArea" localSheetId="2" hidden="1">#REF!</definedName>
    <definedName name="Z_75EDDC88_CA8C_4671_911D_25D74F37EC47_.wvu.PrintArea" hidden="1">[32]Presupuesto_Via_distribuidora!$A$902:$I$1100</definedName>
    <definedName name="Z_75EDDC88_CA8C_4671_911D_25D74F37EC47_.wvu.PrintTitles" localSheetId="4" hidden="1">#REF!</definedName>
    <definedName name="Z_75EDDC88_CA8C_4671_911D_25D74F37EC47_.wvu.PrintTitles" localSheetId="7" hidden="1">#REF!</definedName>
    <definedName name="Z_75EDDC88_CA8C_4671_911D_25D74F37EC47_.wvu.PrintTitles" localSheetId="2" hidden="1">#REF!</definedName>
    <definedName name="Z_75EDDC88_CA8C_4671_911D_25D74F37EC47_.wvu.PrintTitles" hidden="1">[32]Presupuesto_Via_distribuidora!$A$892:$IV$901</definedName>
    <definedName name="Z_80573755_2D8B_4158_BD3A_CC331B950748_.wvu.FilterData" localSheetId="4" hidden="1">#REF!</definedName>
    <definedName name="Z_80573755_2D8B_4158_BD3A_CC331B950748_.wvu.FilterData" localSheetId="7" hidden="1">#REF!</definedName>
    <definedName name="Z_80573755_2D8B_4158_BD3A_CC331B950748_.wvu.FilterData" localSheetId="2" hidden="1">#REF!</definedName>
    <definedName name="Z_80573755_2D8B_4158_BD3A_CC331B950748_.wvu.FilterData" hidden="1">[32]Presupuesto_Via_distribuidora!$A$9:$H$344</definedName>
    <definedName name="Z_80573755_2D8B_4158_BD3A_CC331B950748_.wvu.PrintArea" localSheetId="4" hidden="1">#REF!</definedName>
    <definedName name="Z_80573755_2D8B_4158_BD3A_CC331B950748_.wvu.PrintArea" localSheetId="7" hidden="1">#REF!</definedName>
    <definedName name="Z_80573755_2D8B_4158_BD3A_CC331B950748_.wvu.PrintArea" localSheetId="2" hidden="1">#REF!</definedName>
    <definedName name="Z_80573755_2D8B_4158_BD3A_CC331B950748_.wvu.PrintArea" hidden="1">[32]Presupuesto_Via_distribuidora!$A$221:$I$375</definedName>
    <definedName name="Z_80573755_2D8B_4158_BD3A_CC331B950748_.wvu.PrintTitles" localSheetId="4" hidden="1">#REF!</definedName>
    <definedName name="Z_80573755_2D8B_4158_BD3A_CC331B950748_.wvu.PrintTitles" localSheetId="7" hidden="1">#REF!</definedName>
    <definedName name="Z_80573755_2D8B_4158_BD3A_CC331B950748_.wvu.PrintTitles" localSheetId="2" hidden="1">#REF!</definedName>
    <definedName name="Z_80573755_2D8B_4158_BD3A_CC331B950748_.wvu.PrintTitles" hidden="1">[32]Presupuesto_Via_distribuidora!$A$211:$IV$220</definedName>
    <definedName name="Z_9C7B0D6D_4DDE_4C72_B23F_2E183F63ECB1_.wvu.FilterData" localSheetId="4" hidden="1">#REF!</definedName>
    <definedName name="Z_9C7B0D6D_4DDE_4C72_B23F_2E183F63ECB1_.wvu.FilterData" localSheetId="7" hidden="1">#REF!</definedName>
    <definedName name="Z_9C7B0D6D_4DDE_4C72_B23F_2E183F63ECB1_.wvu.FilterData" localSheetId="2" hidden="1">#REF!</definedName>
    <definedName name="Z_9C7B0D6D_4DDE_4C72_B23F_2E183F63ECB1_.wvu.FilterData" hidden="1">[32]Presupuesto_Via_distribuidora!$A$9:$H$344</definedName>
    <definedName name="Z_9C7B0D6D_4DDE_4C72_B23F_2E183F63ECB1_.wvu.PrintArea" localSheetId="4" hidden="1">#REF!</definedName>
    <definedName name="Z_9C7B0D6D_4DDE_4C72_B23F_2E183F63ECB1_.wvu.PrintArea" localSheetId="7" hidden="1">#REF!</definedName>
    <definedName name="Z_9C7B0D6D_4DDE_4C72_B23F_2E183F63ECB1_.wvu.PrintArea" localSheetId="2" hidden="1">#REF!</definedName>
    <definedName name="Z_9C7B0D6D_4DDE_4C72_B23F_2E183F63ECB1_.wvu.PrintArea" hidden="1">[32]Presupuesto_Via_distribuidora!$C$1:$H$344</definedName>
    <definedName name="Z_9C7B0D6D_4DDE_4C72_B23F_2E183F63ECB1_.wvu.PrintTitles" localSheetId="4" hidden="1">#REF!</definedName>
    <definedName name="Z_9C7B0D6D_4DDE_4C72_B23F_2E183F63ECB1_.wvu.PrintTitles" localSheetId="7" hidden="1">#REF!</definedName>
    <definedName name="Z_9C7B0D6D_4DDE_4C72_B23F_2E183F63ECB1_.wvu.PrintTitles" localSheetId="2" hidden="1">#REF!</definedName>
    <definedName name="Z_9C7B0D6D_4DDE_4C72_B23F_2E183F63ECB1_.wvu.PrintTitles" hidden="1">[32]Presupuesto_Via_distribuidora!$A$2:$IV$8</definedName>
    <definedName name="Z_9C8B6436_249F_426A_96DC_EEE5E7CB7D1B_.wvu.FilterData" localSheetId="4" hidden="1">#REF!</definedName>
    <definedName name="Z_9C8B6436_249F_426A_96DC_EEE5E7CB7D1B_.wvu.FilterData" localSheetId="7" hidden="1">#REF!</definedName>
    <definedName name="Z_9C8B6436_249F_426A_96DC_EEE5E7CB7D1B_.wvu.FilterData" localSheetId="2" hidden="1">#REF!</definedName>
    <definedName name="Z_9C8B6436_249F_426A_96DC_EEE5E7CB7D1B_.wvu.FilterData" hidden="1">[32]Presupuesto_Via_distribuidora!$A$9:$H$344</definedName>
    <definedName name="Z_9C8B6436_249F_426A_96DC_EEE5E7CB7D1B_.wvu.PrintArea" localSheetId="4" hidden="1">#REF!</definedName>
    <definedName name="Z_9C8B6436_249F_426A_96DC_EEE5E7CB7D1B_.wvu.PrintArea" localSheetId="7" hidden="1">#REF!</definedName>
    <definedName name="Z_9C8B6436_249F_426A_96DC_EEE5E7CB7D1B_.wvu.PrintArea" localSheetId="2" hidden="1">#REF!</definedName>
    <definedName name="Z_9C8B6436_249F_426A_96DC_EEE5E7CB7D1B_.wvu.PrintArea" hidden="1">[32]Presupuesto_Via_distribuidora!$C$1:$H$344</definedName>
    <definedName name="Z_9C8B6436_249F_426A_96DC_EEE5E7CB7D1B_.wvu.PrintTitles" localSheetId="4" hidden="1">#REF!</definedName>
    <definedName name="Z_9C8B6436_249F_426A_96DC_EEE5E7CB7D1B_.wvu.PrintTitles" localSheetId="7" hidden="1">#REF!</definedName>
    <definedName name="Z_9C8B6436_249F_426A_96DC_EEE5E7CB7D1B_.wvu.PrintTitles" localSheetId="2" hidden="1">#REF!</definedName>
    <definedName name="Z_9C8B6436_249F_426A_96DC_EEE5E7CB7D1B_.wvu.PrintTitles" hidden="1">[32]Presupuesto_Via_distribuidora!$A$2:$IV$8</definedName>
    <definedName name="Z_9FCFD0D5_270B_4F36_B422_02EF7A3700B8_.wvu.FilterData" localSheetId="4" hidden="1">#REF!</definedName>
    <definedName name="Z_9FCFD0D5_270B_4F36_B422_02EF7A3700B8_.wvu.FilterData" localSheetId="7" hidden="1">#REF!</definedName>
    <definedName name="Z_9FCFD0D5_270B_4F36_B422_02EF7A3700B8_.wvu.FilterData" localSheetId="2" hidden="1">#REF!</definedName>
    <definedName name="Z_9FCFD0D5_270B_4F36_B422_02EF7A3700B8_.wvu.FilterData" hidden="1">[32]Presupuesto_Via_distribuidora!$A$9:$H$344</definedName>
    <definedName name="Z_9FCFD0D5_270B_4F36_B422_02EF7A3700B8_.wvu.PrintArea" localSheetId="4" hidden="1">#REF!</definedName>
    <definedName name="Z_9FCFD0D5_270B_4F36_B422_02EF7A3700B8_.wvu.PrintArea" localSheetId="7" hidden="1">#REF!</definedName>
    <definedName name="Z_9FCFD0D5_270B_4F36_B422_02EF7A3700B8_.wvu.PrintArea" localSheetId="2" hidden="1">#REF!</definedName>
    <definedName name="Z_9FCFD0D5_270B_4F36_B422_02EF7A3700B8_.wvu.PrintArea" hidden="1">[32]Presupuesto_Via_distribuidora!$A$390:$I$602</definedName>
    <definedName name="Z_9FCFD0D5_270B_4F36_B422_02EF7A3700B8_.wvu.PrintTitles" localSheetId="4" hidden="1">#REF!</definedName>
    <definedName name="Z_9FCFD0D5_270B_4F36_B422_02EF7A3700B8_.wvu.PrintTitles" localSheetId="7" hidden="1">#REF!</definedName>
    <definedName name="Z_9FCFD0D5_270B_4F36_B422_02EF7A3700B8_.wvu.PrintTitles" localSheetId="2" hidden="1">#REF!</definedName>
    <definedName name="Z_9FCFD0D5_270B_4F36_B422_02EF7A3700B8_.wvu.PrintTitles" hidden="1">[32]Presupuesto_Via_distribuidora!$A$380:$IV$389</definedName>
    <definedName name="Z_9FE8FF3F_4486_44D6_9AFB_43CC5B824BF9_.wvu.FilterData" localSheetId="4" hidden="1">#REF!</definedName>
    <definedName name="Z_9FE8FF3F_4486_44D6_9AFB_43CC5B824BF9_.wvu.FilterData" localSheetId="7" hidden="1">#REF!</definedName>
    <definedName name="Z_9FE8FF3F_4486_44D6_9AFB_43CC5B824BF9_.wvu.FilterData" localSheetId="2" hidden="1">#REF!</definedName>
    <definedName name="Z_9FE8FF3F_4486_44D6_9AFB_43CC5B824BF9_.wvu.FilterData" hidden="1">[32]Presupuesto_Via_distribuidora!$A$9:$H$344</definedName>
    <definedName name="Z_9FE8FF3F_4486_44D6_9AFB_43CC5B824BF9_.wvu.PrintArea" localSheetId="4" hidden="1">#REF!</definedName>
    <definedName name="Z_9FE8FF3F_4486_44D6_9AFB_43CC5B824BF9_.wvu.PrintArea" localSheetId="7" hidden="1">#REF!</definedName>
    <definedName name="Z_9FE8FF3F_4486_44D6_9AFB_43CC5B824BF9_.wvu.PrintArea" localSheetId="2" hidden="1">#REF!</definedName>
    <definedName name="Z_9FE8FF3F_4486_44D6_9AFB_43CC5B824BF9_.wvu.PrintArea" hidden="1">[32]Presupuesto_Via_distribuidora!$C$1:$H$344</definedName>
    <definedName name="Z_9FE8FF3F_4486_44D6_9AFB_43CC5B824BF9_.wvu.PrintTitles" localSheetId="4" hidden="1">#REF!</definedName>
    <definedName name="Z_9FE8FF3F_4486_44D6_9AFB_43CC5B824BF9_.wvu.PrintTitles" localSheetId="7" hidden="1">#REF!</definedName>
    <definedName name="Z_9FE8FF3F_4486_44D6_9AFB_43CC5B824BF9_.wvu.PrintTitles" localSheetId="2" hidden="1">#REF!</definedName>
    <definedName name="Z_9FE8FF3F_4486_44D6_9AFB_43CC5B824BF9_.wvu.PrintTitles" hidden="1">[32]Presupuesto_Via_distribuidora!$A$2:$IV$8</definedName>
    <definedName name="Z_A3DE26BA_CF48_4654_9BE9_FAEB3C301C95_.wvu.FilterData" localSheetId="4" hidden="1">#REF!</definedName>
    <definedName name="Z_A3DE26BA_CF48_4654_9BE9_FAEB3C301C95_.wvu.FilterData" localSheetId="7" hidden="1">#REF!</definedName>
    <definedName name="Z_A3DE26BA_CF48_4654_9BE9_FAEB3C301C95_.wvu.FilterData" localSheetId="2" hidden="1">#REF!</definedName>
    <definedName name="Z_A3DE26BA_CF48_4654_9BE9_FAEB3C301C95_.wvu.FilterData" hidden="1">[32]Presupuesto_Via_distribuidora!$A$9:$H$344</definedName>
    <definedName name="Z_A3DE26BA_CF48_4654_9BE9_FAEB3C301C95_.wvu.PrintArea" localSheetId="4" hidden="1">#REF!</definedName>
    <definedName name="Z_A3DE26BA_CF48_4654_9BE9_FAEB3C301C95_.wvu.PrintArea" localSheetId="7" hidden="1">#REF!</definedName>
    <definedName name="Z_A3DE26BA_CF48_4654_9BE9_FAEB3C301C95_.wvu.PrintArea" localSheetId="2" hidden="1">#REF!</definedName>
    <definedName name="Z_A3DE26BA_CF48_4654_9BE9_FAEB3C301C95_.wvu.PrintArea" hidden="1">[32]Presupuesto_Via_distribuidora!$A$221:$I$377</definedName>
    <definedName name="Z_A3DE26BA_CF48_4654_9BE9_FAEB3C301C95_.wvu.PrintTitles" localSheetId="4" hidden="1">#REF!</definedName>
    <definedName name="Z_A3DE26BA_CF48_4654_9BE9_FAEB3C301C95_.wvu.PrintTitles" localSheetId="7" hidden="1">#REF!</definedName>
    <definedName name="Z_A3DE26BA_CF48_4654_9BE9_FAEB3C301C95_.wvu.PrintTitles" localSheetId="2" hidden="1">#REF!</definedName>
    <definedName name="Z_A3DE26BA_CF48_4654_9BE9_FAEB3C301C95_.wvu.PrintTitles" hidden="1">[32]Presupuesto_Via_distribuidora!$A$211:$IV$220</definedName>
    <definedName name="Z_AAA1DD33_F1E3_423A_B1F2_E8567F4D95A5_.wvu.FilterData" localSheetId="4" hidden="1">#REF!</definedName>
    <definedName name="Z_AAA1DD33_F1E3_423A_B1F2_E8567F4D95A5_.wvu.FilterData" localSheetId="7" hidden="1">#REF!</definedName>
    <definedName name="Z_AAA1DD33_F1E3_423A_B1F2_E8567F4D95A5_.wvu.FilterData" localSheetId="2" hidden="1">#REF!</definedName>
    <definedName name="Z_AAA1DD33_F1E3_423A_B1F2_E8567F4D95A5_.wvu.FilterData" hidden="1">[32]Presupuesto_Via_distribuidora!$A$9:$H$344</definedName>
    <definedName name="Z_AAA1DD33_F1E3_423A_B1F2_E8567F4D95A5_.wvu.PrintArea" localSheetId="4" hidden="1">#REF!</definedName>
    <definedName name="Z_AAA1DD33_F1E3_423A_B1F2_E8567F4D95A5_.wvu.PrintArea" localSheetId="7" hidden="1">#REF!</definedName>
    <definedName name="Z_AAA1DD33_F1E3_423A_B1F2_E8567F4D95A5_.wvu.PrintArea" localSheetId="2" hidden="1">#REF!</definedName>
    <definedName name="Z_AAA1DD33_F1E3_423A_B1F2_E8567F4D95A5_.wvu.PrintArea" hidden="1">[32]Presupuesto_Via_distribuidora!$A$900:$I$1098</definedName>
    <definedName name="Z_AAA1DD33_F1E3_423A_B1F2_E8567F4D95A5_.wvu.PrintTitles" localSheetId="4" hidden="1">#REF!</definedName>
    <definedName name="Z_AAA1DD33_F1E3_423A_B1F2_E8567F4D95A5_.wvu.PrintTitles" localSheetId="7" hidden="1">#REF!</definedName>
    <definedName name="Z_AAA1DD33_F1E3_423A_B1F2_E8567F4D95A5_.wvu.PrintTitles" localSheetId="2" hidden="1">#REF!</definedName>
    <definedName name="Z_AAA1DD33_F1E3_423A_B1F2_E8567F4D95A5_.wvu.PrintTitles" hidden="1">[32]Presupuesto_Via_distribuidora!$A$890:$IV$899</definedName>
    <definedName name="Z_B4899972_EBDC_11DA_B6F6_00609720E0A1_.wvu.FilterData" localSheetId="4" hidden="1">#REF!</definedName>
    <definedName name="Z_B4899972_EBDC_11DA_B6F6_00609720E0A1_.wvu.FilterData" localSheetId="7" hidden="1">#REF!</definedName>
    <definedName name="Z_B4899972_EBDC_11DA_B6F6_00609720E0A1_.wvu.FilterData" localSheetId="2" hidden="1">#REF!</definedName>
    <definedName name="Z_B4899972_EBDC_11DA_B6F6_00609720E0A1_.wvu.FilterData" hidden="1">[32]Presupuesto_Via_distribuidora!$A$9:$H$344</definedName>
    <definedName name="Z_B4899972_EBDC_11DA_B6F6_00609720E0A1_.wvu.PrintArea" localSheetId="4" hidden="1">#REF!</definedName>
    <definedName name="Z_B4899972_EBDC_11DA_B6F6_00609720E0A1_.wvu.PrintArea" localSheetId="7" hidden="1">#REF!</definedName>
    <definedName name="Z_B4899972_EBDC_11DA_B6F6_00609720E0A1_.wvu.PrintArea" localSheetId="2" hidden="1">#REF!</definedName>
    <definedName name="Z_B4899972_EBDC_11DA_B6F6_00609720E0A1_.wvu.PrintArea" hidden="1">[32]Presupuesto_Via_distribuidora!$A$10:$I$164</definedName>
    <definedName name="Z_B4899972_EBDC_11DA_B6F6_00609720E0A1_.wvu.PrintTitles" localSheetId="4" hidden="1">#REF!</definedName>
    <definedName name="Z_B4899972_EBDC_11DA_B6F6_00609720E0A1_.wvu.PrintTitles" localSheetId="7" hidden="1">#REF!</definedName>
    <definedName name="Z_B4899972_EBDC_11DA_B6F6_00609720E0A1_.wvu.PrintTitles" localSheetId="2" hidden="1">#REF!</definedName>
    <definedName name="Z_B4899972_EBDC_11DA_B6F6_00609720E0A1_.wvu.PrintTitles" hidden="1">[32]Presupuesto_Via_distribuidora!$A$1:$IV$9</definedName>
    <definedName name="Z_B4899973_EBDC_11DA_B6F6_00609720E0A1_.wvu.FilterData" localSheetId="4" hidden="1">#REF!</definedName>
    <definedName name="Z_B4899973_EBDC_11DA_B6F6_00609720E0A1_.wvu.FilterData" localSheetId="7" hidden="1">#REF!</definedName>
    <definedName name="Z_B4899973_EBDC_11DA_B6F6_00609720E0A1_.wvu.FilterData" localSheetId="2" hidden="1">#REF!</definedName>
    <definedName name="Z_B4899973_EBDC_11DA_B6F6_00609720E0A1_.wvu.FilterData" hidden="1">[32]Presupuesto_Via_distribuidora!$A$9:$H$344</definedName>
    <definedName name="Z_B4899973_EBDC_11DA_B6F6_00609720E0A1_.wvu.PrintArea" localSheetId="4" hidden="1">#REF!</definedName>
    <definedName name="Z_B4899973_EBDC_11DA_B6F6_00609720E0A1_.wvu.PrintArea" localSheetId="7" hidden="1">#REF!</definedName>
    <definedName name="Z_B4899973_EBDC_11DA_B6F6_00609720E0A1_.wvu.PrintArea" localSheetId="2" hidden="1">#REF!</definedName>
    <definedName name="Z_B4899973_EBDC_11DA_B6F6_00609720E0A1_.wvu.PrintArea" hidden="1">[32]Presupuesto_Via_distribuidora!$A$176:$I$193</definedName>
    <definedName name="Z_B4899973_EBDC_11DA_B6F6_00609720E0A1_.wvu.PrintTitles" localSheetId="4" hidden="1">#REF!</definedName>
    <definedName name="Z_B4899973_EBDC_11DA_B6F6_00609720E0A1_.wvu.PrintTitles" localSheetId="7" hidden="1">#REF!</definedName>
    <definedName name="Z_B4899973_EBDC_11DA_B6F6_00609720E0A1_.wvu.PrintTitles" localSheetId="2" hidden="1">#REF!</definedName>
    <definedName name="Z_B4899973_EBDC_11DA_B6F6_00609720E0A1_.wvu.PrintTitles" hidden="1">[32]Presupuesto_Via_distribuidora!#REF!</definedName>
    <definedName name="Z_B4899974_EBDC_11DA_B6F6_00609720E0A1_.wvu.FilterData" localSheetId="4" hidden="1">#REF!</definedName>
    <definedName name="Z_B4899974_EBDC_11DA_B6F6_00609720E0A1_.wvu.FilterData" localSheetId="7" hidden="1">#REF!</definedName>
    <definedName name="Z_B4899974_EBDC_11DA_B6F6_00609720E0A1_.wvu.FilterData" localSheetId="2" hidden="1">#REF!</definedName>
    <definedName name="Z_B4899974_EBDC_11DA_B6F6_00609720E0A1_.wvu.FilterData" hidden="1">[32]Presupuesto_Via_distribuidora!$A$9:$H$344</definedName>
    <definedName name="Z_B4899974_EBDC_11DA_B6F6_00609720E0A1_.wvu.PrintArea" localSheetId="4" hidden="1">#REF!</definedName>
    <definedName name="Z_B4899974_EBDC_11DA_B6F6_00609720E0A1_.wvu.PrintArea" localSheetId="7" hidden="1">#REF!</definedName>
    <definedName name="Z_B4899974_EBDC_11DA_B6F6_00609720E0A1_.wvu.PrintArea" localSheetId="2" hidden="1">#REF!</definedName>
    <definedName name="Z_B4899974_EBDC_11DA_B6F6_00609720E0A1_.wvu.PrintArea" hidden="1">[32]Presupuesto_Via_distribuidora!$A$342:$I$541</definedName>
    <definedName name="Z_B4899974_EBDC_11DA_B6F6_00609720E0A1_.wvu.PrintTitles" localSheetId="4" hidden="1">#REF!</definedName>
    <definedName name="Z_B4899974_EBDC_11DA_B6F6_00609720E0A1_.wvu.PrintTitles" localSheetId="7" hidden="1">#REF!</definedName>
    <definedName name="Z_B4899974_EBDC_11DA_B6F6_00609720E0A1_.wvu.PrintTitles" localSheetId="2" hidden="1">#REF!</definedName>
    <definedName name="Z_B4899974_EBDC_11DA_B6F6_00609720E0A1_.wvu.PrintTitles" hidden="1">[32]Presupuesto_Via_distribuidora!#REF!</definedName>
    <definedName name="Z_B4899975_EBDC_11DA_B6F6_00609720E0A1_.wvu.FilterData" localSheetId="4" hidden="1">#REF!</definedName>
    <definedName name="Z_B4899975_EBDC_11DA_B6F6_00609720E0A1_.wvu.FilterData" localSheetId="7" hidden="1">#REF!</definedName>
    <definedName name="Z_B4899975_EBDC_11DA_B6F6_00609720E0A1_.wvu.FilterData" localSheetId="2" hidden="1">#REF!</definedName>
    <definedName name="Z_B4899975_EBDC_11DA_B6F6_00609720E0A1_.wvu.FilterData" hidden="1">[32]Presupuesto_Via_distribuidora!$A$9:$H$344</definedName>
    <definedName name="Z_B4899975_EBDC_11DA_B6F6_00609720E0A1_.wvu.PrintArea" localSheetId="4" hidden="1">#REF!</definedName>
    <definedName name="Z_B4899975_EBDC_11DA_B6F6_00609720E0A1_.wvu.PrintArea" localSheetId="7" hidden="1">#REF!</definedName>
    <definedName name="Z_B4899975_EBDC_11DA_B6F6_00609720E0A1_.wvu.PrintArea" localSheetId="2" hidden="1">#REF!</definedName>
    <definedName name="Z_B4899975_EBDC_11DA_B6F6_00609720E0A1_.wvu.PrintArea" hidden="1">[32]Presupuesto_Via_distribuidora!$A$557:$I$825</definedName>
    <definedName name="Z_B4899975_EBDC_11DA_B6F6_00609720E0A1_.wvu.PrintTitles" localSheetId="4" hidden="1">#REF!</definedName>
    <definedName name="Z_B4899975_EBDC_11DA_B6F6_00609720E0A1_.wvu.PrintTitles" localSheetId="7" hidden="1">#REF!</definedName>
    <definedName name="Z_B4899975_EBDC_11DA_B6F6_00609720E0A1_.wvu.PrintTitles" localSheetId="2" hidden="1">#REF!</definedName>
    <definedName name="Z_B4899975_EBDC_11DA_B6F6_00609720E0A1_.wvu.PrintTitles" hidden="1">[32]Presupuesto_Via_distribuidora!$A$547:$IV$556</definedName>
    <definedName name="Z_B4899976_EBDC_11DA_B6F6_00609720E0A1_.wvu.FilterData" localSheetId="4" hidden="1">#REF!</definedName>
    <definedName name="Z_B4899976_EBDC_11DA_B6F6_00609720E0A1_.wvu.FilterData" localSheetId="7" hidden="1">#REF!</definedName>
    <definedName name="Z_B4899976_EBDC_11DA_B6F6_00609720E0A1_.wvu.FilterData" localSheetId="2" hidden="1">#REF!</definedName>
    <definedName name="Z_B4899976_EBDC_11DA_B6F6_00609720E0A1_.wvu.FilterData" hidden="1">[32]Presupuesto_Via_distribuidora!$A$9:$H$344</definedName>
    <definedName name="Z_B4899976_EBDC_11DA_B6F6_00609720E0A1_.wvu.PrintArea" localSheetId="4" hidden="1">#REF!</definedName>
    <definedName name="Z_B4899976_EBDC_11DA_B6F6_00609720E0A1_.wvu.PrintArea" localSheetId="7" hidden="1">#REF!</definedName>
    <definedName name="Z_B4899976_EBDC_11DA_B6F6_00609720E0A1_.wvu.PrintArea" localSheetId="2" hidden="1">#REF!</definedName>
    <definedName name="Z_B4899976_EBDC_11DA_B6F6_00609720E0A1_.wvu.PrintArea" hidden="1">[32]Presupuesto_Via_distribuidora!$A$839:$I$1037</definedName>
    <definedName name="Z_B4899976_EBDC_11DA_B6F6_00609720E0A1_.wvu.PrintTitles" localSheetId="4" hidden="1">#REF!</definedName>
    <definedName name="Z_B4899976_EBDC_11DA_B6F6_00609720E0A1_.wvu.PrintTitles" localSheetId="7" hidden="1">#REF!</definedName>
    <definedName name="Z_B4899976_EBDC_11DA_B6F6_00609720E0A1_.wvu.PrintTitles" localSheetId="2" hidden="1">#REF!</definedName>
    <definedName name="Z_B4899976_EBDC_11DA_B6F6_00609720E0A1_.wvu.PrintTitles" hidden="1">[32]Presupuesto_Via_distribuidora!$A$829:$IV$838</definedName>
    <definedName name="Z_C24E6469_C4CC_430B_8814_72DD019DF2C8_.wvu.FilterData" localSheetId="4" hidden="1">#REF!</definedName>
    <definedName name="Z_C24E6469_C4CC_430B_8814_72DD019DF2C8_.wvu.FilterData" localSheetId="7" hidden="1">#REF!</definedName>
    <definedName name="Z_C24E6469_C4CC_430B_8814_72DD019DF2C8_.wvu.FilterData" localSheetId="2" hidden="1">#REF!</definedName>
    <definedName name="Z_C24E6469_C4CC_430B_8814_72DD019DF2C8_.wvu.FilterData" hidden="1">[32]Presupuesto_Via_distribuidora!$A$9:$H$344</definedName>
    <definedName name="Z_C24E6469_C4CC_430B_8814_72DD019DF2C8_.wvu.PrintArea" localSheetId="4" hidden="1">#REF!</definedName>
    <definedName name="Z_C24E6469_C4CC_430B_8814_72DD019DF2C8_.wvu.PrintArea" localSheetId="7" hidden="1">#REF!</definedName>
    <definedName name="Z_C24E6469_C4CC_430B_8814_72DD019DF2C8_.wvu.PrintArea" localSheetId="2" hidden="1">#REF!</definedName>
    <definedName name="Z_C24E6469_C4CC_430B_8814_72DD019DF2C8_.wvu.PrintArea" hidden="1">[32]Presupuesto_Via_distribuidora!$A$900:$I$1098</definedName>
    <definedName name="Z_C24E6469_C4CC_430B_8814_72DD019DF2C8_.wvu.PrintTitles" localSheetId="4" hidden="1">#REF!</definedName>
    <definedName name="Z_C24E6469_C4CC_430B_8814_72DD019DF2C8_.wvu.PrintTitles" localSheetId="7" hidden="1">#REF!</definedName>
    <definedName name="Z_C24E6469_C4CC_430B_8814_72DD019DF2C8_.wvu.PrintTitles" localSheetId="2" hidden="1">#REF!</definedName>
    <definedName name="Z_C24E6469_C4CC_430B_8814_72DD019DF2C8_.wvu.PrintTitles" hidden="1">[32]Presupuesto_Via_distribuidora!$A$890:$IV$899</definedName>
    <definedName name="Z_CA61CA57_E7CE_4A4D_974A_F3124BCA2797_.wvu.FilterData" localSheetId="4" hidden="1">#REF!</definedName>
    <definedName name="Z_CA61CA57_E7CE_4A4D_974A_F3124BCA2797_.wvu.FilterData" localSheetId="7" hidden="1">#REF!</definedName>
    <definedName name="Z_CA61CA57_E7CE_4A4D_974A_F3124BCA2797_.wvu.FilterData" localSheetId="2" hidden="1">#REF!</definedName>
    <definedName name="Z_CA61CA57_E7CE_4A4D_974A_F3124BCA2797_.wvu.FilterData" hidden="1">[32]Presupuesto_Via_distribuidora!$A$9:$H$344</definedName>
    <definedName name="Z_CA61CA57_E7CE_4A4D_974A_F3124BCA2797_.wvu.PrintArea" localSheetId="4" hidden="1">#REF!</definedName>
    <definedName name="Z_CA61CA57_E7CE_4A4D_974A_F3124BCA2797_.wvu.PrintArea" localSheetId="7" hidden="1">#REF!</definedName>
    <definedName name="Z_CA61CA57_E7CE_4A4D_974A_F3124BCA2797_.wvu.PrintArea" localSheetId="2" hidden="1">#REF!</definedName>
    <definedName name="Z_CA61CA57_E7CE_4A4D_974A_F3124BCA2797_.wvu.PrintArea" hidden="1">[32]Presupuesto_Via_distribuidora!$A$618:$I$886</definedName>
    <definedName name="Z_CA61CA57_E7CE_4A4D_974A_F3124BCA2797_.wvu.PrintTitles" localSheetId="4" hidden="1">#REF!</definedName>
    <definedName name="Z_CA61CA57_E7CE_4A4D_974A_F3124BCA2797_.wvu.PrintTitles" localSheetId="7" hidden="1">#REF!</definedName>
    <definedName name="Z_CA61CA57_E7CE_4A4D_974A_F3124BCA2797_.wvu.PrintTitles" localSheetId="2" hidden="1">#REF!</definedName>
    <definedName name="Z_CA61CA57_E7CE_4A4D_974A_F3124BCA2797_.wvu.PrintTitles" hidden="1">[32]Presupuesto_Via_distribuidora!$A$608:$IV$617</definedName>
    <definedName name="Z_D55C8B2E_861A_459E_9D09_3AF38A1DE99E_.wvu.Rows" localSheetId="2" hidden="1">[29]Presentacion!#REF!</definedName>
    <definedName name="Z_D55C8B2E_861A_459E_9D09_3AF38A1DE99E_.wvu.Rows" hidden="1">[29]Presentacion!#REF!</definedName>
    <definedName name="Z_DA4D5A8F_12FA_42F5_A8BB_526600E97433_.wvu.FilterData" localSheetId="4" hidden="1">#REF!</definedName>
    <definedName name="Z_DA4D5A8F_12FA_42F5_A8BB_526600E97433_.wvu.FilterData" localSheetId="7" hidden="1">#REF!</definedName>
    <definedName name="Z_DA4D5A8F_12FA_42F5_A8BB_526600E97433_.wvu.FilterData" localSheetId="2" hidden="1">#REF!</definedName>
    <definedName name="Z_DA4D5A8F_12FA_42F5_A8BB_526600E97433_.wvu.FilterData" hidden="1">[32]Presupuesto_Via_distribuidora!$A$9:$H$344</definedName>
    <definedName name="Z_DA4D5A8F_12FA_42F5_A8BB_526600E97433_.wvu.PrintArea" localSheetId="4" hidden="1">#REF!</definedName>
    <definedName name="Z_DA4D5A8F_12FA_42F5_A8BB_526600E97433_.wvu.PrintArea" localSheetId="7" hidden="1">#REF!</definedName>
    <definedName name="Z_DA4D5A8F_12FA_42F5_A8BB_526600E97433_.wvu.PrintArea" localSheetId="2" hidden="1">#REF!</definedName>
    <definedName name="Z_DA4D5A8F_12FA_42F5_A8BB_526600E97433_.wvu.PrintArea" hidden="1">[32]Presupuesto_Via_distribuidora!$C$1:$H$344</definedName>
    <definedName name="Z_DA4D5A8F_12FA_42F5_A8BB_526600E97433_.wvu.PrintTitles" localSheetId="4" hidden="1">#REF!</definedName>
    <definedName name="Z_DA4D5A8F_12FA_42F5_A8BB_526600E97433_.wvu.PrintTitles" localSheetId="7" hidden="1">#REF!</definedName>
    <definedName name="Z_DA4D5A8F_12FA_42F5_A8BB_526600E97433_.wvu.PrintTitles" localSheetId="2" hidden="1">#REF!</definedName>
    <definedName name="Z_DA4D5A8F_12FA_42F5_A8BB_526600E97433_.wvu.PrintTitles" hidden="1">[32]Presupuesto_Via_distribuidora!$A$2:$IV$8</definedName>
    <definedName name="Z_DFB4C5EB_A8D3_475E_B627_EA98F95F9220_.wvu.FilterData" localSheetId="4" hidden="1">#REF!</definedName>
    <definedName name="Z_DFB4C5EB_A8D3_475E_B627_EA98F95F9220_.wvu.FilterData" localSheetId="7" hidden="1">#REF!</definedName>
    <definedName name="Z_DFB4C5EB_A8D3_475E_B627_EA98F95F9220_.wvu.FilterData" localSheetId="2" hidden="1">#REF!</definedName>
    <definedName name="Z_DFB4C5EB_A8D3_475E_B627_EA98F95F9220_.wvu.FilterData" hidden="1">[32]Presupuesto_Via_distribuidora!$A$9:$H$344</definedName>
    <definedName name="Z_DFB4C5EB_A8D3_475E_B627_EA98F95F9220_.wvu.PrintArea" localSheetId="4" hidden="1">#REF!</definedName>
    <definedName name="Z_DFB4C5EB_A8D3_475E_B627_EA98F95F9220_.wvu.PrintArea" localSheetId="7" hidden="1">#REF!</definedName>
    <definedName name="Z_DFB4C5EB_A8D3_475E_B627_EA98F95F9220_.wvu.PrintArea" localSheetId="2" hidden="1">#REF!</definedName>
    <definedName name="Z_DFB4C5EB_A8D3_475E_B627_EA98F95F9220_.wvu.PrintArea" hidden="1">[32]Presupuesto_Via_distribuidora!$A$10:$I$208</definedName>
    <definedName name="Z_DFB4C5EB_A8D3_475E_B627_EA98F95F9220_.wvu.PrintTitles" localSheetId="4" hidden="1">#REF!</definedName>
    <definedName name="Z_DFB4C5EB_A8D3_475E_B627_EA98F95F9220_.wvu.PrintTitles" localSheetId="7" hidden="1">#REF!</definedName>
    <definedName name="Z_DFB4C5EB_A8D3_475E_B627_EA98F95F9220_.wvu.PrintTitles" localSheetId="2" hidden="1">#REF!</definedName>
    <definedName name="Z_DFB4C5EB_A8D3_475E_B627_EA98F95F9220_.wvu.PrintTitles" hidden="1">[32]Presupuesto_Via_distribuidora!$A$1:$IV$9</definedName>
    <definedName name="Z_F2B990A1_57B3_4766_8C3D_4D3A5265BAEF_.wvu.FilterData" localSheetId="4" hidden="1">#REF!</definedName>
    <definedName name="Z_F2B990A1_57B3_4766_8C3D_4D3A5265BAEF_.wvu.FilterData" localSheetId="7" hidden="1">#REF!</definedName>
    <definedName name="Z_F2B990A1_57B3_4766_8C3D_4D3A5265BAEF_.wvu.FilterData" localSheetId="2" hidden="1">#REF!</definedName>
    <definedName name="Z_F2B990A1_57B3_4766_8C3D_4D3A5265BAEF_.wvu.FilterData" hidden="1">[32]Presupuesto_Via_distribuidora!$A$9:$H$344</definedName>
    <definedName name="Z_F2B990A1_57B3_4766_8C3D_4D3A5265BAEF_.wvu.PrintArea" localSheetId="4" hidden="1">#REF!</definedName>
    <definedName name="Z_F2B990A1_57B3_4766_8C3D_4D3A5265BAEF_.wvu.PrintArea" localSheetId="7" hidden="1">#REF!</definedName>
    <definedName name="Z_F2B990A1_57B3_4766_8C3D_4D3A5265BAEF_.wvu.PrintArea" localSheetId="2" hidden="1">#REF!</definedName>
    <definedName name="Z_F2B990A1_57B3_4766_8C3D_4D3A5265BAEF_.wvu.PrintArea" hidden="1">[32]Presupuesto_Via_distribuidora!$C$1:$H$344</definedName>
    <definedName name="Z_F2B990A1_57B3_4766_8C3D_4D3A5265BAEF_.wvu.PrintTitles" localSheetId="4" hidden="1">#REF!</definedName>
    <definedName name="Z_F2B990A1_57B3_4766_8C3D_4D3A5265BAEF_.wvu.PrintTitles" localSheetId="7" hidden="1">#REF!</definedName>
    <definedName name="Z_F2B990A1_57B3_4766_8C3D_4D3A5265BAEF_.wvu.PrintTitles" localSheetId="2" hidden="1">#REF!</definedName>
    <definedName name="Z_F2B990A1_57B3_4766_8C3D_4D3A5265BAEF_.wvu.PrintTitles" hidden="1">[32]Presupuesto_Via_distribuidora!$A$2:$IV$8</definedName>
    <definedName name="Z_F540D718_D9AA_403F_AE49_60D937FD77E5_.wvu.Rows" localSheetId="2" hidden="1">[29]Presentacion!#REF!</definedName>
    <definedName name="Z_F540D718_D9AA_403F_AE49_60D937FD77E5_.wvu.Rows" hidden="1">[29]Presentacion!#REF!</definedName>
    <definedName name="Z_F9482E1F_92B8_43D8_949A_7DDCF2E63A19_.wvu.FilterData" localSheetId="4" hidden="1">#REF!</definedName>
    <definedName name="Z_F9482E1F_92B8_43D8_949A_7DDCF2E63A19_.wvu.FilterData" localSheetId="7" hidden="1">#REF!</definedName>
    <definedName name="Z_F9482E1F_92B8_43D8_949A_7DDCF2E63A19_.wvu.FilterData" localSheetId="2" hidden="1">#REF!</definedName>
    <definedName name="Z_F9482E1F_92B8_43D8_949A_7DDCF2E63A19_.wvu.FilterData" hidden="1">[32]Presupuesto_Via_distribuidora!$A$9:$H$344</definedName>
    <definedName name="Z_F9482E1F_92B8_43D8_949A_7DDCF2E63A19_.wvu.PrintArea" localSheetId="4" hidden="1">#REF!</definedName>
    <definedName name="Z_F9482E1F_92B8_43D8_949A_7DDCF2E63A19_.wvu.PrintArea" localSheetId="7" hidden="1">#REF!</definedName>
    <definedName name="Z_F9482E1F_92B8_43D8_949A_7DDCF2E63A19_.wvu.PrintArea" localSheetId="2" hidden="1">#REF!</definedName>
    <definedName name="Z_F9482E1F_92B8_43D8_949A_7DDCF2E63A19_.wvu.PrintArea" hidden="1">[32]Presupuesto_Via_distribuidora!$A$10:$I$208</definedName>
    <definedName name="Z_F9482E1F_92B8_43D8_949A_7DDCF2E63A19_.wvu.PrintTitles" localSheetId="4" hidden="1">#REF!</definedName>
    <definedName name="Z_F9482E1F_92B8_43D8_949A_7DDCF2E63A19_.wvu.PrintTitles" localSheetId="7" hidden="1">#REF!</definedName>
    <definedName name="Z_F9482E1F_92B8_43D8_949A_7DDCF2E63A19_.wvu.PrintTitles" localSheetId="2" hidden="1">#REF!</definedName>
    <definedName name="Z_F9482E1F_92B8_43D8_949A_7DDCF2E63A19_.wvu.PrintTitles" hidden="1">[32]Presupuesto_Via_distribuidora!$A$1:$IV$9</definedName>
    <definedName name="ZAQ" localSheetId="4"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AQ_1" localSheetId="4" hidden="1">{#N/A,#N/A,TRUE,"INGENIERIA";#N/A,#N/A,TRUE,"COMPRAS";#N/A,#N/A,TRUE,"DIRECCION";#N/A,#N/A,TRUE,"RESUMEN"}</definedName>
    <definedName name="ZAQ_1" localSheetId="2" hidden="1">{#N/A,#N/A,TRUE,"INGENIERIA";#N/A,#N/A,TRUE,"COMPRAS";#N/A,#N/A,TRUE,"DIRECCION";#N/A,#N/A,TRUE,"RESUMEN"}</definedName>
    <definedName name="ZAQ_1" hidden="1">{#N/A,#N/A,TRUE,"INGENIERIA";#N/A,#N/A,TRUE,"COMPRAS";#N/A,#N/A,TRUE,"DIRECCION";#N/A,#N/A,TRUE,"RESUMEN"}</definedName>
    <definedName name="ZAQ_2" localSheetId="4" hidden="1">{#N/A,#N/A,TRUE,"INGENIERIA";#N/A,#N/A,TRUE,"COMPRAS";#N/A,#N/A,TRUE,"DIRECCION";#N/A,#N/A,TRUE,"RESUMEN"}</definedName>
    <definedName name="ZAQ_2" localSheetId="2" hidden="1">{#N/A,#N/A,TRUE,"INGENIERIA";#N/A,#N/A,TRUE,"COMPRAS";#N/A,#N/A,TRUE,"DIRECCION";#N/A,#N/A,TRUE,"RESUMEN"}</definedName>
    <definedName name="ZAQ_2" hidden="1">{#N/A,#N/A,TRUE,"INGENIERIA";#N/A,#N/A,TRUE,"COMPRAS";#N/A,#N/A,TRUE,"DIRECCION";#N/A,#N/A,TRUE,"RESUMEN"}</definedName>
    <definedName name="zc" localSheetId="4">#REF!</definedName>
    <definedName name="zc" localSheetId="2">#REF!</definedName>
    <definedName name="zc">#REF!</definedName>
    <definedName name="zd" localSheetId="4">#REF!</definedName>
    <definedName name="zd">#REF!</definedName>
    <definedName name="zdervr" localSheetId="4" hidden="1">{"via1",#N/A,TRUE,"general";"via2",#N/A,TRUE,"general";"via3",#N/A,TRUE,"general"}</definedName>
    <definedName name="zdervr" localSheetId="7"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dr" localSheetId="4">#REF!</definedName>
    <definedName name="zdr" localSheetId="2">#REF!</definedName>
    <definedName name="zdr">#REF!</definedName>
    <definedName name="ZONA1">#REF!</definedName>
    <definedName name="ZONA3">#REF!</definedName>
    <definedName name="ZONA4">#REF!</definedName>
    <definedName name="zx" localSheetId="4">#REF!</definedName>
    <definedName name="zx" localSheetId="2">#REF!</definedName>
    <definedName name="zx">#REF!</definedName>
    <definedName name="zxczds" localSheetId="4"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7"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7"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 localSheetId="4">#REF!</definedName>
    <definedName name="zz" localSheetId="2">#REF!</definedName>
    <definedName name="zz">#REF!</definedName>
    <definedName name="ZZZZZZ" localSheetId="4">#REF!</definedName>
    <definedName name="ZZZZZZ" localSheetId="2">'[41]A.P.U'!#REF!</definedName>
    <definedName name="ZZZZZZ">'[41]A.P.U'!#REF!</definedName>
    <definedName name="zzzzzzzz" localSheetId="2" hidden="1">SUMIF(#REF!,#REF!,#REF!)</definedName>
    <definedName name="zzzzzzzz" hidden="1">SUMIF(#REF!,#REF!,#REF!)</definedName>
    <definedName name="ZZZZZZZZZZZ" localSheetId="4">#REF!</definedName>
    <definedName name="ZZZZZZZZZZZ">'[103]A. P. U.'!#REF!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48" i="7" l="1"/>
  <c r="B345" i="7"/>
  <c r="B344" i="7"/>
  <c r="C22" i="6"/>
  <c r="B22" i="6"/>
  <c r="B19" i="6"/>
  <c r="B18" i="6"/>
  <c r="A33" i="3"/>
  <c r="A32" i="3"/>
  <c r="B43" i="8"/>
  <c r="B42" i="8"/>
  <c r="N39" i="8"/>
  <c r="L39" i="8"/>
  <c r="J39" i="8"/>
  <c r="F39" i="8"/>
  <c r="N38" i="8"/>
  <c r="L38" i="8"/>
  <c r="J38" i="8"/>
  <c r="H38" i="8"/>
  <c r="F38" i="8"/>
  <c r="N37" i="8"/>
  <c r="L37" i="8"/>
  <c r="J37" i="8"/>
  <c r="H37" i="8"/>
  <c r="P36" i="8"/>
  <c r="N36" i="8"/>
  <c r="P35" i="8"/>
  <c r="P34" i="8"/>
  <c r="N34" i="8"/>
  <c r="L34" i="8"/>
  <c r="J34" i="8"/>
  <c r="H34" i="8"/>
  <c r="H36" i="8"/>
  <c r="N33" i="8"/>
  <c r="L33" i="8"/>
  <c r="J33" i="8"/>
  <c r="F36" i="8"/>
  <c r="N35" i="8"/>
  <c r="L35" i="8"/>
  <c r="J35" i="8"/>
  <c r="H35" i="8"/>
  <c r="F35" i="8"/>
  <c r="C34" i="8"/>
  <c r="D33" i="8"/>
  <c r="L30" i="8"/>
  <c r="N30" i="8" s="1"/>
  <c r="H25" i="8"/>
  <c r="H16" i="8"/>
  <c r="J16" i="8" s="1"/>
  <c r="L16" i="8" s="1"/>
  <c r="L25" i="8"/>
  <c r="J25" i="8"/>
  <c r="F10" i="8"/>
  <c r="F33" i="8" s="1"/>
  <c r="B6" i="8"/>
  <c r="A49" i="4"/>
  <c r="A48" i="4"/>
  <c r="B46" i="14"/>
  <c r="B45" i="14"/>
  <c r="F10" i="14"/>
  <c r="F15" i="14"/>
  <c r="F20" i="14"/>
  <c r="L36" i="8" l="1"/>
  <c r="J36" i="8"/>
  <c r="H33" i="8"/>
  <c r="F661" i="2" l="1"/>
  <c r="A661" i="2"/>
  <c r="E19" i="14"/>
  <c r="F395" i="2"/>
  <c r="A395" i="2"/>
  <c r="I395" i="2"/>
  <c r="I397" i="2" s="1"/>
  <c r="I365" i="2"/>
  <c r="A362" i="2"/>
  <c r="B361" i="2"/>
  <c r="I405" i="2"/>
  <c r="I385" i="2"/>
  <c r="I384" i="2"/>
  <c r="I383" i="2"/>
  <c r="I382" i="2"/>
  <c r="I381" i="2"/>
  <c r="I380" i="2"/>
  <c r="I379" i="2"/>
  <c r="I378" i="2"/>
  <c r="M377" i="2"/>
  <c r="N377" i="2" s="1"/>
  <c r="N371" i="2"/>
  <c r="I370" i="2"/>
  <c r="I369" i="2"/>
  <c r="F341" i="2"/>
  <c r="I341" i="2" s="1"/>
  <c r="I343" i="2" s="1"/>
  <c r="A341" i="2"/>
  <c r="I327" i="2"/>
  <c r="I328" i="2"/>
  <c r="I329" i="2"/>
  <c r="I330" i="2"/>
  <c r="I331" i="2"/>
  <c r="I323" i="2"/>
  <c r="I310" i="2"/>
  <c r="A307" i="2"/>
  <c r="B306" i="2"/>
  <c r="I351" i="2"/>
  <c r="I326" i="2"/>
  <c r="I325" i="2"/>
  <c r="I324" i="2"/>
  <c r="M322" i="2"/>
  <c r="N316" i="2"/>
  <c r="I315" i="2"/>
  <c r="I314" i="2"/>
  <c r="F286" i="2"/>
  <c r="I286" i="2" s="1"/>
  <c r="I288" i="2" s="1"/>
  <c r="A286" i="2"/>
  <c r="I259" i="2"/>
  <c r="A256" i="2"/>
  <c r="B255" i="2"/>
  <c r="I296" i="2"/>
  <c r="I276" i="2"/>
  <c r="I275" i="2"/>
  <c r="I274" i="2"/>
  <c r="I273" i="2"/>
  <c r="I272" i="2"/>
  <c r="M271" i="2"/>
  <c r="N265" i="2"/>
  <c r="I264" i="2"/>
  <c r="I263" i="2"/>
  <c r="F235" i="2"/>
  <c r="A235" i="2"/>
  <c r="I211" i="2"/>
  <c r="I210" i="2"/>
  <c r="I206" i="2"/>
  <c r="B202" i="2"/>
  <c r="F180" i="2"/>
  <c r="I180" i="2" s="1"/>
  <c r="A180" i="2"/>
  <c r="I155" i="2"/>
  <c r="A154" i="2"/>
  <c r="B153" i="2"/>
  <c r="I174" i="2"/>
  <c r="I170" i="2"/>
  <c r="I160" i="2"/>
  <c r="I159" i="2"/>
  <c r="I106" i="2"/>
  <c r="F131" i="2"/>
  <c r="I131" i="2" s="1"/>
  <c r="A131" i="2"/>
  <c r="A105" i="2"/>
  <c r="B104" i="2"/>
  <c r="I125" i="2"/>
  <c r="I121" i="2"/>
  <c r="I111" i="2"/>
  <c r="I110" i="2"/>
  <c r="I76" i="2"/>
  <c r="F82" i="2"/>
  <c r="I82" i="2" s="1"/>
  <c r="I86" i="2" s="1"/>
  <c r="I60" i="2" s="1"/>
  <c r="A82" i="2"/>
  <c r="I62" i="2"/>
  <c r="I61" i="2"/>
  <c r="I57" i="2"/>
  <c r="B55" i="2"/>
  <c r="A56" i="2"/>
  <c r="I72" i="2"/>
  <c r="F34" i="2"/>
  <c r="A34" i="2"/>
  <c r="I20" i="2"/>
  <c r="I21" i="2"/>
  <c r="I22" i="2"/>
  <c r="I23" i="2"/>
  <c r="I19" i="2"/>
  <c r="I9" i="2"/>
  <c r="B7" i="2"/>
  <c r="I386" i="2" l="1"/>
  <c r="I389" i="2" s="1"/>
  <c r="I392" i="2" s="1"/>
  <c r="I368" i="2"/>
  <c r="I375" i="2" s="1"/>
  <c r="I332" i="2"/>
  <c r="I335" i="2" s="1"/>
  <c r="I338" i="2" s="1"/>
  <c r="I277" i="2"/>
  <c r="I280" i="2" s="1"/>
  <c r="I283" i="2" s="1"/>
  <c r="N322" i="2"/>
  <c r="I313" i="2"/>
  <c r="I320" i="2" s="1"/>
  <c r="N271" i="2"/>
  <c r="I262" i="2"/>
  <c r="I269" i="2" s="1"/>
  <c r="I24" i="2"/>
  <c r="I173" i="2"/>
  <c r="I184" i="2"/>
  <c r="I64" i="2"/>
  <c r="I135" i="2"/>
  <c r="I124" i="2"/>
  <c r="I75" i="2"/>
  <c r="I79" i="2" s="1"/>
  <c r="I399" i="2" l="1"/>
  <c r="I407" i="2" s="1"/>
  <c r="I345" i="2"/>
  <c r="I353" i="2" s="1"/>
  <c r="E18" i="14" s="1"/>
  <c r="I290" i="2"/>
  <c r="I298" i="2" s="1"/>
  <c r="E17" i="14" s="1"/>
  <c r="M79" i="2"/>
  <c r="I158" i="2"/>
  <c r="I162" i="2" s="1"/>
  <c r="M177" i="2" s="1"/>
  <c r="I177" i="2"/>
  <c r="I128" i="2"/>
  <c r="I109" i="2"/>
  <c r="I113" i="2" s="1"/>
  <c r="M128" i="2" s="1"/>
  <c r="I88" i="2"/>
  <c r="I96" i="2" s="1"/>
  <c r="E12" i="14" s="1"/>
  <c r="I186" i="2" l="1"/>
  <c r="I194" i="2" s="1"/>
  <c r="E14" i="14" s="1"/>
  <c r="I137" i="2"/>
  <c r="I145" i="2" s="1"/>
  <c r="E13" i="14" s="1"/>
  <c r="F19" i="14" l="1"/>
  <c r="F18" i="14"/>
  <c r="A42" i="15"/>
  <c r="A41" i="15"/>
  <c r="A40" i="15"/>
  <c r="G31" i="15"/>
  <c r="D30" i="15"/>
  <c r="G30" i="15" s="1"/>
  <c r="D29" i="15"/>
  <c r="G29" i="15" s="1"/>
  <c r="D28" i="15"/>
  <c r="G28" i="15" s="1"/>
  <c r="D27" i="15"/>
  <c r="G27" i="15" s="1"/>
  <c r="D26" i="15"/>
  <c r="G26" i="15" s="1"/>
  <c r="D25" i="15"/>
  <c r="G25" i="15" s="1"/>
  <c r="D23" i="15"/>
  <c r="D22" i="15"/>
  <c r="D21" i="15"/>
  <c r="D20" i="15"/>
  <c r="D19" i="15"/>
  <c r="D18" i="15"/>
  <c r="G18" i="15" s="1"/>
  <c r="D10" i="15"/>
  <c r="G10" i="15" s="1"/>
  <c r="G9" i="15" s="1"/>
  <c r="B5" i="15"/>
  <c r="F13" i="14"/>
  <c r="F12" i="14"/>
  <c r="D17" i="14"/>
  <c r="F17" i="14" s="1"/>
  <c r="D14" i="14" l="1"/>
  <c r="F14" i="14" s="1"/>
  <c r="G24" i="15"/>
  <c r="G19" i="15"/>
  <c r="G20" i="15"/>
  <c r="G23" i="15"/>
  <c r="F22" i="15"/>
  <c r="G22" i="15" s="1"/>
  <c r="F21" i="15"/>
  <c r="G21" i="15" s="1"/>
  <c r="G17" i="15" l="1"/>
  <c r="G16" i="15" s="1"/>
  <c r="C49" i="14" l="1"/>
  <c r="B49" i="14"/>
  <c r="E34" i="14"/>
  <c r="F27" i="14"/>
  <c r="F25" i="14"/>
  <c r="B22" i="3"/>
  <c r="A47" i="13"/>
  <c r="A46" i="13"/>
  <c r="A45" i="13"/>
  <c r="F30" i="13"/>
  <c r="H30" i="13" s="1"/>
  <c r="F29" i="13"/>
  <c r="H29" i="13" s="1"/>
  <c r="H28" i="13"/>
  <c r="H27" i="13"/>
  <c r="H32" i="13" s="1"/>
  <c r="H38" i="13" s="1"/>
  <c r="F35" i="14" s="1"/>
  <c r="H21" i="13"/>
  <c r="F20" i="13"/>
  <c r="H20" i="13" s="1"/>
  <c r="H19" i="13"/>
  <c r="G18" i="13"/>
  <c r="H18" i="13" s="1"/>
  <c r="H23" i="13" s="1"/>
  <c r="H17" i="13"/>
  <c r="H16" i="13"/>
  <c r="H11" i="13"/>
  <c r="H10" i="13"/>
  <c r="H9" i="13"/>
  <c r="H12" i="13" s="1"/>
  <c r="A3" i="13"/>
  <c r="A30" i="12"/>
  <c r="A29" i="12"/>
  <c r="A28" i="12"/>
  <c r="B18" i="12"/>
  <c r="F16" i="12"/>
  <c r="F15" i="12"/>
  <c r="E18" i="12"/>
  <c r="C8" i="12" l="1"/>
  <c r="E15" i="12" l="1"/>
  <c r="E14" i="12"/>
  <c r="E13" i="12"/>
  <c r="A7" i="6" l="1"/>
  <c r="A7" i="4"/>
  <c r="B5" i="10"/>
  <c r="B5" i="2"/>
  <c r="B53" i="2" s="1"/>
  <c r="B102" i="2" s="1"/>
  <c r="B151" i="2" s="1"/>
  <c r="A8" i="3"/>
  <c r="I688" i="2"/>
  <c r="I785" i="2"/>
  <c r="I225" i="2" l="1"/>
  <c r="I224" i="2"/>
  <c r="I223" i="2" l="1"/>
  <c r="D13" i="9"/>
  <c r="D11" i="9"/>
  <c r="A555" i="2"/>
  <c r="I552" i="2"/>
  <c r="I539" i="2"/>
  <c r="I538" i="2"/>
  <c r="H531" i="2"/>
  <c r="I530" i="2"/>
  <c r="A502" i="2"/>
  <c r="I486" i="2"/>
  <c r="I485" i="2"/>
  <c r="H478" i="2"/>
  <c r="I478" i="2" s="1"/>
  <c r="I546" i="2" l="1"/>
  <c r="I531" i="2"/>
  <c r="I477" i="2"/>
  <c r="F21" i="9" l="1"/>
  <c r="F20" i="9"/>
  <c r="I632" i="2"/>
  <c r="B628" i="2"/>
  <c r="A629" i="2"/>
  <c r="B626" i="2" l="1"/>
  <c r="I671" i="2"/>
  <c r="I661" i="2"/>
  <c r="I663" i="2" s="1"/>
  <c r="I644" i="2"/>
  <c r="I652" i="2" s="1"/>
  <c r="I658" i="2" s="1"/>
  <c r="J42" i="11"/>
  <c r="J50" i="11" s="1"/>
  <c r="I15" i="11"/>
  <c r="I14" i="11" s="1"/>
  <c r="B4" i="11"/>
  <c r="E198" i="11"/>
  <c r="E199" i="11" s="1"/>
  <c r="D189" i="11"/>
  <c r="C189" i="11"/>
  <c r="B189" i="11"/>
  <c r="D188" i="11"/>
  <c r="C188" i="11"/>
  <c r="B188" i="11"/>
  <c r="D182" i="11"/>
  <c r="C182" i="11"/>
  <c r="C193" i="11" s="1"/>
  <c r="B182" i="11"/>
  <c r="B185" i="11" s="1"/>
  <c r="D180" i="11"/>
  <c r="C180" i="11"/>
  <c r="B180" i="11"/>
  <c r="K170" i="11"/>
  <c r="I170" i="11"/>
  <c r="C170" i="11"/>
  <c r="K156" i="11"/>
  <c r="K157" i="11" s="1"/>
  <c r="J156" i="11"/>
  <c r="J157" i="11" s="1"/>
  <c r="I156" i="11"/>
  <c r="I157" i="11" s="1"/>
  <c r="H156" i="11"/>
  <c r="H157" i="11" s="1"/>
  <c r="G156" i="11"/>
  <c r="G157" i="11" s="1"/>
  <c r="F156" i="11"/>
  <c r="F157" i="11" s="1"/>
  <c r="E156" i="11"/>
  <c r="E157" i="11" s="1"/>
  <c r="E170" i="11" s="1"/>
  <c r="D156" i="11"/>
  <c r="D157" i="11" s="1"/>
  <c r="C156" i="11"/>
  <c r="C157" i="11" s="1"/>
  <c r="K155" i="11"/>
  <c r="K154" i="11" s="1"/>
  <c r="J155" i="11"/>
  <c r="J154" i="11" s="1"/>
  <c r="I155" i="11"/>
  <c r="I154" i="11" s="1"/>
  <c r="H155" i="11"/>
  <c r="G155" i="11"/>
  <c r="G154" i="11" s="1"/>
  <c r="F155" i="11"/>
  <c r="E155" i="11"/>
  <c r="D155" i="11"/>
  <c r="D154" i="11" s="1"/>
  <c r="C155" i="11"/>
  <c r="H154" i="11"/>
  <c r="F154" i="11"/>
  <c r="E154" i="11"/>
  <c r="C154" i="11"/>
  <c r="I146" i="11"/>
  <c r="I147" i="11" s="1"/>
  <c r="I148" i="11" s="1"/>
  <c r="G144" i="11"/>
  <c r="D144" i="11"/>
  <c r="C144" i="11"/>
  <c r="H130" i="11"/>
  <c r="H131" i="11" s="1"/>
  <c r="H144" i="11" s="1"/>
  <c r="G130" i="11"/>
  <c r="G131" i="11" s="1"/>
  <c r="F130" i="11"/>
  <c r="F131" i="11" s="1"/>
  <c r="E130" i="11"/>
  <c r="E131" i="11" s="1"/>
  <c r="D130" i="11"/>
  <c r="D131" i="11" s="1"/>
  <c r="C130" i="11"/>
  <c r="C131" i="11" s="1"/>
  <c r="H129" i="11"/>
  <c r="G129" i="11"/>
  <c r="G128" i="11" s="1"/>
  <c r="F129" i="11"/>
  <c r="F128" i="11" s="1"/>
  <c r="E129" i="11"/>
  <c r="E128" i="11" s="1"/>
  <c r="D129" i="11"/>
  <c r="D128" i="11" s="1"/>
  <c r="C129" i="11"/>
  <c r="C128" i="11" s="1"/>
  <c r="H128" i="11"/>
  <c r="D114" i="11"/>
  <c r="D113" i="11"/>
  <c r="D112" i="11"/>
  <c r="K57" i="11"/>
  <c r="J57" i="11"/>
  <c r="I57" i="11"/>
  <c r="H57" i="11"/>
  <c r="G57" i="11"/>
  <c r="F57" i="11"/>
  <c r="E57" i="11"/>
  <c r="D57" i="11"/>
  <c r="C57" i="11"/>
  <c r="K52" i="11"/>
  <c r="J52" i="11"/>
  <c r="H52" i="11"/>
  <c r="D52" i="11"/>
  <c r="C52" i="11"/>
  <c r="K42" i="11"/>
  <c r="I42" i="11"/>
  <c r="I51" i="11" s="1"/>
  <c r="H42" i="11"/>
  <c r="H50" i="11" s="1"/>
  <c r="G42" i="11"/>
  <c r="G45" i="11" s="1"/>
  <c r="F42" i="11"/>
  <c r="F45" i="11" s="1"/>
  <c r="E42" i="11"/>
  <c r="E46" i="11" s="1"/>
  <c r="D42" i="11"/>
  <c r="D51" i="11" s="1"/>
  <c r="C42" i="11"/>
  <c r="K41" i="11"/>
  <c r="K48" i="11" s="1"/>
  <c r="J41" i="11"/>
  <c r="I41" i="11"/>
  <c r="I48" i="11" s="1"/>
  <c r="H41" i="11"/>
  <c r="G41" i="11"/>
  <c r="F41" i="11"/>
  <c r="E41" i="11"/>
  <c r="E48" i="11" s="1"/>
  <c r="D41" i="11"/>
  <c r="C41" i="11"/>
  <c r="C48" i="11" s="1"/>
  <c r="K31" i="11"/>
  <c r="J31" i="11"/>
  <c r="I31" i="11"/>
  <c r="H31" i="11"/>
  <c r="G31" i="11"/>
  <c r="F31" i="11"/>
  <c r="E31" i="11"/>
  <c r="D31" i="11"/>
  <c r="C31" i="11"/>
  <c r="E26" i="11"/>
  <c r="D26" i="11"/>
  <c r="C26" i="11"/>
  <c r="K16" i="11"/>
  <c r="K17" i="11" s="1"/>
  <c r="J16" i="11"/>
  <c r="I16" i="11"/>
  <c r="H16" i="11"/>
  <c r="H19" i="11" s="1"/>
  <c r="G16" i="11"/>
  <c r="G24" i="11" s="1"/>
  <c r="F16" i="11"/>
  <c r="F18" i="11" s="1"/>
  <c r="E16" i="11"/>
  <c r="E24" i="11" s="1"/>
  <c r="D16" i="11"/>
  <c r="C16" i="11"/>
  <c r="K15" i="11"/>
  <c r="J15" i="11"/>
  <c r="J22" i="11" s="1"/>
  <c r="H15" i="11"/>
  <c r="H22" i="11" s="1"/>
  <c r="G15" i="11"/>
  <c r="F15" i="11"/>
  <c r="F22" i="11" s="1"/>
  <c r="E15" i="11"/>
  <c r="D15" i="11"/>
  <c r="C15" i="11"/>
  <c r="F14" i="11"/>
  <c r="B28" i="3" l="1"/>
  <c r="D5" i="15"/>
  <c r="G5" i="15" s="1"/>
  <c r="G4" i="15" s="1"/>
  <c r="G12" i="15" s="1"/>
  <c r="J14" i="11"/>
  <c r="J20" i="11"/>
  <c r="C40" i="11"/>
  <c r="H14" i="11"/>
  <c r="E40" i="11"/>
  <c r="I40" i="11"/>
  <c r="I17" i="11"/>
  <c r="I23" i="11" s="1"/>
  <c r="G25" i="11"/>
  <c r="H45" i="11"/>
  <c r="I19" i="11"/>
  <c r="B26" i="3"/>
  <c r="D45" i="11"/>
  <c r="I44" i="11"/>
  <c r="I47" i="11" s="1"/>
  <c r="G46" i="11"/>
  <c r="F16" i="4"/>
  <c r="K25" i="11"/>
  <c r="K40" i="11"/>
  <c r="H51" i="11"/>
  <c r="B23" i="3"/>
  <c r="I25" i="11"/>
  <c r="B183" i="11"/>
  <c r="B184" i="11" s="1"/>
  <c r="B187" i="11" s="1"/>
  <c r="G17" i="11"/>
  <c r="D18" i="11"/>
  <c r="F43" i="11"/>
  <c r="F49" i="11" s="1"/>
  <c r="B186" i="11"/>
  <c r="B27" i="3"/>
  <c r="E58" i="11"/>
  <c r="J51" i="11"/>
  <c r="B24" i="3"/>
  <c r="D43" i="11"/>
  <c r="D49" i="11" s="1"/>
  <c r="E59" i="11"/>
  <c r="E60" i="11" s="1"/>
  <c r="E61" i="11" s="1"/>
  <c r="C185" i="11"/>
  <c r="E19" i="11"/>
  <c r="G59" i="11"/>
  <c r="G60" i="11" s="1"/>
  <c r="G61" i="11" s="1"/>
  <c r="H43" i="11"/>
  <c r="H49" i="11" s="1"/>
  <c r="F17" i="4"/>
  <c r="E25" i="11"/>
  <c r="C183" i="11"/>
  <c r="C191" i="11" s="1"/>
  <c r="E43" i="11"/>
  <c r="E52" i="11" s="1"/>
  <c r="G19" i="11"/>
  <c r="H44" i="11"/>
  <c r="H47" i="11" s="1"/>
  <c r="J43" i="11"/>
  <c r="D24" i="11"/>
  <c r="E17" i="11"/>
  <c r="E23" i="11" s="1"/>
  <c r="B25" i="3"/>
  <c r="F46" i="11"/>
  <c r="I59" i="11"/>
  <c r="I60" i="11" s="1"/>
  <c r="I61" i="11" s="1"/>
  <c r="E44" i="11"/>
  <c r="E47" i="11" s="1"/>
  <c r="I635" i="2"/>
  <c r="I641" i="2" s="1"/>
  <c r="I665" i="2" s="1"/>
  <c r="I673" i="2" s="1"/>
  <c r="E26" i="14" s="1"/>
  <c r="F26" i="14" s="1"/>
  <c r="J59" i="11"/>
  <c r="J60" i="11" s="1"/>
  <c r="J61" i="11" s="1"/>
  <c r="I32" i="11"/>
  <c r="K26" i="11"/>
  <c r="K23" i="11"/>
  <c r="F21" i="11"/>
  <c r="K33" i="11"/>
  <c r="K34" i="11" s="1"/>
  <c r="K35" i="11" s="1"/>
  <c r="K22" i="11"/>
  <c r="K14" i="11"/>
  <c r="K32" i="11" s="1"/>
  <c r="G33" i="11"/>
  <c r="G34" i="11" s="1"/>
  <c r="G35" i="11" s="1"/>
  <c r="G22" i="11"/>
  <c r="G14" i="11"/>
  <c r="G32" i="11" s="1"/>
  <c r="I22" i="11"/>
  <c r="I33" i="11"/>
  <c r="I34" i="11" s="1"/>
  <c r="I35" i="11" s="1"/>
  <c r="H25" i="11"/>
  <c r="H17" i="11"/>
  <c r="J17" i="11"/>
  <c r="H33" i="11"/>
  <c r="H34" i="11" s="1"/>
  <c r="H35" i="11" s="1"/>
  <c r="D48" i="11"/>
  <c r="D40" i="11"/>
  <c r="D58" i="11" s="1"/>
  <c r="D46" i="11"/>
  <c r="D44" i="11"/>
  <c r="D59" i="11"/>
  <c r="D60" i="11" s="1"/>
  <c r="D61" i="11" s="1"/>
  <c r="C46" i="11"/>
  <c r="C45" i="11"/>
  <c r="C44" i="11"/>
  <c r="C51" i="11"/>
  <c r="C43" i="11"/>
  <c r="C49" i="11" s="1"/>
  <c r="K46" i="11"/>
  <c r="K45" i="11"/>
  <c r="K44" i="11"/>
  <c r="K51" i="11"/>
  <c r="K43" i="11"/>
  <c r="K58" i="11" s="1"/>
  <c r="C50" i="11"/>
  <c r="K59" i="11"/>
  <c r="K60" i="11" s="1"/>
  <c r="K61" i="11" s="1"/>
  <c r="G170" i="11"/>
  <c r="J32" i="11"/>
  <c r="J33" i="11"/>
  <c r="J34" i="11" s="1"/>
  <c r="J35" i="11" s="1"/>
  <c r="I20" i="11"/>
  <c r="K50" i="11"/>
  <c r="D21" i="11"/>
  <c r="C20" i="11"/>
  <c r="C18" i="11"/>
  <c r="C24" i="11"/>
  <c r="K20" i="11"/>
  <c r="K18" i="11"/>
  <c r="K24" i="11"/>
  <c r="H24" i="11"/>
  <c r="D193" i="11"/>
  <c r="D186" i="11"/>
  <c r="D192" i="11"/>
  <c r="D183" i="11"/>
  <c r="D185" i="11"/>
  <c r="E18" i="11"/>
  <c r="E33" i="11"/>
  <c r="E34" i="11" s="1"/>
  <c r="E35" i="11" s="1"/>
  <c r="E20" i="11"/>
  <c r="J19" i="11"/>
  <c r="J25" i="11"/>
  <c r="J24" i="11"/>
  <c r="D33" i="11"/>
  <c r="D34" i="11" s="1"/>
  <c r="D35" i="11" s="1"/>
  <c r="D22" i="11"/>
  <c r="D14" i="11"/>
  <c r="D19" i="11"/>
  <c r="D25" i="11"/>
  <c r="D17" i="11"/>
  <c r="D23" i="11" s="1"/>
  <c r="C17" i="11"/>
  <c r="C23" i="11" s="1"/>
  <c r="H18" i="11"/>
  <c r="K19" i="11"/>
  <c r="C25" i="11"/>
  <c r="E14" i="11"/>
  <c r="I18" i="11"/>
  <c r="D20" i="11"/>
  <c r="E22" i="11"/>
  <c r="J49" i="11"/>
  <c r="D170" i="11"/>
  <c r="F25" i="11"/>
  <c r="F17" i="11"/>
  <c r="F32" i="11" s="1"/>
  <c r="F33" i="11"/>
  <c r="F34" i="11" s="1"/>
  <c r="F35" i="11" s="1"/>
  <c r="F24" i="11"/>
  <c r="F20" i="11"/>
  <c r="F19" i="11"/>
  <c r="J18" i="11"/>
  <c r="G20" i="11"/>
  <c r="C33" i="11"/>
  <c r="C34" i="11" s="1"/>
  <c r="C35" i="11" s="1"/>
  <c r="C22" i="11"/>
  <c r="C14" i="11"/>
  <c r="G23" i="11"/>
  <c r="G26" i="11"/>
  <c r="I26" i="11"/>
  <c r="C19" i="11"/>
  <c r="H20" i="11"/>
  <c r="C59" i="11"/>
  <c r="C60" i="11" s="1"/>
  <c r="C61" i="11" s="1"/>
  <c r="F170" i="11"/>
  <c r="J170" i="11"/>
  <c r="G18" i="11"/>
  <c r="I24" i="11"/>
  <c r="F40" i="11"/>
  <c r="F58" i="11" s="1"/>
  <c r="J44" i="11"/>
  <c r="I45" i="11"/>
  <c r="H46" i="11"/>
  <c r="F48" i="11"/>
  <c r="E49" i="11"/>
  <c r="D50" i="11"/>
  <c r="E144" i="11"/>
  <c r="B192" i="11"/>
  <c r="G40" i="11"/>
  <c r="J45" i="11"/>
  <c r="I46" i="11"/>
  <c r="G48" i="11"/>
  <c r="E50" i="11"/>
  <c r="F144" i="11"/>
  <c r="C192" i="11"/>
  <c r="H40" i="11"/>
  <c r="J46" i="11"/>
  <c r="H48" i="11"/>
  <c r="F50" i="11"/>
  <c r="E51" i="11"/>
  <c r="F59" i="11"/>
  <c r="F60" i="11" s="1"/>
  <c r="F61" i="11" s="1"/>
  <c r="H170" i="11"/>
  <c r="C186" i="11"/>
  <c r="G50" i="11"/>
  <c r="F51" i="11"/>
  <c r="B193" i="11"/>
  <c r="J40" i="11"/>
  <c r="G43" i="11"/>
  <c r="F44" i="11"/>
  <c r="E45" i="11"/>
  <c r="J48" i="11"/>
  <c r="G51" i="11"/>
  <c r="F52" i="11"/>
  <c r="H59" i="11"/>
  <c r="H60" i="11" s="1"/>
  <c r="H61" i="11" s="1"/>
  <c r="C184" i="11"/>
  <c r="G44" i="11"/>
  <c r="I50" i="11"/>
  <c r="I43" i="11"/>
  <c r="I58" i="11" s="1"/>
  <c r="H32" i="11" l="1"/>
  <c r="H58" i="11"/>
  <c r="E32" i="11"/>
  <c r="J58" i="11"/>
  <c r="E53" i="11"/>
  <c r="E55" i="11" s="1"/>
  <c r="B191" i="11"/>
  <c r="B198" i="11" s="1"/>
  <c r="B199" i="11" s="1"/>
  <c r="G58" i="11"/>
  <c r="D27" i="11"/>
  <c r="D32" i="11"/>
  <c r="D29" i="11"/>
  <c r="D28" i="11"/>
  <c r="D120" i="11" s="1"/>
  <c r="D121" i="11" s="1"/>
  <c r="G47" i="11"/>
  <c r="G53" i="11" s="1"/>
  <c r="G55" i="11" s="1"/>
  <c r="G62" i="11" s="1"/>
  <c r="F47" i="11"/>
  <c r="F53" i="11" s="1"/>
  <c r="F55" i="11" s="1"/>
  <c r="E54" i="11"/>
  <c r="E21" i="11"/>
  <c r="E28" i="11" s="1"/>
  <c r="E120" i="11" s="1"/>
  <c r="E121" i="11" s="1"/>
  <c r="H23" i="11"/>
  <c r="H26" i="11"/>
  <c r="C187" i="11"/>
  <c r="C198" i="11" s="1"/>
  <c r="C199" i="11" s="1"/>
  <c r="G52" i="11"/>
  <c r="G49" i="11"/>
  <c r="J21" i="11"/>
  <c r="I21" i="11"/>
  <c r="I27" i="11" s="1"/>
  <c r="I29" i="11" s="1"/>
  <c r="C22" i="3" s="1"/>
  <c r="D22" i="3" s="1"/>
  <c r="C21" i="11"/>
  <c r="C27" i="11" s="1"/>
  <c r="K47" i="11"/>
  <c r="D47" i="11"/>
  <c r="D53" i="11"/>
  <c r="C32" i="11"/>
  <c r="D184" i="11"/>
  <c r="D187" i="11" s="1"/>
  <c r="D191" i="11"/>
  <c r="C58" i="11"/>
  <c r="G21" i="11"/>
  <c r="G27" i="11" s="1"/>
  <c r="G29" i="11" s="1"/>
  <c r="I49" i="11"/>
  <c r="I52" i="11"/>
  <c r="I54" i="11" s="1"/>
  <c r="H53" i="11"/>
  <c r="H55" i="11" s="1"/>
  <c r="H54" i="11"/>
  <c r="F23" i="11"/>
  <c r="F26" i="11"/>
  <c r="F28" i="11" s="1"/>
  <c r="F120" i="11" s="1"/>
  <c r="F121" i="11" s="1"/>
  <c r="K21" i="11"/>
  <c r="K27" i="11" s="1"/>
  <c r="K29" i="11" s="1"/>
  <c r="C47" i="11"/>
  <c r="C53" i="11"/>
  <c r="J47" i="11"/>
  <c r="J54" i="11" s="1"/>
  <c r="H21" i="11"/>
  <c r="K49" i="11"/>
  <c r="J23" i="11"/>
  <c r="J26" i="11"/>
  <c r="G28" i="11" l="1"/>
  <c r="G120" i="11" s="1"/>
  <c r="G121" i="11" s="1"/>
  <c r="K54" i="11"/>
  <c r="K28" i="11"/>
  <c r="K120" i="11" s="1"/>
  <c r="K121" i="11" s="1"/>
  <c r="F27" i="11"/>
  <c r="F29" i="11" s="1"/>
  <c r="C24" i="3" s="1"/>
  <c r="C28" i="3"/>
  <c r="G16" i="4"/>
  <c r="H16" i="4" s="1"/>
  <c r="G54" i="11"/>
  <c r="I53" i="11"/>
  <c r="I55" i="11" s="1"/>
  <c r="J28" i="11"/>
  <c r="J120" i="11" s="1"/>
  <c r="J121" i="11" s="1"/>
  <c r="K53" i="11"/>
  <c r="K55" i="11" s="1"/>
  <c r="H28" i="11"/>
  <c r="H120" i="11" s="1"/>
  <c r="H121" i="11" s="1"/>
  <c r="F54" i="11"/>
  <c r="I28" i="11"/>
  <c r="I120" i="11" s="1"/>
  <c r="I121" i="11" s="1"/>
  <c r="C28" i="11"/>
  <c r="C29" i="11"/>
  <c r="D55" i="11"/>
  <c r="D54" i="11"/>
  <c r="J27" i="11"/>
  <c r="J29" i="11" s="1"/>
  <c r="C26" i="3" s="1"/>
  <c r="J53" i="11"/>
  <c r="J55" i="11" s="1"/>
  <c r="G17" i="4" s="1"/>
  <c r="H17" i="4" s="1"/>
  <c r="C55" i="11"/>
  <c r="C54" i="11"/>
  <c r="E27" i="11"/>
  <c r="E29" i="11" s="1"/>
  <c r="C25" i="3" s="1"/>
  <c r="D198" i="11"/>
  <c r="D199" i="11" s="1"/>
  <c r="B200" i="11" s="1"/>
  <c r="H27" i="11"/>
  <c r="H29" i="11" s="1"/>
  <c r="C27" i="3" l="1"/>
  <c r="C23" i="3"/>
  <c r="C120" i="11"/>
  <c r="C121" i="11" s="1"/>
  <c r="D111" i="11"/>
  <c r="D117" i="11" l="1"/>
  <c r="D116" i="11"/>
  <c r="D115" i="11"/>
  <c r="E116" i="11" l="1"/>
  <c r="E117" i="11" s="1"/>
  <c r="F27" i="9" l="1"/>
  <c r="F26" i="9" s="1"/>
  <c r="A806" i="2"/>
  <c r="A780" i="2"/>
  <c r="C779" i="2"/>
  <c r="C777" i="2"/>
  <c r="I818" i="2"/>
  <c r="I791" i="2"/>
  <c r="I798" i="2" s="1"/>
  <c r="I801" i="2" s="1"/>
  <c r="I803" i="2" s="1"/>
  <c r="I781" i="2"/>
  <c r="I579" i="2"/>
  <c r="I526" i="2" l="1"/>
  <c r="A523" i="2"/>
  <c r="B522" i="2"/>
  <c r="B520" i="2"/>
  <c r="I565" i="2"/>
  <c r="I473" i="2"/>
  <c r="A470" i="2"/>
  <c r="B469" i="2"/>
  <c r="B467" i="2"/>
  <c r="I512" i="2"/>
  <c r="I499" i="2"/>
  <c r="I493" i="2"/>
  <c r="F19" i="9"/>
  <c r="A608" i="2" l="1"/>
  <c r="I592" i="2"/>
  <c r="I591" i="2"/>
  <c r="A576" i="2"/>
  <c r="B575" i="2"/>
  <c r="B573" i="2"/>
  <c r="I618" i="2"/>
  <c r="C680" i="2"/>
  <c r="C682" i="2"/>
  <c r="A683" i="2"/>
  <c r="I684" i="2"/>
  <c r="I694" i="2"/>
  <c r="I701" i="2" s="1"/>
  <c r="I704" i="2" s="1"/>
  <c r="I706" i="2" s="1"/>
  <c r="A709" i="2"/>
  <c r="I721" i="2"/>
  <c r="I737" i="2"/>
  <c r="B730" i="2"/>
  <c r="B728" i="2"/>
  <c r="I599" i="2" l="1"/>
  <c r="I602" i="2" s="1"/>
  <c r="I605" i="2" s="1"/>
  <c r="C42" i="9" l="1"/>
  <c r="B42" i="9"/>
  <c r="F181" i="10"/>
  <c r="I181" i="10" s="1"/>
  <c r="I184" i="10" s="1"/>
  <c r="A181" i="10"/>
  <c r="I178" i="10"/>
  <c r="G166" i="10"/>
  <c r="I166" i="10" s="1"/>
  <c r="H165" i="10"/>
  <c r="G165" i="10"/>
  <c r="I165" i="10" s="1"/>
  <c r="A165" i="10"/>
  <c r="H164" i="10"/>
  <c r="I164" i="10" s="1"/>
  <c r="G164" i="10"/>
  <c r="G159" i="10"/>
  <c r="H158" i="10"/>
  <c r="H159" i="10" s="1"/>
  <c r="G158" i="10"/>
  <c r="I158" i="10" s="1"/>
  <c r="F132" i="10"/>
  <c r="I132" i="10" s="1"/>
  <c r="I135" i="10" s="1"/>
  <c r="A132" i="10"/>
  <c r="I129" i="10"/>
  <c r="G117" i="10"/>
  <c r="I117" i="10" s="1"/>
  <c r="G116" i="10"/>
  <c r="I116" i="10" s="1"/>
  <c r="G115" i="10"/>
  <c r="I115" i="10" s="1"/>
  <c r="H109" i="10"/>
  <c r="H110" i="10" s="1"/>
  <c r="F83" i="10"/>
  <c r="I83" i="10" s="1"/>
  <c r="I86" i="10" s="1"/>
  <c r="A83" i="10"/>
  <c r="O81" i="10"/>
  <c r="I80" i="10"/>
  <c r="O76" i="10"/>
  <c r="K73" i="10"/>
  <c r="K72" i="10"/>
  <c r="O70" i="10"/>
  <c r="G70" i="10"/>
  <c r="I70" i="10" s="1"/>
  <c r="G69" i="10"/>
  <c r="O29" i="10" s="1"/>
  <c r="O68" i="10"/>
  <c r="G68" i="10"/>
  <c r="I68" i="10" s="1"/>
  <c r="O67" i="10"/>
  <c r="H62" i="10"/>
  <c r="H61" i="10"/>
  <c r="G61" i="10"/>
  <c r="G109" i="10" s="1"/>
  <c r="I109" i="10" s="1"/>
  <c r="I46" i="10"/>
  <c r="O45" i="10"/>
  <c r="F36" i="10"/>
  <c r="I36" i="10" s="1"/>
  <c r="I38" i="10" s="1"/>
  <c r="A36" i="10"/>
  <c r="I33" i="10"/>
  <c r="G21" i="10"/>
  <c r="I21" i="10" s="1"/>
  <c r="G20" i="10"/>
  <c r="I20" i="10" s="1"/>
  <c r="G19" i="10"/>
  <c r="I19" i="10" s="1"/>
  <c r="H13" i="10"/>
  <c r="H14" i="10" s="1"/>
  <c r="I14" i="10" s="1"/>
  <c r="G13" i="10"/>
  <c r="G62" i="10" s="1"/>
  <c r="B53" i="10"/>
  <c r="B101" i="10" s="1"/>
  <c r="B150" i="10" s="1"/>
  <c r="I69" i="10" l="1"/>
  <c r="O9" i="10"/>
  <c r="I74" i="10"/>
  <c r="I123" i="10"/>
  <c r="I27" i="10"/>
  <c r="G110" i="10"/>
  <c r="I110" i="10" s="1"/>
  <c r="I62" i="10"/>
  <c r="I159" i="10"/>
  <c r="I108" i="10"/>
  <c r="I12" i="10"/>
  <c r="I60" i="10"/>
  <c r="I172" i="10"/>
  <c r="I157" i="10"/>
  <c r="I13" i="10"/>
  <c r="I61" i="10"/>
  <c r="I112" i="10" l="1"/>
  <c r="I137" i="10" s="1"/>
  <c r="I142" i="10" s="1"/>
  <c r="I143" i="10" s="1"/>
  <c r="I145" i="10" s="1"/>
  <c r="I16" i="10"/>
  <c r="I40" i="10" s="1"/>
  <c r="I48" i="10" s="1"/>
  <c r="I161" i="10"/>
  <c r="I186" i="10" s="1"/>
  <c r="I191" i="10" s="1"/>
  <c r="I192" i="10" s="1"/>
  <c r="I194" i="10" s="1"/>
  <c r="I65" i="10"/>
  <c r="I88" i="10" s="1"/>
  <c r="I92" i="10" l="1"/>
  <c r="I91" i="10"/>
  <c r="I93" i="10"/>
  <c r="I94" i="10" l="1"/>
  <c r="I96" i="10" s="1"/>
  <c r="B347" i="7" l="1"/>
  <c r="B21" i="6"/>
  <c r="E52" i="4"/>
  <c r="B52" i="4"/>
  <c r="C36" i="3"/>
  <c r="B36" i="3"/>
  <c r="A2" i="8"/>
  <c r="F46" i="8"/>
  <c r="C46" i="8"/>
  <c r="S34" i="8"/>
  <c r="C45" i="8"/>
  <c r="B26" i="8"/>
  <c r="A26" i="8"/>
  <c r="B17" i="8"/>
  <c r="A17" i="8"/>
  <c r="D18" i="1"/>
  <c r="D19" i="1"/>
  <c r="I733" i="2"/>
  <c r="A759" i="2"/>
  <c r="A731" i="2"/>
  <c r="I769" i="2"/>
  <c r="I745" i="2"/>
  <c r="I744" i="2"/>
  <c r="I750" i="2" l="1"/>
  <c r="I753" i="2" s="1"/>
  <c r="I756" i="2" s="1"/>
  <c r="C348" i="7"/>
  <c r="F16" i="1" l="1"/>
  <c r="I432" i="2"/>
  <c r="I424" i="2"/>
  <c r="I444" i="2"/>
  <c r="D327" i="7"/>
  <c r="D304" i="7"/>
  <c r="D291" i="7"/>
  <c r="D223" i="7"/>
  <c r="D221" i="7"/>
  <c r="D206" i="7"/>
  <c r="D188" i="7"/>
  <c r="C177" i="7"/>
  <c r="C162" i="7"/>
  <c r="D96" i="7"/>
  <c r="D82" i="7"/>
  <c r="D78" i="7"/>
  <c r="D42" i="7"/>
  <c r="D20" i="7"/>
  <c r="D18" i="7"/>
  <c r="D13" i="7" l="1"/>
  <c r="D11" i="7"/>
  <c r="I420" i="2"/>
  <c r="A417" i="2"/>
  <c r="B416" i="2"/>
  <c r="I459" i="2"/>
  <c r="I440" i="2"/>
  <c r="I443" i="2" s="1"/>
  <c r="I446" i="2" s="1"/>
  <c r="D13" i="1"/>
  <c r="D11" i="1"/>
  <c r="A7" i="7"/>
  <c r="I451" i="2" l="1"/>
  <c r="B11" i="8"/>
  <c r="A11" i="8"/>
  <c r="B5" i="8"/>
  <c r="A5" i="8"/>
  <c r="I423" i="2" l="1"/>
  <c r="I429" i="2" s="1"/>
  <c r="I222" i="2"/>
  <c r="B51" i="4"/>
  <c r="B35" i="3"/>
  <c r="M218" i="2"/>
  <c r="N212" i="2"/>
  <c r="I219" i="2"/>
  <c r="D44" i="4"/>
  <c r="I20" i="4"/>
  <c r="E22" i="1" l="1"/>
  <c r="E30" i="9"/>
  <c r="I453" i="2"/>
  <c r="I461" i="2" s="1"/>
  <c r="E21" i="14" s="1"/>
  <c r="F21" i="14" s="1"/>
  <c r="N218" i="2"/>
  <c r="I25" i="4"/>
  <c r="I22" i="4"/>
  <c r="E15" i="1" l="1"/>
  <c r="F15" i="1" s="1"/>
  <c r="E15" i="9"/>
  <c r="F15" i="9" s="1"/>
  <c r="I220" i="2"/>
  <c r="I221" i="2"/>
  <c r="A203" i="2"/>
  <c r="B200" i="2"/>
  <c r="B253" i="2" s="1"/>
  <c r="B304" i="2" s="1"/>
  <c r="B359" i="2" s="1"/>
  <c r="I245" i="2"/>
  <c r="D26" i="3"/>
  <c r="A8" i="2"/>
  <c r="I226" i="2" l="1"/>
  <c r="I229" i="2" s="1"/>
  <c r="C15" i="3"/>
  <c r="C12" i="3"/>
  <c r="C13" i="3" s="1"/>
  <c r="C14" i="3"/>
  <c r="C19" i="3"/>
  <c r="F608" i="2"/>
  <c r="I608" i="2" s="1"/>
  <c r="I610" i="2" s="1"/>
  <c r="I582" i="2" s="1"/>
  <c r="I588" i="2" s="1"/>
  <c r="I612" i="2" s="1"/>
  <c r="I620" i="2" s="1"/>
  <c r="F709" i="2"/>
  <c r="I709" i="2" s="1"/>
  <c r="I713" i="2" s="1"/>
  <c r="I687" i="2" s="1"/>
  <c r="I691" i="2" s="1"/>
  <c r="I715" i="2" s="1"/>
  <c r="I723" i="2" s="1"/>
  <c r="D28" i="3"/>
  <c r="D24" i="3"/>
  <c r="D25" i="3"/>
  <c r="C18" i="3" s="1"/>
  <c r="E23" i="9" l="1"/>
  <c r="E29" i="14"/>
  <c r="F29" i="14" s="1"/>
  <c r="E18" i="9"/>
  <c r="F18" i="9" s="1"/>
  <c r="E24" i="14"/>
  <c r="F24" i="14" s="1"/>
  <c r="F806" i="2"/>
  <c r="I806" i="2" s="1"/>
  <c r="I810" i="2" s="1"/>
  <c r="I784" i="2" s="1"/>
  <c r="I788" i="2" s="1"/>
  <c r="I812" i="2" s="1"/>
  <c r="I820" i="2" s="1"/>
  <c r="F502" i="2"/>
  <c r="I502" i="2" s="1"/>
  <c r="F555" i="2"/>
  <c r="I555" i="2" s="1"/>
  <c r="C16" i="3"/>
  <c r="D23" i="3"/>
  <c r="C17" i="3" s="1"/>
  <c r="D27" i="3"/>
  <c r="I232" i="2"/>
  <c r="I235" i="2"/>
  <c r="E25" i="9" l="1"/>
  <c r="F25" i="9" s="1"/>
  <c r="E31" i="14"/>
  <c r="F31" i="14" s="1"/>
  <c r="I557" i="2"/>
  <c r="I529" i="2"/>
  <c r="I535" i="2" s="1"/>
  <c r="I476" i="2"/>
  <c r="I482" i="2" s="1"/>
  <c r="I504" i="2"/>
  <c r="I237" i="2"/>
  <c r="I209" i="2" s="1"/>
  <c r="I216" i="2" s="1"/>
  <c r="I34" i="2"/>
  <c r="I38" i="2" s="1"/>
  <c r="I12" i="2" s="1"/>
  <c r="I16" i="2" s="1"/>
  <c r="F759" i="2"/>
  <c r="I759" i="2" s="1"/>
  <c r="I761" i="2" s="1"/>
  <c r="I736" i="2" s="1"/>
  <c r="I741" i="2" s="1"/>
  <c r="I763" i="2" s="1"/>
  <c r="E24" i="9" l="1"/>
  <c r="E30" i="14"/>
  <c r="F30" i="14" s="1"/>
  <c r="F28" i="14" s="1"/>
  <c r="F32" i="14" s="1"/>
  <c r="J10" i="4" s="1"/>
  <c r="I506" i="2"/>
  <c r="I514" i="2" s="1"/>
  <c r="I559" i="2"/>
  <c r="I567" i="2" s="1"/>
  <c r="I15" i="4"/>
  <c r="I239" i="2"/>
  <c r="I247" i="2" s="1"/>
  <c r="E16" i="14" s="1"/>
  <c r="F16" i="14" s="1"/>
  <c r="I771" i="2"/>
  <c r="E19" i="1" s="1"/>
  <c r="F19" i="1" s="1"/>
  <c r="F24" i="9"/>
  <c r="I31" i="2"/>
  <c r="I40" i="2" s="1"/>
  <c r="E11" i="9" s="1"/>
  <c r="M31" i="2"/>
  <c r="I13" i="4"/>
  <c r="J15" i="4" l="1"/>
  <c r="E17" i="9"/>
  <c r="F17" i="9" s="1"/>
  <c r="E23" i="14"/>
  <c r="F23" i="14" s="1"/>
  <c r="E16" i="9"/>
  <c r="F16" i="9" s="1"/>
  <c r="E22" i="14"/>
  <c r="F22" i="14" s="1"/>
  <c r="F11" i="9"/>
  <c r="F10" i="9" s="1"/>
  <c r="E13" i="1"/>
  <c r="F13" i="1" s="1"/>
  <c r="E13" i="9"/>
  <c r="F13" i="9" s="1"/>
  <c r="F23" i="9"/>
  <c r="F22" i="9" s="1"/>
  <c r="E18" i="1"/>
  <c r="F18" i="1" s="1"/>
  <c r="I48" i="2"/>
  <c r="E11" i="14" s="1"/>
  <c r="F11" i="14" s="1"/>
  <c r="E11" i="1"/>
  <c r="I28" i="4"/>
  <c r="F14" i="9" l="1"/>
  <c r="P25" i="8" s="1"/>
  <c r="F34" i="14"/>
  <c r="D34" i="8"/>
  <c r="F12" i="9"/>
  <c r="P30" i="8"/>
  <c r="F11" i="1"/>
  <c r="F20" i="1" s="1"/>
  <c r="F28" i="9" l="1"/>
  <c r="F29" i="9" s="1"/>
  <c r="F33" i="14"/>
  <c r="F36" i="14" s="1"/>
  <c r="F22" i="1"/>
  <c r="I38" i="4" l="1"/>
  <c r="I36" i="4"/>
  <c r="I34" i="4"/>
  <c r="I33" i="4"/>
  <c r="I37" i="4"/>
  <c r="B7" i="12"/>
  <c r="I35" i="4"/>
  <c r="F30" i="9"/>
  <c r="J28" i="4"/>
  <c r="J13" i="4"/>
  <c r="P10" i="8"/>
  <c r="I32" i="4" l="1"/>
  <c r="J32" i="4" s="1"/>
  <c r="P16" i="8"/>
  <c r="F31" i="9"/>
  <c r="P33" i="8" l="1"/>
  <c r="M32" i="4"/>
  <c r="I19" i="4"/>
  <c r="I18" i="4" s="1"/>
  <c r="J18" i="4" s="1"/>
  <c r="J25" i="4"/>
  <c r="J22" i="4"/>
  <c r="J20" i="4"/>
  <c r="F34" i="8" l="1"/>
  <c r="D36" i="8" l="1"/>
  <c r="D38" i="8" l="1"/>
  <c r="D37" i="8"/>
  <c r="F37" i="8" s="1"/>
  <c r="D39" i="8" l="1"/>
  <c r="P38" i="8" l="1"/>
  <c r="H39" i="8"/>
  <c r="C16" i="12" l="1"/>
  <c r="D16" i="12" s="1"/>
  <c r="C7" i="12"/>
  <c r="C9" i="12"/>
  <c r="C14" i="12"/>
  <c r="D14" i="12" s="1"/>
  <c r="G14" i="12" s="1"/>
  <c r="C15" i="12"/>
  <c r="D15" i="12" s="1"/>
  <c r="G15" i="12" s="1"/>
  <c r="G13" i="15"/>
  <c r="G14" i="15" s="1"/>
  <c r="G15" i="15" s="1"/>
  <c r="G3" i="15" s="1"/>
  <c r="G33" i="15" s="1"/>
  <c r="C18" i="12" l="1"/>
  <c r="G18" i="12" s="1"/>
  <c r="G34" i="15"/>
  <c r="G35" i="15" s="1"/>
  <c r="C13" i="12"/>
  <c r="D13" i="12" s="1"/>
  <c r="G13" i="12" s="1"/>
  <c r="E16" i="12"/>
  <c r="G16" i="12" s="1"/>
  <c r="F37" i="14" l="1"/>
  <c r="G19" i="12"/>
  <c r="F38" i="14" l="1"/>
  <c r="E37" i="14"/>
  <c r="G20" i="12"/>
  <c r="G21" i="12" s="1"/>
  <c r="G22" i="12" s="1"/>
  <c r="I31" i="4" s="1"/>
  <c r="I30" i="4" s="1"/>
  <c r="J30" i="4" l="1"/>
  <c r="J39" i="4" s="1"/>
  <c r="M33" i="4"/>
  <c r="M37" i="4" s="1"/>
  <c r="M24" i="4" s="1"/>
  <c r="J41" i="4" l="1"/>
  <c r="D43" i="4"/>
  <c r="E21" i="1" s="1"/>
  <c r="F21" i="1" s="1"/>
  <c r="F23" i="1" l="1"/>
  <c r="I22" i="1"/>
  <c r="I23" i="1" l="1"/>
  <c r="Q34" i="8"/>
  <c r="C132" i="11"/>
  <c r="D132" i="11"/>
  <c r="E132" i="11"/>
  <c r="F132" i="11"/>
  <c r="G132" i="11"/>
  <c r="H132" i="11"/>
  <c r="C133" i="11"/>
  <c r="D133" i="11"/>
  <c r="E133" i="11"/>
  <c r="F133" i="11"/>
  <c r="G133" i="11"/>
  <c r="H133" i="11"/>
  <c r="C134" i="11"/>
  <c r="D134" i="11"/>
  <c r="E134" i="11"/>
  <c r="F134" i="11"/>
  <c r="G134" i="11"/>
  <c r="H134" i="11"/>
  <c r="C135" i="11"/>
  <c r="D135" i="11"/>
  <c r="E135" i="11"/>
  <c r="F135" i="11"/>
  <c r="G135" i="11"/>
  <c r="H135" i="11"/>
  <c r="C136" i="11"/>
  <c r="D136" i="11"/>
  <c r="E136" i="11"/>
  <c r="F136" i="11"/>
  <c r="G136" i="11"/>
  <c r="H136" i="11"/>
  <c r="C137" i="11"/>
  <c r="D137" i="11"/>
  <c r="E137" i="11"/>
  <c r="F137" i="11"/>
  <c r="G137" i="11"/>
  <c r="H137" i="11"/>
  <c r="C138" i="11"/>
  <c r="D138" i="11"/>
  <c r="E138" i="11"/>
  <c r="F138" i="11"/>
  <c r="G138" i="11"/>
  <c r="H138" i="11"/>
  <c r="C139" i="11"/>
  <c r="D139" i="11"/>
  <c r="E139" i="11"/>
  <c r="F139" i="11"/>
  <c r="G139" i="11"/>
  <c r="H139" i="11"/>
  <c r="C140" i="11"/>
  <c r="D140" i="11"/>
  <c r="E140" i="11"/>
  <c r="F140" i="11"/>
  <c r="G140" i="11"/>
  <c r="H140" i="11"/>
  <c r="C141" i="11"/>
  <c r="D141" i="11"/>
  <c r="E141" i="11"/>
  <c r="F141" i="11"/>
  <c r="G141" i="11"/>
  <c r="H141" i="11"/>
  <c r="C142" i="11"/>
  <c r="D142" i="11"/>
  <c r="E142" i="11"/>
  <c r="F142" i="11"/>
  <c r="G142" i="11"/>
  <c r="H142" i="11"/>
  <c r="C143" i="11"/>
  <c r="D143" i="11"/>
  <c r="E143" i="11"/>
  <c r="F143" i="11"/>
  <c r="G143" i="11"/>
  <c r="H143" i="11"/>
  <c r="C145" i="11"/>
  <c r="D145" i="11"/>
  <c r="E145" i="11"/>
  <c r="F145" i="11"/>
  <c r="G145" i="11"/>
  <c r="H145" i="11"/>
  <c r="C146" i="11"/>
  <c r="D146" i="11"/>
  <c r="E146" i="11"/>
  <c r="F146" i="11"/>
  <c r="G146" i="11"/>
  <c r="H146" i="11"/>
  <c r="C147" i="11"/>
  <c r="D147" i="11"/>
  <c r="E147" i="11"/>
  <c r="F147" i="11"/>
  <c r="G147" i="11"/>
  <c r="H147" i="11"/>
  <c r="J147" i="11"/>
  <c r="K147" i="11"/>
  <c r="C148" i="11"/>
  <c r="D148" i="11"/>
  <c r="E148" i="11"/>
  <c r="F148" i="11"/>
  <c r="G148" i="11"/>
  <c r="H148" i="11"/>
  <c r="J148" i="11"/>
  <c r="K148" i="11"/>
  <c r="G149" i="11"/>
  <c r="G150" i="11"/>
  <c r="C158" i="11"/>
  <c r="D158" i="11"/>
  <c r="E158" i="11"/>
  <c r="F158" i="11"/>
  <c r="G158" i="11"/>
  <c r="H158" i="11"/>
  <c r="I158" i="11"/>
  <c r="J158" i="11"/>
  <c r="K158" i="11"/>
  <c r="C159" i="11"/>
  <c r="D159" i="11"/>
  <c r="E159" i="11"/>
  <c r="F159" i="11"/>
  <c r="G159" i="11"/>
  <c r="H159" i="11"/>
  <c r="I159" i="11"/>
  <c r="J159" i="11"/>
  <c r="K159" i="11"/>
  <c r="C160" i="11"/>
  <c r="D160" i="11"/>
  <c r="E160" i="11"/>
  <c r="F160" i="11"/>
  <c r="G160" i="11"/>
  <c r="H160" i="11"/>
  <c r="I160" i="11"/>
  <c r="J160" i="11"/>
  <c r="K160" i="11"/>
  <c r="C161" i="11"/>
  <c r="D161" i="11"/>
  <c r="E161" i="11"/>
  <c r="F161" i="11"/>
  <c r="G161" i="11"/>
  <c r="H161" i="11"/>
  <c r="I161" i="11"/>
  <c r="J161" i="11"/>
  <c r="K161" i="11"/>
  <c r="C162" i="11"/>
  <c r="D162" i="11"/>
  <c r="E162" i="11"/>
  <c r="F162" i="11"/>
  <c r="G162" i="11"/>
  <c r="H162" i="11"/>
  <c r="I162" i="11"/>
  <c r="J162" i="11"/>
  <c r="K162" i="11"/>
  <c r="C163" i="11"/>
  <c r="D163" i="11"/>
  <c r="E163" i="11"/>
  <c r="F163" i="11"/>
  <c r="G163" i="11"/>
  <c r="H163" i="11"/>
  <c r="I163" i="11"/>
  <c r="J163" i="11"/>
  <c r="K163" i="11"/>
  <c r="C164" i="11"/>
  <c r="D164" i="11"/>
  <c r="E164" i="11"/>
  <c r="F164" i="11"/>
  <c r="G164" i="11"/>
  <c r="H164" i="11"/>
  <c r="I164" i="11"/>
  <c r="J164" i="11"/>
  <c r="K164" i="11"/>
  <c r="C165" i="11"/>
  <c r="D165" i="11"/>
  <c r="E165" i="11"/>
  <c r="F165" i="11"/>
  <c r="G165" i="11"/>
  <c r="H165" i="11"/>
  <c r="I165" i="11"/>
  <c r="J165" i="11"/>
  <c r="K165" i="11"/>
  <c r="C166" i="11"/>
  <c r="D166" i="11"/>
  <c r="E166" i="11"/>
  <c r="F166" i="11"/>
  <c r="G166" i="11"/>
  <c r="H166" i="11"/>
  <c r="I166" i="11"/>
  <c r="J166" i="11"/>
  <c r="K166" i="11"/>
  <c r="C167" i="11"/>
  <c r="D167" i="11"/>
  <c r="E167" i="11"/>
  <c r="F167" i="11"/>
  <c r="G167" i="11"/>
  <c r="H167" i="11"/>
  <c r="I167" i="11"/>
  <c r="J167" i="11"/>
  <c r="K167" i="11"/>
  <c r="C168" i="11"/>
  <c r="D168" i="11"/>
  <c r="E168" i="11"/>
  <c r="F168" i="11"/>
  <c r="G168" i="11"/>
  <c r="H168" i="11"/>
  <c r="I168" i="11"/>
  <c r="J168" i="11"/>
  <c r="K168" i="11"/>
  <c r="C169" i="11"/>
  <c r="D169" i="11"/>
  <c r="E169" i="11"/>
  <c r="F169" i="11"/>
  <c r="G169" i="11"/>
  <c r="H169" i="11"/>
  <c r="I169" i="11"/>
  <c r="J169" i="11"/>
  <c r="K169" i="11"/>
  <c r="C171" i="11"/>
  <c r="D171" i="11"/>
  <c r="E171" i="11"/>
  <c r="F171" i="11"/>
  <c r="G171" i="11"/>
  <c r="H171" i="11"/>
  <c r="I171" i="11"/>
  <c r="J171" i="11"/>
  <c r="K171" i="11"/>
  <c r="C172" i="11"/>
  <c r="D172" i="11"/>
  <c r="E172" i="11"/>
  <c r="F172" i="11"/>
  <c r="G172" i="11"/>
  <c r="H172" i="11"/>
  <c r="I172" i="11"/>
  <c r="J172" i="11"/>
  <c r="K172" i="11"/>
  <c r="C173" i="11"/>
  <c r="D173" i="11"/>
  <c r="E173" i="11"/>
  <c r="F173" i="11"/>
  <c r="G173" i="11"/>
  <c r="H173" i="11"/>
  <c r="I173" i="11"/>
  <c r="J173" i="11"/>
  <c r="K173" i="11"/>
  <c r="C174" i="11"/>
  <c r="D174" i="11"/>
  <c r="E174" i="11"/>
  <c r="F174" i="11"/>
  <c r="G174" i="11"/>
  <c r="H174" i="11"/>
  <c r="I174" i="11"/>
  <c r="J174" i="11"/>
  <c r="K174" i="11"/>
</calcChain>
</file>

<file path=xl/sharedStrings.xml><?xml version="1.0" encoding="utf-8"?>
<sst xmlns="http://schemas.openxmlformats.org/spreadsheetml/2006/main" count="2635" uniqueCount="939">
  <si>
    <t>DEPARTAMENTO DE ANTIOQUIA
MUNICIPIO DE CAUCASIA
NIT: 890906445 - 2</t>
  </si>
  <si>
    <t xml:space="preserve">Código:  D-A- A4-01
</t>
  </si>
  <si>
    <t>Versión: 2</t>
  </si>
  <si>
    <t xml:space="preserve">Fecha de Aprobación
29 de Diciembre  de 2017
</t>
  </si>
  <si>
    <t>SECRETARIA DE PLANEACION Y OBRAS PUBLICAS</t>
  </si>
  <si>
    <t>OBJETO:</t>
  </si>
  <si>
    <t>ITEM</t>
  </si>
  <si>
    <t>DESCRIPCION</t>
  </si>
  <si>
    <t>UND</t>
  </si>
  <si>
    <t>CANT</t>
  </si>
  <si>
    <t>VR. UNITARIO</t>
  </si>
  <si>
    <t>VALOR PARCIAL</t>
  </si>
  <si>
    <t>1.0</t>
  </si>
  <si>
    <t>1.1</t>
  </si>
  <si>
    <t>M2</t>
  </si>
  <si>
    <t>CUBIERTA</t>
  </si>
  <si>
    <t>2.0</t>
  </si>
  <si>
    <t>2.1</t>
  </si>
  <si>
    <r>
      <t>DEPARTAMENTO DE ANTIOQUIA</t>
    </r>
    <r>
      <rPr>
        <sz val="14"/>
        <color theme="1"/>
        <rFont val="Arial "/>
      </rPr>
      <t xml:space="preserve">                                                </t>
    </r>
    <r>
      <rPr>
        <b/>
        <sz val="14"/>
        <color theme="1"/>
        <rFont val="Arial "/>
      </rPr>
      <t xml:space="preserve">MUNICIPIO DE CAUCASIA                                     </t>
    </r>
  </si>
  <si>
    <t>ANALISIS DE PRECIOS UNITARIOS</t>
  </si>
  <si>
    <t xml:space="preserve">OBJETO :  </t>
  </si>
  <si>
    <t xml:space="preserve">                     </t>
  </si>
  <si>
    <t xml:space="preserve">ITEM:  </t>
  </si>
  <si>
    <t>UNIDAD:</t>
  </si>
  <si>
    <t>I. EQUIPO</t>
  </si>
  <si>
    <t>DESCRIPCIÓN</t>
  </si>
  <si>
    <t>Vr. / DIA</t>
  </si>
  <si>
    <t>REND.</t>
  </si>
  <si>
    <t>V-UNIT.</t>
  </si>
  <si>
    <t>Herramienta menor</t>
  </si>
  <si>
    <t>Coche</t>
  </si>
  <si>
    <t>SUB-TOTAL</t>
  </si>
  <si>
    <t>II. MATERIALES EN OBRA</t>
  </si>
  <si>
    <t>UN.</t>
  </si>
  <si>
    <t>P-UNIT.</t>
  </si>
  <si>
    <t>CANT.</t>
  </si>
  <si>
    <t>III. TRANSPORTES</t>
  </si>
  <si>
    <t>MATERIAL</t>
  </si>
  <si>
    <t>Vol (M3)</t>
  </si>
  <si>
    <t>DIST.</t>
  </si>
  <si>
    <t>M3-KM</t>
  </si>
  <si>
    <t>TARIFA</t>
  </si>
  <si>
    <t>Retiro de material sobrante</t>
  </si>
  <si>
    <t>IV. MANO DE OBRA</t>
  </si>
  <si>
    <t>PERSONAL</t>
  </si>
  <si>
    <t>JORNAL MAS PRESTAC.</t>
  </si>
  <si>
    <t>TOTAL COSTO DIRECTO</t>
  </si>
  <si>
    <t>V. COSTOS INDIRECTOS</t>
  </si>
  <si>
    <t>%</t>
  </si>
  <si>
    <t>V-TOTAL</t>
  </si>
  <si>
    <t>Administración</t>
  </si>
  <si>
    <t>Utilidad</t>
  </si>
  <si>
    <t>Imprevistos</t>
  </si>
  <si>
    <t>TOTAL</t>
  </si>
  <si>
    <t xml:space="preserve">Equipo trabajo alturas </t>
  </si>
  <si>
    <t>Andamios + tablon</t>
  </si>
  <si>
    <t>DEPARTAMENTO DE ANTIOQUIA</t>
  </si>
  <si>
    <t>MUNICIPIO DE CAUCASIA</t>
  </si>
  <si>
    <t>CUADRO DE SALARIOS</t>
  </si>
  <si>
    <t xml:space="preserve">DESCRIPCION </t>
  </si>
  <si>
    <t>CUADRILLAS</t>
  </si>
  <si>
    <t>COSTO</t>
  </si>
  <si>
    <t>1 AYUDANTE</t>
  </si>
  <si>
    <t>CUADRILLA 1</t>
  </si>
  <si>
    <t>2 AYUDANTES</t>
  </si>
  <si>
    <t>CUADRILLA 2</t>
  </si>
  <si>
    <t>1 OFICIAL + 1 AYUDANTE</t>
  </si>
  <si>
    <t xml:space="preserve">CUADRILLA 3 </t>
  </si>
  <si>
    <t>1 OFICIAL + 2 AYUDANTES</t>
  </si>
  <si>
    <t xml:space="preserve">CUADRILLA 4 </t>
  </si>
  <si>
    <t>1 OFICIAL + 6 AYUDANTES</t>
  </si>
  <si>
    <t>CUADRILLA 5</t>
  </si>
  <si>
    <t>1 SOLDADOR + 1 AYUDANTE</t>
  </si>
  <si>
    <t>CUADRILLA 6</t>
  </si>
  <si>
    <t>SALARIO (DIA)</t>
  </si>
  <si>
    <t>PRESTACIONES</t>
  </si>
  <si>
    <t>SALARIO (MES)</t>
  </si>
  <si>
    <t>OFICIAL</t>
  </si>
  <si>
    <t>SOLDADOR</t>
  </si>
  <si>
    <t>CADENERO</t>
  </si>
  <si>
    <t>TOPOGRAFO</t>
  </si>
  <si>
    <t>AYUDANTE</t>
  </si>
  <si>
    <t>TECNOLOGO</t>
  </si>
  <si>
    <t>INGENIERO</t>
  </si>
  <si>
    <t>NOMBRE</t>
  </si>
  <si>
    <t>CARGO</t>
  </si>
  <si>
    <t>FIRMA</t>
  </si>
  <si>
    <t>PROYECTO:</t>
  </si>
  <si>
    <t>REVISO:</t>
  </si>
  <si>
    <t>Los de arriba firmante hemos declarado que revisamos el documento y lo encontramos ajustado a las normas y disposiciones legales vigentes y por lo tanto, bajo nuestra responsabilidad lo presentamos para la firma.</t>
  </si>
  <si>
    <t>ITEM:</t>
  </si>
  <si>
    <t>Equipo trabajo alturas</t>
  </si>
  <si>
    <t>Cuerpo andamio + tablon</t>
  </si>
  <si>
    <t>m2</t>
  </si>
  <si>
    <t>Tornillo autoperforante correa *2-5/8</t>
  </si>
  <si>
    <t>ml</t>
  </si>
  <si>
    <t xml:space="preserve">Pintura anticorrosiva </t>
  </si>
  <si>
    <t>gal</t>
  </si>
  <si>
    <t xml:space="preserve">Acarreo interno de materiales </t>
  </si>
  <si>
    <t>CANTIDAD</t>
  </si>
  <si>
    <t>Taladro</t>
  </si>
  <si>
    <t>Compresor</t>
  </si>
  <si>
    <t xml:space="preserve">VALOR COSTOS DIRECTOS </t>
  </si>
  <si>
    <t>ADMINISTRACIÓN</t>
  </si>
  <si>
    <t>UTILIDAD</t>
  </si>
  <si>
    <t>VALOR TOTAL OBRA</t>
  </si>
  <si>
    <t>Secretaria de Planeacion</t>
  </si>
  <si>
    <t xml:space="preserve">Contratista, apoyo obras publicas </t>
  </si>
  <si>
    <t>STEFANY BOHORQUEZ PEREZ</t>
  </si>
  <si>
    <t>DISCRIMINACION DEL A.I.U OFICIAL</t>
  </si>
  <si>
    <t>A.I.U.</t>
  </si>
  <si>
    <t>No</t>
  </si>
  <si>
    <t>TIEMPO</t>
  </si>
  <si>
    <t>SALARIO</t>
  </si>
  <si>
    <t>P.S.</t>
  </si>
  <si>
    <t>(Meses)</t>
  </si>
  <si>
    <t>GASTOS GENERALES DE LA FIRMA</t>
  </si>
  <si>
    <t>Informes, papelería, fotografías</t>
  </si>
  <si>
    <t>PERSONAL DE DIRECCION Y ADMINISTRACION</t>
  </si>
  <si>
    <t>TRANSPORTE, PLAN DE MANEJO AMBIENTAL Y PLAN DE TRAFICO</t>
  </si>
  <si>
    <t>SERVICIOS GENERALES, VIGILANCIA, CONSERVACION Y MANTENIMIENTO</t>
  </si>
  <si>
    <t>DOTACIONES DE OBRA Y ADMINISTRATIVAS</t>
  </si>
  <si>
    <t>Papeleria de obra y oficina</t>
  </si>
  <si>
    <t>MOVILIZACION, INSTALACIONES PROVISIONALES Y SERVICIOS</t>
  </si>
  <si>
    <t>Campamento o bodega</t>
  </si>
  <si>
    <t>SEGURIDAD INDUSTRIAL Y TIEMPO DE INACTIVIDAD</t>
  </si>
  <si>
    <t xml:space="preserve">Seguridad industrial </t>
  </si>
  <si>
    <t>GARANTIAS Y SEGUROS</t>
  </si>
  <si>
    <t>Poliza Unica de cumplimiento</t>
  </si>
  <si>
    <t>IMPUESTOS, CONTRIBUCIONES Y TRANSFERENCIAS</t>
  </si>
  <si>
    <t>Estampilla procultura</t>
  </si>
  <si>
    <t>Estampilla Adulto Mayor</t>
  </si>
  <si>
    <t>Estampilla U. de A.</t>
  </si>
  <si>
    <t>Estampilla prodeporte</t>
  </si>
  <si>
    <t>SUBTOTAL ADMINISTRACION</t>
  </si>
  <si>
    <t>UTILIDAD DEL CONTRATISTA</t>
  </si>
  <si>
    <t>TOTAL ADMINISTRACION, IMPREVISTOS Y UTILIDAD :</t>
  </si>
  <si>
    <t>ADMINISTRACION</t>
  </si>
  <si>
    <t xml:space="preserve">CON LINE DE VIDA Y ESLINGA </t>
  </si>
  <si>
    <t>COMICILIO 10000</t>
  </si>
  <si>
    <t xml:space="preserve">Transporte </t>
  </si>
  <si>
    <t xml:space="preserve">Acarreo de cuerpos de andamio y tablones </t>
  </si>
  <si>
    <t>Cubierta en temoacustica en calibre 2,5mm COLOR BLANCO</t>
  </si>
  <si>
    <t xml:space="preserve">Fondo local de seguridad </t>
  </si>
  <si>
    <t>PROYECTÓ:</t>
  </si>
  <si>
    <t xml:space="preserve">Perfil C 160 x 60 x 2.0mm x 6m  para cuerda superior e inferior  </t>
  </si>
  <si>
    <t>Suministro, transporte e instalación de cubierta en ESTRUCTURA METALICA  (Perfil C 160 x 60 x 2.0mm x 6m  para cuerda superior e inferior   para cuerda superior e inferior),  cubierta en termoacustica en calibre 2,5mm COLOR BLANCO.</t>
  </si>
  <si>
    <t>MATERIALES DE CONSTRUCCIÓN</t>
  </si>
  <si>
    <t>VR. UNIT.</t>
  </si>
  <si>
    <t>UN</t>
  </si>
  <si>
    <t xml:space="preserve">UN </t>
  </si>
  <si>
    <t xml:space="preserve">Contratista, Apoyo obras publicas </t>
  </si>
  <si>
    <t xml:space="preserve">un </t>
  </si>
  <si>
    <t xml:space="preserve">gal </t>
  </si>
  <si>
    <t>REVISÓ:</t>
  </si>
  <si>
    <t>Equipo de soldadura eléctrica</t>
  </si>
  <si>
    <t xml:space="preserve">Soldadura 6011 </t>
  </si>
  <si>
    <t>kg</t>
  </si>
  <si>
    <t xml:space="preserve">PRESUPUESTO DE OBRA </t>
  </si>
  <si>
    <t>EQUIPO</t>
  </si>
  <si>
    <t>PROGRAMACIÓN FINANCIERA Y DE OBRA DEL PROYECTO</t>
  </si>
  <si>
    <t>ACTIVIDAD</t>
  </si>
  <si>
    <t>MES 1</t>
  </si>
  <si>
    <t>SUBTOTALES</t>
  </si>
  <si>
    <t>Inversión financiera</t>
  </si>
  <si>
    <t>COSTO DIRECTO FLUJO SEMANAL</t>
  </si>
  <si>
    <t xml:space="preserve">TOTAL A.U </t>
  </si>
  <si>
    <t>TOTAL FLUJO SEMANAL</t>
  </si>
  <si>
    <t>FLUJO SEMANAL ACUMULADO</t>
  </si>
  <si>
    <t>% FINANCIERO SEMANAL</t>
  </si>
  <si>
    <t>% FINANCIERO ACUMULADO</t>
  </si>
  <si>
    <t xml:space="preserve">PRELIMINARES </t>
  </si>
  <si>
    <t>MEJORAMIENTO Y CAMBIO DE CUBIERTA EN AULA DE LA INSTITUCIÓN EDUCATIVA LICEO CONCEJO MUNICIPAL DE CAUCASUA ANTIOQUIA.</t>
  </si>
  <si>
    <t xml:space="preserve">Desmonte de cubierta existente en teja de barro y  tablilla, incluye disposción final de estás. </t>
  </si>
  <si>
    <t xml:space="preserve">JEFFERSON CAMILO PRECIADO </t>
  </si>
  <si>
    <t xml:space="preserve">OSCAR SANTANA MAZO </t>
  </si>
  <si>
    <t xml:space="preserve">Apoyo tecnico a la supervision de obras publicas  </t>
  </si>
  <si>
    <t>3.0</t>
  </si>
  <si>
    <t>3.1</t>
  </si>
  <si>
    <t xml:space="preserve">INSTALACIONES ELECTRICAS </t>
  </si>
  <si>
    <t>3.2</t>
  </si>
  <si>
    <t>Mantenimiento de red electrica existente. Incluye cambio de cableado en mal estado e instalacion de tuberia MT.</t>
  </si>
  <si>
    <t>Abastos con llave de control</t>
  </si>
  <si>
    <t>Acelerante de concreto</t>
  </si>
  <si>
    <t>Kg</t>
  </si>
  <si>
    <t xml:space="preserve">Aditivo Acelerante Para Concreto 5kg SikaSet L </t>
  </si>
  <si>
    <t>Acero de refuerzo de FY = 4.200 Kg/cm 2 (60.000 PSI).</t>
  </si>
  <si>
    <t>Acido muriatico</t>
  </si>
  <si>
    <t>Gal</t>
  </si>
  <si>
    <t>Acondicionador B Agua Washprimer Crema 1/4 Galón</t>
  </si>
  <si>
    <t>GAL</t>
  </si>
  <si>
    <t>Adaptador hembra de 1/2" Presion</t>
  </si>
  <si>
    <t>Adaptador hembra de 1" Presion</t>
  </si>
  <si>
    <t>Adaptador macho de 1/2" Presion</t>
  </si>
  <si>
    <t>Adaptador macho de 1" Presion</t>
  </si>
  <si>
    <t>Adaptador terminal conduit de 1/2"</t>
  </si>
  <si>
    <t>Agua para mezclado</t>
  </si>
  <si>
    <t>Glo.</t>
  </si>
  <si>
    <t>Aislador</t>
  </si>
  <si>
    <t>Alambre Calibre 12 Galvanizado</t>
  </si>
  <si>
    <t>KG</t>
  </si>
  <si>
    <t>Alambre Calibre 16 Galvanizado</t>
  </si>
  <si>
    <t>Alambre Negro</t>
  </si>
  <si>
    <t>Alambre rigido Nº 8</t>
  </si>
  <si>
    <t>ML</t>
  </si>
  <si>
    <t>Alambre rigido Nº 12</t>
  </si>
  <si>
    <t>Alambre rigido Nº 14</t>
  </si>
  <si>
    <t>Alambre duplex # 12</t>
  </si>
  <si>
    <t>Amarra Cables Negro 3.6X200Mm 100Und Fixser</t>
  </si>
  <si>
    <t>Angulo de 1 1/2"</t>
  </si>
  <si>
    <t>Angulo 2.44 mts cielo razo pvc</t>
  </si>
  <si>
    <t>Angulo de Cuelga x 2,44m - Cal.(24/26)</t>
  </si>
  <si>
    <t>Antisol blanco (presentación 20 kg)</t>
  </si>
  <si>
    <t>kG</t>
  </si>
  <si>
    <t>Arandela Ø5/16"</t>
  </si>
  <si>
    <t>Arena Clasificada</t>
  </si>
  <si>
    <t>M3</t>
  </si>
  <si>
    <t>Pared Estruct Calais Beige 25x35cm Caja 2 m2</t>
  </si>
  <si>
    <t>Baldosa en grano #1 gris 30x30cm</t>
  </si>
  <si>
    <t>Barra de Seguridad 30 pulgadas para baño minusvalidos</t>
  </si>
  <si>
    <t>Base Soporte Angulo Aireacondicionado</t>
  </si>
  <si>
    <t>Bloque 0,15 M</t>
  </si>
  <si>
    <t>Und</t>
  </si>
  <si>
    <t>Bloque 0,12 M</t>
  </si>
  <si>
    <t xml:space="preserve">Bloque 0,10 M </t>
  </si>
  <si>
    <t>Bombillo ahorrador</t>
  </si>
  <si>
    <t>Bombillo metal halide 400 w - 220 v Luz blanca</t>
  </si>
  <si>
    <t>Bombillo metal halide 400 w - 220 v Luz de mercurio</t>
  </si>
  <si>
    <t>Bordillo de concreto prefabricado 15x35 cm</t>
  </si>
  <si>
    <t>Ml</t>
  </si>
  <si>
    <t xml:space="preserve">Brazo Para Lámpara o reflectores Solar </t>
  </si>
  <si>
    <t>Breaker de 20 Amp</t>
  </si>
  <si>
    <t>Brillada baldosa piso</t>
  </si>
  <si>
    <t>BROCHA PROFESIONAL DE 4"</t>
  </si>
  <si>
    <t>Buje para tuberia sanitaria de caucho de 2 x 1/2"</t>
  </si>
  <si>
    <t>Caballete eternit</t>
  </si>
  <si>
    <t>Caballete para lamina termoacustica</t>
  </si>
  <si>
    <t xml:space="preserve">Caballete de 5 x 5 en madera </t>
  </si>
  <si>
    <t>CABLE CU # 14</t>
  </si>
  <si>
    <t>CABLE  NO 12 AWG-CU- THHN/THWN-90ºC</t>
  </si>
  <si>
    <t>Cable Desnudo Duro 2/0 awg</t>
  </si>
  <si>
    <t>Cable duplex Nº 12</t>
  </si>
  <si>
    <t>Cable Eléctrico Encauchetado 3x12 Awg Negro</t>
  </si>
  <si>
    <t>CableTHWN No. 6</t>
  </si>
  <si>
    <t>CABLE  NO 8 AWG-CU- THHN/THWN-90ºC</t>
  </si>
  <si>
    <t>CABLE  NO 10 AWG-CU- THHN/THWN-90ºC</t>
  </si>
  <si>
    <t>Cable THWN No. 14</t>
  </si>
  <si>
    <t xml:space="preserve">Caja 2"x4" </t>
  </si>
  <si>
    <t>Caja de breaker de 2 puestos</t>
  </si>
  <si>
    <t>Caja de breaker de 12 puestos</t>
  </si>
  <si>
    <t>Caja de breaker de 18 puestos</t>
  </si>
  <si>
    <t xml:space="preserve">CAJA  TERCOL EMPALME 12x12x5 </t>
  </si>
  <si>
    <t>Cal</t>
  </si>
  <si>
    <t>Canal amazon x 3mts</t>
  </si>
  <si>
    <t>Canal Base 9 3-5/8 x 1pg 0.38mm 2.44m driwall</t>
  </si>
  <si>
    <t>Canal Base 9 3-5/8 x 1pg 0.38mm 3,05m driwall</t>
  </si>
  <si>
    <t>Canoa lamina galvanizada calibre  20</t>
  </si>
  <si>
    <t>Cemento Gris</t>
  </si>
  <si>
    <t>Bul</t>
  </si>
  <si>
    <t xml:space="preserve">Cemento blanco </t>
  </si>
  <si>
    <t>Cepillo de alambre largo</t>
  </si>
  <si>
    <t>Ceramica pared de 20cm x 30cm</t>
  </si>
  <si>
    <t>Ceramica piso de 20 cm x 20 cm</t>
  </si>
  <si>
    <t>Ceramica piso de 33.8cm x 33.8cm</t>
  </si>
  <si>
    <t>Cerrajeria metalica para puertas y ventanas</t>
  </si>
  <si>
    <t xml:space="preserve">Cerrajeria metalica para puertas tipo persiana </t>
  </si>
  <si>
    <t>Cerradura Pomo tipo yale o similar</t>
  </si>
  <si>
    <t xml:space="preserve">Cheque interruptor Motobomba sumergible </t>
  </si>
  <si>
    <t>Cinta Aislante Scott33 o similar autofundente</t>
  </si>
  <si>
    <t>Cinta de marcación colores</t>
  </si>
  <si>
    <t>Cinta de enmascarar 40 m</t>
  </si>
  <si>
    <t>Roll</t>
  </si>
  <si>
    <t>Cinta Aislante Scott33 o similar (autofundente)</t>
  </si>
  <si>
    <t>Cinta de fibra x 150 m</t>
  </si>
  <si>
    <t>Clavija En Caucho Soporte Metálico</t>
  </si>
  <si>
    <t>Codo bajante 90° amazon</t>
  </si>
  <si>
    <t>Codo pvc-p 1/2" 90°</t>
  </si>
  <si>
    <t>Codo pvc-p 1" 90°</t>
  </si>
  <si>
    <t>Codo pvc-p 2" 90°</t>
  </si>
  <si>
    <t>Codo pvc-p 3" 90°</t>
  </si>
  <si>
    <t>Codo pvc-p 4" 90°</t>
  </si>
  <si>
    <t>Codo pvc-p 6" 90°</t>
  </si>
  <si>
    <t>Codo pvc-s 2" 90°</t>
  </si>
  <si>
    <t>Codo pvc-s 3" 90°</t>
  </si>
  <si>
    <t>Codo pvc-s 4" 90°</t>
  </si>
  <si>
    <t>Collar de derivación de 2" a 1/2"</t>
  </si>
  <si>
    <t>Collar de derivación de 3" a 1/2"</t>
  </si>
  <si>
    <t>Collar de derivación de 4" a 1/2"</t>
  </si>
  <si>
    <t>Collar de derivación de 6" a 1/2"</t>
  </si>
  <si>
    <t xml:space="preserve">Condensadores </t>
  </si>
  <si>
    <t>CONECTOR - EMT - 1/2"</t>
  </si>
  <si>
    <t>Conector  MT de 1"</t>
  </si>
  <si>
    <t>Conector terminal pvc conduit de 1/2"</t>
  </si>
  <si>
    <t>Conector terminal pvc conduit de 1"</t>
  </si>
  <si>
    <t>Contador de energía</t>
  </si>
  <si>
    <t>Cordon soporte Sello 3/8" Junta x25m Sellalon</t>
  </si>
  <si>
    <t>Corniza PVC</t>
  </si>
  <si>
    <t>Curva.elect. EMT 1/2 pulg</t>
  </si>
  <si>
    <t>Curva.elect. EMT 1 pulg</t>
  </si>
  <si>
    <t>Curvas conduit Ø=1"</t>
  </si>
  <si>
    <t>Curvas conduit Ø=1/2"</t>
  </si>
  <si>
    <t>Cubierta en temoacustica en calibre 3mm COLOR BALCO-BLANCO</t>
  </si>
  <si>
    <t>CHAZO + TORNILLO + ABRAZADERA METALICA</t>
  </si>
  <si>
    <t>CHAZO DE NYLON + TORNILLO</t>
  </si>
  <si>
    <t>Desengrasante Industrial Biodegradable 4 Lt</t>
  </si>
  <si>
    <t>Dioxido de titanio</t>
  </si>
  <si>
    <t>Disco de corte</t>
  </si>
  <si>
    <t>Disco de corte de metal tronzadora 14"</t>
  </si>
  <si>
    <t>Disco diamantado de 14"</t>
  </si>
  <si>
    <t xml:space="preserve">Disolvente </t>
  </si>
  <si>
    <t>Ducha completa linea economica</t>
  </si>
  <si>
    <t xml:space="preserve">Emboquillador </t>
  </si>
  <si>
    <t>Estuco acrílico doble protección</t>
  </si>
  <si>
    <t>GL</t>
  </si>
  <si>
    <t>Estuco Plástico</t>
  </si>
  <si>
    <t xml:space="preserve">GL </t>
  </si>
  <si>
    <t>Estuco profesional</t>
  </si>
  <si>
    <t>Cuñ</t>
  </si>
  <si>
    <t>Estufa 4 puestos para empotrar</t>
  </si>
  <si>
    <t>Extractor industrial pared 41x41x14.5cm</t>
  </si>
  <si>
    <t>Fijadores para lamina termoacustica</t>
  </si>
  <si>
    <t>Fijador ceramico</t>
  </si>
  <si>
    <t>Gancho metalico para cubierta</t>
  </si>
  <si>
    <t>Geotextil NT 1800 1mt Largo X 3.5mt Ancho</t>
  </si>
  <si>
    <t>Grano Bco N° 1</t>
  </si>
  <si>
    <t>Grama sintetica 100x100</t>
  </si>
  <si>
    <t>Grapa para varilla</t>
  </si>
  <si>
    <t>Grata</t>
  </si>
  <si>
    <t>Griferia completa</t>
  </si>
  <si>
    <t>PAQ</t>
  </si>
  <si>
    <t xml:space="preserve">Griferia cuello de ganso </t>
  </si>
  <si>
    <t>Grifería Orinal Push Tradicional</t>
  </si>
  <si>
    <t>Grifería para Lavamanos Institucional Push</t>
  </si>
  <si>
    <t>Grifería Ducha Sencilla Artesa o similar</t>
  </si>
  <si>
    <t>Griferia sanitario o Lavamanos</t>
  </si>
  <si>
    <t>Herraje para Mh</t>
  </si>
  <si>
    <t>Herraje para tapa caja de registro en concreto</t>
  </si>
  <si>
    <t>HIDROSOLTA</t>
  </si>
  <si>
    <t>Inmunizante madera 1/4 de galon</t>
  </si>
  <si>
    <t>Ladrillo en arcilla e 0,10 x 0,20 x 0,20</t>
  </si>
  <si>
    <t>Lámina Alfajor Cal 12 de 1x3m</t>
  </si>
  <si>
    <t>Láminas de Panel Yeso</t>
  </si>
  <si>
    <t>Lámina PVC 5.95mts</t>
  </si>
  <si>
    <t>Lamina Cielo Raso de PVC 3.48mt2 Color Blanco 4 Laminas de 2.9mt x 30cm x 7cm de espesor</t>
  </si>
  <si>
    <t>Lampara LED Redondo 1008 Lúmenes 12w Luz Blanca 6500K Blanco</t>
  </si>
  <si>
    <t>Lampara fluorescente 2*48 encendido rapido</t>
  </si>
  <si>
    <t>Lampara fluorescente 2*54 encendido rapido</t>
  </si>
  <si>
    <t>Lampara metal halide 400 w - 220 v Luz blanca</t>
  </si>
  <si>
    <t>Lavamanos Happy de Colgar Blanco</t>
  </si>
  <si>
    <t xml:space="preserve">Lavaplatos Sobreponer 100x50 cm Acero Inoxidable </t>
  </si>
  <si>
    <t>Largero 2x4 fino</t>
  </si>
  <si>
    <t>Larguero 4x4 madera fina</t>
  </si>
  <si>
    <t>Lechada</t>
  </si>
  <si>
    <t>Lija</t>
  </si>
  <si>
    <t>Limo</t>
  </si>
  <si>
    <t>Limpiador remov. para pvc (760gr) pavco</t>
  </si>
  <si>
    <t>Llave boca manguera</t>
  </si>
  <si>
    <t xml:space="preserve">Lockers (1,80x0,30x0,30) en lamina </t>
  </si>
  <si>
    <t>Loseta guia tactil de 0.4 x 0.4 x 0.06 m</t>
  </si>
  <si>
    <t xml:space="preserve">Lubricante </t>
  </si>
  <si>
    <t>Lb.</t>
  </si>
  <si>
    <t xml:space="preserve">Malla eslabonada Metal 2-1/4 x 2-1/4 2.5mm </t>
  </si>
  <si>
    <t>Malla electrosoldada 15X15Cm 4.0Mm (Xx-084) 6X2.35M</t>
  </si>
  <si>
    <t xml:space="preserve">Malla mosquitero metálica con marco metálico </t>
  </si>
  <si>
    <t>Malla nylon calb. N° 3 huecos de 13 cm aprox</t>
  </si>
  <si>
    <t>Manguera agrominera de 1"</t>
  </si>
  <si>
    <t>Mantenimiento y Reparacion puerta</t>
  </si>
  <si>
    <t>Manto Mineral TREND HS Poliester 3mm X 10Metros</t>
  </si>
  <si>
    <t>MARCACION TABLERO - CONTACT - CINTA DYMO PLASTICA</t>
  </si>
  <si>
    <t>UND.</t>
  </si>
  <si>
    <t>Masilla para driwall</t>
  </si>
  <si>
    <t>Material de playa mixto clasificado</t>
  </si>
  <si>
    <t>MATERIAL PETREO</t>
  </si>
  <si>
    <t>MATERIAL FILTRANTE</t>
  </si>
  <si>
    <t>Material de limpieza</t>
  </si>
  <si>
    <t>Meson en acero inoxidable</t>
  </si>
  <si>
    <t>Microesferas para Pintura Tráfico</t>
  </si>
  <si>
    <t>MOLDE</t>
  </si>
  <si>
    <t>Motobomba sumergible pedrollo</t>
  </si>
  <si>
    <t>Omega 2.44mts</t>
  </si>
  <si>
    <t>Orinal</t>
  </si>
  <si>
    <t>Paral Base 9 3-5/8 x 1-1/4pg 0.38mm 2.44m</t>
  </si>
  <si>
    <t>Paral Base 9 3-5/8 x 1-1/4pg 0.38mm 3,05m</t>
  </si>
  <si>
    <t>Parales de voleíbol (incluye parales 3" en tubería con malla 100 nylon y pintura en esmalte en la estructura metalica.</t>
  </si>
  <si>
    <t>Pasador Cromado Plano 3-1/8pg</t>
  </si>
  <si>
    <t xml:space="preserve">Pegacor blanco x 25kg </t>
  </si>
  <si>
    <t>Soldadura PVC 1/4 Galón</t>
  </si>
  <si>
    <t>Perfil en C 150*60 C14 2mm DOBLE</t>
  </si>
  <si>
    <t>Perfil PTS 150 * 50 calibre 16</t>
  </si>
  <si>
    <t>Pintura Barnis Galon</t>
  </si>
  <si>
    <t xml:space="preserve">Pintura viniltex o similar tipo 1 para interiror a 3 manos </t>
  </si>
  <si>
    <t>Pintura Epoxica Base Agua Blanco +Catalizador 1 Galón</t>
  </si>
  <si>
    <t>Pintura Epoxica Antibacterial +Catalizador 1 Galón</t>
  </si>
  <si>
    <t>Pintura tipo 3</t>
  </si>
  <si>
    <t>Pintura anti corrosiva color mate</t>
  </si>
  <si>
    <t>Pintura tipo Koraza 5 años</t>
  </si>
  <si>
    <t>Pintura esmalte tipo pintulx o similar</t>
  </si>
  <si>
    <t>Pintura para Trafico Acrílica</t>
  </si>
  <si>
    <t xml:space="preserve">Placa Fibrocemento 10mm 244x122cm </t>
  </si>
  <si>
    <t>Plafon de loza</t>
  </si>
  <si>
    <t>Platina 1 x 1/8 pulg</t>
  </si>
  <si>
    <t>Porterías múltiples fijas para microfútbol y baloncesto con tableros en acrílico o en lámina galvanizada; Marco en ángulo de 1/12, aros pintados color blanco y estructura en tubería galvanizada de 2/12 y 1/12 calibre 14.</t>
  </si>
  <si>
    <t>Poste en angulo de 2*2*1/4 de 3,5m para señal</t>
  </si>
  <si>
    <t>POSTE  METALICO HL 8M.</t>
  </si>
  <si>
    <t>Puntillas</t>
  </si>
  <si>
    <t>Puerta en lamina galvanizada cal 20</t>
  </si>
  <si>
    <t>Reflector Led Solar 400w Con Control Remoto Alta Potencia</t>
  </si>
  <si>
    <t>Reflector LED Ip65 400W 6500K</t>
  </si>
  <si>
    <t>Reja metalica en tuberia cuadrada de 20x20x1,5mm</t>
  </si>
  <si>
    <t>Rejilla sifón en acero inoxidable 10x10cm vanguardista</t>
  </si>
  <si>
    <t>Resalto plastico</t>
  </si>
  <si>
    <t>Rodillo Acabado Fino 9 Pulgadas</t>
  </si>
  <si>
    <t xml:space="preserve">Sanitario manantial blanco </t>
  </si>
  <si>
    <t>Sanitario Acuaplus ultra Blanco</t>
  </si>
  <si>
    <t>Seguro para ventana</t>
  </si>
  <si>
    <t>Sellante de madera</t>
  </si>
  <si>
    <t>Sello de silicona o sellador autonivelante (Cuñete) tipo Sikaflex®-401 Pavement SL (Sellante de poliuretano)</t>
  </si>
  <si>
    <t>Señal vertical de transito tipo 1 con lamina retroflectiva tipo III (75x75 cm), tipo INVIAS para vias urbanas.</t>
  </si>
  <si>
    <t>Sifón sanitario 2" 180°</t>
  </si>
  <si>
    <t>Sifón sanitario 3" 135°</t>
  </si>
  <si>
    <t>Sifón sanitario 4" 135°</t>
  </si>
  <si>
    <t>Silla yee de 10" x 6"</t>
  </si>
  <si>
    <t>Silla yee de 12" x 6"</t>
  </si>
  <si>
    <t>Sistema septico con campo de infiltracion de 2000 lts</t>
  </si>
  <si>
    <t>Soldaura 6011</t>
  </si>
  <si>
    <t>SOLDADURA EXOTÉRMICA CADWELD</t>
  </si>
  <si>
    <t>Soldadura liquida pvc pavco o similar</t>
  </si>
  <si>
    <t>Soporte fijación</t>
  </si>
  <si>
    <t>SUB BASE GRANULAR TIPO INVIAS</t>
  </si>
  <si>
    <t>Tablero en acrilico 60x80 con marco en madera</t>
  </si>
  <si>
    <t>Tablero Monofásico Enchufable 6 Circuitos 75Amp 120V C/Puerta</t>
  </si>
  <si>
    <t>Tablero Monofásico Enchufable 8 Circuitos 75Amp 120V C/Puerta</t>
  </si>
  <si>
    <t>Tableta gres de 30 cm x 30 cm</t>
  </si>
  <si>
    <t>Tablilla de pino</t>
  </si>
  <si>
    <t>Tapa derecha amazon</t>
  </si>
  <si>
    <t>Tapa izquierda amazon</t>
  </si>
  <si>
    <t>Tee pvc-p Ø=1/2"</t>
  </si>
  <si>
    <t>Tee pvc-p Ø=1"</t>
  </si>
  <si>
    <t>Tee pvc-p Ø=2"</t>
  </si>
  <si>
    <t>Tee pvc-p Ø=3"</t>
  </si>
  <si>
    <t>Tee pvc-p Ø=4"</t>
  </si>
  <si>
    <t>Tee pvc-s Ø=2"</t>
  </si>
  <si>
    <t>Tee pvc-s Ø=3"</t>
  </si>
  <si>
    <t>Tee pvc-s Ø=4"</t>
  </si>
  <si>
    <t>Tela verde 100m x 2.10m ancho 55gr/m2 saram</t>
  </si>
  <si>
    <t>Teja en A-C N 8</t>
  </si>
  <si>
    <t>Teja de barro tipo española 42x21 cm</t>
  </si>
  <si>
    <t>Tela asfaltica No 30 Texsa - 20m2 - impermeabilización y reparación de humedad</t>
  </si>
  <si>
    <t>Teja Blanco-Blanco UPVC Forte de 2mm por 5.9 x 0.94 Metros</t>
  </si>
  <si>
    <t xml:space="preserve">Tela zaran </t>
  </si>
  <si>
    <t xml:space="preserve">Terminal con camara de aire </t>
  </si>
  <si>
    <t>Toma aérea caucho 15 amperios</t>
  </si>
  <si>
    <t>Toma corriente doble con puesta a tierra</t>
  </si>
  <si>
    <t>Tornillo Ø5/16"x2"</t>
  </si>
  <si>
    <t>Tornillo Ø5/16"x3"</t>
  </si>
  <si>
    <t>Tornillo Estructura 7x7/16</t>
  </si>
  <si>
    <t>Tornillo fijación</t>
  </si>
  <si>
    <t>Tornillo autoperforante 2-5/8</t>
  </si>
  <si>
    <t xml:space="preserve">Tornillo Placa 6x1 </t>
  </si>
  <si>
    <t>Tubo conduit Ø=1" x 3mts</t>
  </si>
  <si>
    <t>Tubo conduit Ø=1/2" x 3mts</t>
  </si>
  <si>
    <t>TUBO - EMT - 1"</t>
  </si>
  <si>
    <t>Tubo EMT 1/2" x 3mts</t>
  </si>
  <si>
    <t>Tubo galvanizado 1 1/2"" x 1.5mm x 6m</t>
  </si>
  <si>
    <t>Tubo galvanizado 2" x 1.5mm x 6m</t>
  </si>
  <si>
    <t>Tuberia galvanizado de 3" x 1.5mm x 6m</t>
  </si>
  <si>
    <t>Tuberia pvc-p Ø=3" RDE 21 x 6mts</t>
  </si>
  <si>
    <t>Tuberia pvc-p Ø=1" RDE 21 x 6mts</t>
  </si>
  <si>
    <t>Tuberia pvc-p Ø=1/2" RDE 13,5 x 6mts</t>
  </si>
  <si>
    <t>Tuberia pvc-p Ø=1/2" RDE 9 x 6mts</t>
  </si>
  <si>
    <t>Tub.presion 6m RDE 21 4 pulg pavco</t>
  </si>
  <si>
    <t>Tub.PRESION 6m RDE 21 6 pulg pavco</t>
  </si>
  <si>
    <t xml:space="preserve">Tuberia pvc-s Ø=2" </t>
  </si>
  <si>
    <t xml:space="preserve">Tuberia pvc-s Ø=3" </t>
  </si>
  <si>
    <t xml:space="preserve">Tuberia pvc-s Ø=4" </t>
  </si>
  <si>
    <t xml:space="preserve">Tuberia pvc-s Ø=6" </t>
  </si>
  <si>
    <t>Tuberia pvc-s Ø=6" NOVAFORT O DURAFORT</t>
  </si>
  <si>
    <t>Tuberia pvc-s Ø=8" NOVAFORT O DURAFORT</t>
  </si>
  <si>
    <t>Tuberia pvc-s Ø=10"  NOVAFORT O DURAFORT</t>
  </si>
  <si>
    <t>Tuberia pvc-s Ø=12" NOVAFORT O DURAFORT</t>
  </si>
  <si>
    <t>Tuberia pvc-s Ø=14" NOVAFORT O DURAFORT</t>
  </si>
  <si>
    <t>Tuberia pvc-s Ø=16" NOVAFORT O DURAFORT</t>
  </si>
  <si>
    <t>Tuberia pvc-s Ø=18" NOVAFORT O DURAFORT</t>
  </si>
  <si>
    <t>Tuberia pvc-s Ø=36" NOVAFORT O DURAFORT</t>
  </si>
  <si>
    <t xml:space="preserve">Tuberia trafico pesado Ø=36" </t>
  </si>
  <si>
    <t>Tubos 2*54 X 6mts</t>
  </si>
  <si>
    <t>Tubo bajante x3mts amazon</t>
  </si>
  <si>
    <t>Tubos Luz dia de 75 watios</t>
  </si>
  <si>
    <t>Tuerca Ø5/16"</t>
  </si>
  <si>
    <t>Union amazon</t>
  </si>
  <si>
    <t>Union bajante amazon</t>
  </si>
  <si>
    <t>Union.elect.EMT 1/2 pulg</t>
  </si>
  <si>
    <t>UNION - EMT - 1"</t>
  </si>
  <si>
    <t>Union pvc-p Ø=1"</t>
  </si>
  <si>
    <t>Union pvc-p Ø=1/2"</t>
  </si>
  <si>
    <t>union 2 pulg presion</t>
  </si>
  <si>
    <t>union 3 pulg presion</t>
  </si>
  <si>
    <t>Union 4 pulg presion</t>
  </si>
  <si>
    <t>union 2 pulg sant pavco</t>
  </si>
  <si>
    <t>union 3 pulg sant pavco</t>
  </si>
  <si>
    <t xml:space="preserve">Union rapida 6 pulg presion </t>
  </si>
  <si>
    <t>Union de reparación pvc-p Ø=3"</t>
  </si>
  <si>
    <t>Herraje para tapa</t>
  </si>
  <si>
    <t xml:space="preserve">Varilla captora </t>
  </si>
  <si>
    <t>Varilla esquinera</t>
  </si>
  <si>
    <t>Varilla de dilatacion de 1/2" plastica</t>
  </si>
  <si>
    <t xml:space="preserve">Varilla de cooperwalt 5/8" P/T 2.4mx14.28mm Cobre </t>
  </si>
  <si>
    <t>Ve Led Panel Rectangular 30x120 Cm 40w Luz Blanca</t>
  </si>
  <si>
    <t>Ventana con malla mosquitero metálico con apertura  vertical</t>
  </si>
  <si>
    <t>Ventana con protector</t>
  </si>
  <si>
    <t>Ventilador Industrial 142 cm 7.946 cfm 3 Aspas 5 Velocidades Blanco</t>
  </si>
  <si>
    <t>Vigueta Calibre 26 x 2.44 mt</t>
  </si>
  <si>
    <t xml:space="preserve">Waipe </t>
  </si>
  <si>
    <t>Yee PVC sanitario de 3"</t>
  </si>
  <si>
    <t xml:space="preserve">Cerradura de seguridad especial para puertas </t>
  </si>
  <si>
    <t>Aire acondicionado tipo split 12000 BTU</t>
  </si>
  <si>
    <t>Aire acondicionado tipo split 24000 BTU</t>
  </si>
  <si>
    <t>Lampara LED Redondo 1008 Lúmenes 24w Luz Blanca 6500K Blanco</t>
  </si>
  <si>
    <t xml:space="preserve">Cerradura para puerta de acero </t>
  </si>
  <si>
    <t xml:space="preserve">Gas refrigerante </t>
  </si>
  <si>
    <t xml:space="preserve">Kit de intalación de Mini Split tuberia de cobre 5/8 y 3/8 </t>
  </si>
  <si>
    <t xml:space="preserve">Reparación fugas </t>
  </si>
  <si>
    <t>Sikaflex-1A I-Cure Plus Sellador poliuretano elástico sin burbujas negro 300ml</t>
  </si>
  <si>
    <t xml:space="preserve">Andamio de tijera con tablon </t>
  </si>
  <si>
    <t>und</t>
  </si>
  <si>
    <t>Mantenimiento de red eledtrica en aula a intervenir. Incluye cambio de cableado en mal estado, tuberia MT, conectores, Tomas corrientes y de mas elementos que se encuentren dañados para el correcto funcionamiento de la red electrica.</t>
  </si>
  <si>
    <t xml:space="preserve">Suministro e instalación de ventilador tipo industrial Alteza o similar </t>
  </si>
  <si>
    <t>4.0</t>
  </si>
  <si>
    <t>4.1</t>
  </si>
  <si>
    <t>Aplicación de PINTURA VINILO TIPO KORAZA o similar, para exteriores e interiores, tres manos o las necesarias hasta obtener una superficie pareja y homogénea. Incluye suministro y transporte de los materiales, resanes y humedades.</t>
  </si>
  <si>
    <t xml:space="preserve">ITEM: </t>
  </si>
  <si>
    <t xml:space="preserve">  </t>
  </si>
  <si>
    <r>
      <t>DEPARTAMENTO DE ANTIOQUIA</t>
    </r>
    <r>
      <rPr>
        <sz val="14"/>
        <color indexed="8"/>
        <rFont val="Arial "/>
      </rPr>
      <t xml:space="preserve">                                                </t>
    </r>
    <r>
      <rPr>
        <b/>
        <sz val="14"/>
        <color indexed="8"/>
        <rFont val="Arial "/>
      </rPr>
      <t xml:space="preserve">MUNICIPIO DE CAUCASIA                                     </t>
    </r>
  </si>
  <si>
    <t>PINTURA Y VENTANERIA</t>
  </si>
  <si>
    <t>4.2</t>
  </si>
  <si>
    <t>Mantenimiento en marco metalico  y cambio de vidrio de ventanas.</t>
  </si>
  <si>
    <t>5.1</t>
  </si>
  <si>
    <t>m3</t>
  </si>
  <si>
    <t>ANALISIS DE PRECIOS AUXILIARES</t>
  </si>
  <si>
    <t xml:space="preserve">CUADRO DE MATERIALES </t>
  </si>
  <si>
    <t>MATERIALES</t>
  </si>
  <si>
    <t>PRECIO UNITARIO</t>
  </si>
  <si>
    <t xml:space="preserve">CEMENTO GRIS </t>
  </si>
  <si>
    <t>BUL</t>
  </si>
  <si>
    <t>MAT. PLAYA MIXTO DE LA ZONA (BALASTRO)</t>
  </si>
  <si>
    <t xml:space="preserve">M3 </t>
  </si>
  <si>
    <t xml:space="preserve">AGUA </t>
  </si>
  <si>
    <t>LTRS</t>
  </si>
  <si>
    <t xml:space="preserve">Suministros y preparacion de concreto 1:2:3 en obra </t>
  </si>
  <si>
    <t>BARRAS ACERO CORRUGADO 60000 PSI</t>
  </si>
  <si>
    <t>ACERO PERFIL LAMINADO DE 160X60MM EN ACERO GALVANIZADO ESPESOR 2MM</t>
  </si>
  <si>
    <t>M</t>
  </si>
  <si>
    <t>ARENA PARA REVOQUE</t>
  </si>
  <si>
    <t>PIEDRA DE RIO O TRITURADO DE 1/2"</t>
  </si>
  <si>
    <t>ARENA PARA CONCRETO</t>
  </si>
  <si>
    <t>LIJA DE AGUA # 200</t>
  </si>
  <si>
    <t>BLOQUE DE CONCRETO 0.15</t>
  </si>
  <si>
    <t xml:space="preserve">Concretadora </t>
  </si>
  <si>
    <t>PINTURA TRAFICO</t>
  </si>
  <si>
    <t>BALDOSA PARA TRAFICO PESADO</t>
  </si>
  <si>
    <t>BALDOSA PARA PARED.</t>
  </si>
  <si>
    <t>PEGA PARA BALDOSA</t>
  </si>
  <si>
    <t>PUERTA ALUMNIO DE 80X200 crudo</t>
  </si>
  <si>
    <t>Cemento gris tipo 1</t>
  </si>
  <si>
    <t>Sac</t>
  </si>
  <si>
    <t>PUERTA ALUMNIO DE 90X200 crudo</t>
  </si>
  <si>
    <t>un</t>
  </si>
  <si>
    <t>TORNILLOS ENSAMBLE DE 1 1/2"</t>
  </si>
  <si>
    <t>lts</t>
  </si>
  <si>
    <t>Ducha Antivandálica con Regadera de Empotrar</t>
  </si>
  <si>
    <t>INDORO TIPO INSTITUCIONAL.</t>
  </si>
  <si>
    <t>FLUXOMETRO INSTITUCIONAL DE PALANCA</t>
  </si>
  <si>
    <t xml:space="preserve">INDORO TIPO INSTITUCIONAL. PARA DISCAPACITADOS </t>
  </si>
  <si>
    <t>ORINAL DE ENTRADA SUPERIOR LINEA INSTITUCIONAL</t>
  </si>
  <si>
    <t xml:space="preserve">Material de Sub Base CBR=40% </t>
  </si>
  <si>
    <t>VENTILADOR DE TECHO</t>
  </si>
  <si>
    <t xml:space="preserve">BORDILLO PREFABRICADO </t>
  </si>
  <si>
    <t xml:space="preserve">UND </t>
  </si>
  <si>
    <t xml:space="preserve">ARENA DE PEGA </t>
  </si>
  <si>
    <t>TEJA TERMOACUSTICA  PVC</t>
  </si>
  <si>
    <t>CABALLETE TEJA TERMO ACUSTICA PVC</t>
  </si>
  <si>
    <t>TORNILLO AUTOPERFORANTE DE 2" PARA FIJAR TEJAS</t>
  </si>
  <si>
    <t xml:space="preserve">HERRAJE DE MAN HALL </t>
  </si>
  <si>
    <t>ESTACAS, PINTURA, TACHUELAS, HILO</t>
  </si>
  <si>
    <t>TRITURADO</t>
  </si>
  <si>
    <t>PIEDRA</t>
  </si>
  <si>
    <t>TUBO DE CONCRETO 900 MM</t>
  </si>
  <si>
    <t>ESTUCO</t>
  </si>
  <si>
    <t xml:space="preserve">ANTISOL BLANCO </t>
  </si>
  <si>
    <t>PINTURA ACRILICA PURA PARA TRAFICO</t>
  </si>
  <si>
    <t>DISOLVENTE PARA PINTURA TRAFICO</t>
  </si>
  <si>
    <t>Pintura vinilica tipo 1 de viniltex o similar</t>
  </si>
  <si>
    <t>Piso antideslizante en pvc, 8mm  para canchas de tenis de mesa profesional.</t>
  </si>
  <si>
    <t>Tubo de pvc 1/2" rde 21</t>
  </si>
  <si>
    <t>m</t>
  </si>
  <si>
    <t>Tuberia rde 21 en pvc diametro 1 1/4"</t>
  </si>
  <si>
    <t>Tuberia rde 21 en pvc diametro  3/4"</t>
  </si>
  <si>
    <t>T en pvc de 3/4"</t>
  </si>
  <si>
    <t>codo de 3/4 pvc rde 21</t>
  </si>
  <si>
    <t>Codo de 1/2" en pvc</t>
  </si>
  <si>
    <t>Codo de 90 en pvc de 1 1/4"</t>
  </si>
  <si>
    <t>Teede en pvc de 1 1/4"</t>
  </si>
  <si>
    <t>Cinta Teflon</t>
  </si>
  <si>
    <t>APA PREPARACION MORTERO 1:4</t>
  </si>
  <si>
    <t>Adaptador macho  1/2"</t>
  </si>
  <si>
    <t>Soldadura líquida PVC 1/32 de gal</t>
  </si>
  <si>
    <t>union de 1/2" pvc</t>
  </si>
  <si>
    <t>Tapon presión 1/2"</t>
  </si>
  <si>
    <t>Griferia para lavamanos tipo institucional.</t>
  </si>
  <si>
    <t>Hta menor</t>
  </si>
  <si>
    <t>Lavamanos institucional de sobreponer.</t>
  </si>
  <si>
    <t>Concretadora</t>
  </si>
  <si>
    <t>Meson en granito de 190cmx60cm</t>
  </si>
  <si>
    <t xml:space="preserve">Lavamanos con plataforma institucional, en lamina acero inoxidable </t>
  </si>
  <si>
    <t>Tablas en madera comun</t>
  </si>
  <si>
    <t>Clavos en acero de 2"</t>
  </si>
  <si>
    <t>lb</t>
  </si>
  <si>
    <t>Alambre quemado.</t>
  </si>
  <si>
    <t>ALAMBRE DE COBRE THHN N°12</t>
  </si>
  <si>
    <t>Tubo Galvanizado  EMT 3/4"</t>
  </si>
  <si>
    <t>Cemento gris</t>
  </si>
  <si>
    <t>Saco</t>
  </si>
  <si>
    <t>Curva emt 3/4"</t>
  </si>
  <si>
    <t>Arena</t>
  </si>
  <si>
    <t>union emt de 3/4"</t>
  </si>
  <si>
    <t>Agua</t>
  </si>
  <si>
    <t>Lt</t>
  </si>
  <si>
    <t>caja metalica 20x20</t>
  </si>
  <si>
    <t>CAJA METALICA 12X12X5</t>
  </si>
  <si>
    <t>Luminaria tipo Led 18 W</t>
  </si>
  <si>
    <t>III. TRANSPORTES EN OBRA</t>
  </si>
  <si>
    <t>PRENSA ESTOPA</t>
  </si>
  <si>
    <t>(M3-KM)/TON</t>
  </si>
  <si>
    <t xml:space="preserve">Lamina para cielo raso en pvc </t>
  </si>
  <si>
    <t>vigueta en lamina</t>
  </si>
  <si>
    <t>Omega en lamina</t>
  </si>
  <si>
    <t>perfil perimetral</t>
  </si>
  <si>
    <t>tornillos driwal</t>
  </si>
  <si>
    <t>Canaletapvc  para aguas lluvias incluye asesorios</t>
  </si>
  <si>
    <t>PTAR 2400L</t>
  </si>
  <si>
    <t>Adhesivo para pisos vinílicos</t>
  </si>
  <si>
    <t>gr</t>
  </si>
  <si>
    <t xml:space="preserve">Suministros y preparacion de concreto 1:3:6 </t>
  </si>
  <si>
    <t>Concretadora 1 saco</t>
  </si>
  <si>
    <t>Material de playa, arena de revoque</t>
  </si>
  <si>
    <t>Suministros y preparacion de concreto de 4000 psi</t>
  </si>
  <si>
    <t>1 TOPOGRAFO + 1 CADENERO</t>
  </si>
  <si>
    <t>CUADRILLA 7</t>
  </si>
  <si>
    <t xml:space="preserve">Tecnica o tecnologa en seguridad </t>
  </si>
  <si>
    <t xml:space="preserve">Profesional universitario </t>
  </si>
  <si>
    <t>3.3</t>
  </si>
  <si>
    <t>1 ELECTRICO + 2 AYUDANTES</t>
  </si>
  <si>
    <t>CUADRILLA 8</t>
  </si>
  <si>
    <t>Suministro y aplicación de estuco plastico sobre muros interiores y exteriores tipo estucor de corona o similar x 3 manos, incluye lijado de la superficie y demas elementos necesarios para su correcta aplicación.</t>
  </si>
  <si>
    <t xml:space="preserve">andamio con tablon </t>
  </si>
  <si>
    <t>3.4</t>
  </si>
  <si>
    <t xml:space="preserve">REVOQUE Y PINTURA </t>
  </si>
  <si>
    <t>4.3</t>
  </si>
  <si>
    <t>3.5</t>
  </si>
  <si>
    <t>Suministro e instalacion de Bomba hidroflow. Incluye todo lo necesario para su correcta instalacion.</t>
  </si>
  <si>
    <t>Hidroflow de 1hp</t>
  </si>
  <si>
    <t xml:space="preserve">Accesorios para su instalacion </t>
  </si>
  <si>
    <t>interno</t>
  </si>
  <si>
    <t>3.6</t>
  </si>
  <si>
    <t>3.7</t>
  </si>
  <si>
    <t>OFIC</t>
  </si>
  <si>
    <t>AYUD</t>
  </si>
  <si>
    <t>CUADRO DE SALARIOS Y PRESTACIONES</t>
  </si>
  <si>
    <t xml:space="preserve">MUNICIPIO </t>
  </si>
  <si>
    <t>CAUCASIA</t>
  </si>
  <si>
    <t>DEPARTAMENTO</t>
  </si>
  <si>
    <t>ANTIOQUIA</t>
  </si>
  <si>
    <t>FECHA</t>
  </si>
  <si>
    <t>ABRIL DEL 2024</t>
  </si>
  <si>
    <t>PAVIMENTO</t>
  </si>
  <si>
    <t>ABRIL 08 DEL 2024</t>
  </si>
  <si>
    <t>SALARIO MINIMO</t>
  </si>
  <si>
    <t>AUX. TRANSPORTE</t>
  </si>
  <si>
    <t>DIRECTORES</t>
  </si>
  <si>
    <t>RESIDENTES</t>
  </si>
  <si>
    <t>ALMACENISTA</t>
  </si>
  <si>
    <t>SECRETARIA</t>
  </si>
  <si>
    <t>OFICIALES</t>
  </si>
  <si>
    <t>AYUDANTES</t>
  </si>
  <si>
    <t>MENSAJERO</t>
  </si>
  <si>
    <t>SALARIO ANUAL SMMLV</t>
  </si>
  <si>
    <t xml:space="preserve">(D) AUX. TRANS ANUAL SIN DESC (B*12) </t>
  </si>
  <si>
    <t>(B) AUX. TRANS MES</t>
  </si>
  <si>
    <t>(A) SALARIO MES</t>
  </si>
  <si>
    <t>(C) SUELDO ANUAL (Ax 12)</t>
  </si>
  <si>
    <t>(E) CESANTÍAS ©</t>
  </si>
  <si>
    <t>VACACIONES ©</t>
  </si>
  <si>
    <t>PRIMA ©</t>
  </si>
  <si>
    <t>INTERES DE CESANTIA (E)*12%</t>
  </si>
  <si>
    <t>AUX. TRANSP CON DESC (B/30)-(360-18)</t>
  </si>
  <si>
    <t>PENSIÓN ((A*12)*12%)</t>
  </si>
  <si>
    <t>RIESGOS PROFESIONALES ((A*12)*6,96)</t>
  </si>
  <si>
    <t>CAJA DE COMPENSACIÓN (A*12)*4%)</t>
  </si>
  <si>
    <t xml:space="preserve">DOTACIÓN </t>
  </si>
  <si>
    <t>SUB TOTAL (ANUAL)</t>
  </si>
  <si>
    <t>TOTAL (ANUAL)</t>
  </si>
  <si>
    <t>FACTOR PRESTACIONAL</t>
  </si>
  <si>
    <t>ANUAL</t>
  </si>
  <si>
    <t>MENSUAL</t>
  </si>
  <si>
    <t>LYR</t>
  </si>
  <si>
    <t>DÍA</t>
  </si>
  <si>
    <t>HORA</t>
  </si>
  <si>
    <t>AMBIENTAL</t>
  </si>
  <si>
    <t>PROFESIONAL SISO</t>
  </si>
  <si>
    <t>VIGILANTE</t>
  </si>
  <si>
    <t>MAESTRO</t>
  </si>
  <si>
    <t>OPERADOR MOTOR</t>
  </si>
  <si>
    <t>AUXILIAR SISO</t>
  </si>
  <si>
    <t>(E) CESANTÍAS (C)*11.17%</t>
  </si>
  <si>
    <t>VACACIONES (C)*4.17%</t>
  </si>
  <si>
    <t>PRIMA (C)*8.33</t>
  </si>
  <si>
    <t>INTERES DE CESANTIA (E*1%)*12</t>
  </si>
  <si>
    <t>SALARIO NOMINAL</t>
  </si>
  <si>
    <t>CÁLCULO DEL SOBRECOSTO PARA HORAS EFECTIVAS TRABAJADAS</t>
  </si>
  <si>
    <t>(F) SALARIO MÍNIMO ANUAL CON PRESTACIONES</t>
  </si>
  <si>
    <t xml:space="preserve">(G) HORAS CALENDARIO ANUALES </t>
  </si>
  <si>
    <t>360x8  HORAS</t>
  </si>
  <si>
    <t>(H) HORAS LABORALESANUALES</t>
  </si>
  <si>
    <t>52 SEMANAS X48 HORAS</t>
  </si>
  <si>
    <t>(I) HORAS EFECTIVAS ANUALES</t>
  </si>
  <si>
    <t>2920-((52DOMINGOS+15 FESTIVOS+3PERMISOS+15DIAS VACACIONES)X8 HORAS)</t>
  </si>
  <si>
    <t>(J) VALOR HORA CALENDARIO  (F/G)</t>
  </si>
  <si>
    <t>(K) VALOR HORA LABORAL (F/H)</t>
  </si>
  <si>
    <t>(L) VALOR HORA EFECTIVA (F/I)</t>
  </si>
  <si>
    <t>PORCENTAJE SALARIO VS SALARIO MÁS ADICIONES ((TOTAL ANUALX100%)/(SUELDO ANUAL+AUXILIO TRANSPORTE ANUAL)</t>
  </si>
  <si>
    <t xml:space="preserve">PORCENTAJE HORA EFECTIVA  BASE HORA CALENDARIO </t>
  </si>
  <si>
    <t>SUELDOS Y PARAFISCALES PERSONAL DE OBRA POR ADMINISTRACIÓN</t>
  </si>
  <si>
    <t>DIRECTOR DE OBRA</t>
  </si>
  <si>
    <t>RESIDENTE DE OBRA</t>
  </si>
  <si>
    <t>COMISION TOPOGRÁFICA</t>
  </si>
  <si>
    <t>TOPÓGRAFO</t>
  </si>
  <si>
    <t>EJERO O CADENERO</t>
  </si>
  <si>
    <t>ALQUILER EQUIPO</t>
  </si>
  <si>
    <t>AUX. TRANS ANUAL SIN DESC (B*12)</t>
  </si>
  <si>
    <t>SUELDO ANUAL (Ax 12)</t>
  </si>
  <si>
    <t>(C ) CESANTÍAS (A+B)*10%</t>
  </si>
  <si>
    <t>VACACIONES (A+B)</t>
  </si>
  <si>
    <t>PRIMA (A+B)</t>
  </si>
  <si>
    <t>INTERÉS DE CESANTIA (CX12%)</t>
  </si>
  <si>
    <t>FONDO FORMACIÓN PROFESIONAL DEL SENA (A+12/40)</t>
  </si>
  <si>
    <t>SALUD, ENFERMEDAD GENERAL Y MUERTE SEGÚN CREE</t>
  </si>
  <si>
    <t>SENA SEGÚN CREE</t>
  </si>
  <si>
    <t>ICBF SEGÚN CREE</t>
  </si>
  <si>
    <t>EXAMEN MÉDICO</t>
  </si>
  <si>
    <t>TOTAL (X)</t>
  </si>
  <si>
    <t xml:space="preserve">TOTAL MES </t>
  </si>
  <si>
    <t xml:space="preserve">RECURSOS HUMANOS  </t>
  </si>
  <si>
    <t>MAESTRO AUXILIAR</t>
  </si>
  <si>
    <t>CONTRAMAESTRO</t>
  </si>
  <si>
    <t>EJERO</t>
  </si>
  <si>
    <t>TECNICO EN SEGURIDAD INDUSTRIAL</t>
  </si>
  <si>
    <t>AUXILIAR ADMINISTRATIVO</t>
  </si>
  <si>
    <t>MAESTRO GENERAL</t>
  </si>
  <si>
    <t>AUX TRANS ANUAL SIN DESC (B*12)</t>
  </si>
  <si>
    <t>(B) AUX TRANS MES</t>
  </si>
  <si>
    <t xml:space="preserve">DOTACIóN </t>
  </si>
  <si>
    <t>TOTAL ANUAL (X)</t>
  </si>
  <si>
    <t>COMISIÓN TOPOGRÁFICA</t>
  </si>
  <si>
    <t>Ingeniero residente</t>
  </si>
  <si>
    <t>Aire tipo minisplit 12.000 BTU</t>
  </si>
  <si>
    <t>Soporte pieamigo metalico 180</t>
  </si>
  <si>
    <t>Aire tipo minisplit 24.000 BTU</t>
  </si>
  <si>
    <t>Reflector led de 200w uso exterior</t>
  </si>
  <si>
    <t xml:space="preserve">Suministro e instalacion de reflector led de 200w uso exterior. Incluye fotocelda </t>
  </si>
  <si>
    <t xml:space="preserve">Suministro e instalacion de cable encauchetado N°12 con para sistema de iluminacion exterior </t>
  </si>
  <si>
    <t xml:space="preserve">Pintura tipo Koraza 2 manos </t>
  </si>
  <si>
    <t>Estampilla pro justicia familiar</t>
  </si>
  <si>
    <t>Desmonte de cubierta y canoas. Incluye disposicion final de material sobrante.</t>
  </si>
  <si>
    <t>Suministro e instalacion de aire de 24000 BTU.</t>
  </si>
  <si>
    <t>Suministro e instalacion de aire de 12000 BTU.</t>
  </si>
  <si>
    <t>Suministro e instalacion de impermeabilizante para losas</t>
  </si>
  <si>
    <t xml:space="preserve">Impermeabilizante </t>
  </si>
  <si>
    <t xml:space="preserve">Suministro, transporte e instalación de teja teroacustica  tipo Sandwich 12 x 1m x 18mm. Incluye canoa en lamina calibre 22 y perfil tipo c 160 x 60 x 2.0mm x 6m  para realce y repotenciacion de estructura existente </t>
  </si>
  <si>
    <t>FACHADA</t>
  </si>
  <si>
    <t>fachada en persiana perforada en acero inoxidable</t>
  </si>
  <si>
    <t>Nº MES.</t>
  </si>
  <si>
    <t>VALOR COSTO OBRA :</t>
  </si>
  <si>
    <t xml:space="preserve">ADECUCACION CIUDADELA EDUCATIVA DEL MUNICIPIO DE CAUCASIA DEPARTAMENTO DE ANTIOQUIA </t>
  </si>
  <si>
    <t>POLIZAS OBRAS</t>
  </si>
  <si>
    <t>VALOR DEL CONTRATO ( $ )</t>
  </si>
  <si>
    <t>PLAZO DEL CONTRATO</t>
  </si>
  <si>
    <t>ANTICIPO</t>
  </si>
  <si>
    <t>TIPO DE GARANTÍA</t>
  </si>
  <si>
    <t>VALOR ASEGURADO</t>
  </si>
  <si>
    <t>COBERTURA 
( DÍAS )</t>
  </si>
  <si>
    <t>TASA 
ANUAL</t>
  </si>
  <si>
    <t>PRIMA</t>
  </si>
  <si>
    <t>BASE</t>
  </si>
  <si>
    <t>VALOR</t>
  </si>
  <si>
    <t>CUMPLIMIENTO</t>
  </si>
  <si>
    <t>BUEN MANEJO Y CORRECTA INVERSIÓN DEL ANTICIPO</t>
  </si>
  <si>
    <t>SALARIOS Y PRESTACIONES SOCIALES</t>
  </si>
  <si>
    <t>ESTABILIDAD Y CALIDAD DE LA OBRAS</t>
  </si>
  <si>
    <t>DECRETO 1082 SMMLV RESPONSABILIDAD CIVIL</t>
  </si>
  <si>
    <t>SMMLV</t>
  </si>
  <si>
    <t>MONTO ASEGURABLE</t>
  </si>
  <si>
    <t>PLAZO MESES</t>
  </si>
  <si>
    <t>TASA ANUAL</t>
  </si>
  <si>
    <t>SUBTOTAL PRIMA</t>
  </si>
  <si>
    <t>GASTOS DE EXPEDICIÓN</t>
  </si>
  <si>
    <t>I.V.A.</t>
  </si>
  <si>
    <t>TOTAL POLIZAS</t>
  </si>
  <si>
    <t>SECRETARIA DE INFRAESTRUCTURA Y PLANEACIÓN</t>
  </si>
  <si>
    <t>PLAN DE GESTION INTEGRAL DE OBRA (PGIO)</t>
  </si>
  <si>
    <t>“CONSTRUCCION DE PAVIMENTO RIGIDO Y OBRAS COMPLEMENTARIAS EN PAVIMENTO FLEXIBLE EN EL  MUNICIPIO DE PLANETA RICA, CÓRDOBA”</t>
  </si>
  <si>
    <t>UNIDAD</t>
  </si>
  <si>
    <t>VR. BASE</t>
  </si>
  <si>
    <t>VALOR ($)</t>
  </si>
  <si>
    <t>1. IMPLEMETACIÓN PGIO - EJE S&amp;SO</t>
  </si>
  <si>
    <t/>
  </si>
  <si>
    <t>Kit de Emergencias
El Kit incluye: extintor de 10 lbs, (2 und), señalización en acrílico de 22 cm x 15 de extintor, camilla rígida, reflectivos y botiquín con elementos necesarios.</t>
  </si>
  <si>
    <t>Se abriran 2 frentes de obra, por lo tanto serequiere para cada uno un kit de emergencia y un kit de señalizacion  SST</t>
  </si>
  <si>
    <t>Kit señalización SST
El kit incluye: señal de 15 x 15 cm - uso de EPP, sustancias peligrosas, ruta de evacuación, punto de encuentro, baños.</t>
  </si>
  <si>
    <t>Talleres  de  Capacitación  de salud ocupacional  al  Personal  de  Obra.  Duración: Mínimo 30 minutos. Incluye 40 sillas</t>
  </si>
  <si>
    <t>TOTAL IMPLEMETACIÓN PGIO - EJE S&amp;SO POR EL TÉRMINO DE EJECUCIÓN</t>
  </si>
  <si>
    <t>TOTAL IMPLEMETACIÓN PGIO - EJE S&amp;SO POR EL TÉRMINO DE EJECUCIÓN EN PORCENTAJE DEL COSTO DIRECTO</t>
  </si>
  <si>
    <t>2. IMPLEMETACION PGIO - EJE AMBIENTAL</t>
  </si>
  <si>
    <t>Kit señalización Ambiental
El kit incluye: señal de 15 x 15 cm - reciclable, señal de 15 x15 cm- orgánico, señal de 15 x 15 cm - sustancias peligrosas.</t>
  </si>
  <si>
    <t>Se abriran 2 frentes de obra, por lo tanto serequiere para cada uno un  un kit de señalizacion  Ambiental y un kid antiderrame</t>
  </si>
  <si>
    <t>Kit   antiderrame   incluye   pala   antichispa,   barreras   de   contención,   paños oleofilicos, almohadillas absorbentes y desengrasante biodegradable. (1 para el campamento y 2 para los frentes de obras)</t>
  </si>
  <si>
    <t>Alquiler baño de la zona
Alquiler baño existente en la zona</t>
  </si>
  <si>
    <t>MES</t>
  </si>
  <si>
    <t>Plástico negro A=4m. Para Cubrimiento de Residuos Generados en la obra</t>
  </si>
  <si>
    <t>ROLLO</t>
  </si>
  <si>
    <t>Talleres  de  Capacitación  Ambiental  al  Personal  de  Obra.  Duración: Mínimo 30 minutos. Incluye 40 sillas</t>
  </si>
  <si>
    <t>Aseo general de obra
El kit de aseo consta de pica, pala con mango, escoba, balde plastico 25 lt.</t>
  </si>
  <si>
    <t>TOTAL IMPLEMETACIÓN PGIO - EJE AMBIENTAL POR EL TÉRMINO DE EJECUCIÓN</t>
  </si>
  <si>
    <t>TOTAL IMPLEMETACIÓN PGIO - EJE AMBIENTAL POR EL TÉRMINO DE EJECUCIÓN EN PORCENTAJE DEL COSTO DIRECTO</t>
  </si>
  <si>
    <t>3. IMPLEMETACION PGIO - EJE CALIDAD</t>
  </si>
  <si>
    <t>DISEÑO DE MEZCLAS DE CONCRETO ASFALTICO</t>
  </si>
  <si>
    <t>COMPACTACIÓN PROCTOR MODIFICADO</t>
  </si>
  <si>
    <t>ENSAYO DE CILINDRO PARA RESISTENCIA DE CONCRETO</t>
  </si>
  <si>
    <t xml:space="preserve">ENSAYOS DE DENSIDAD </t>
  </si>
  <si>
    <t>TOTAL IMPLEMETACIÓN PGIO - EJE CALIDAD POR EL TÉRMINO DE EJECUCIÓN</t>
  </si>
  <si>
    <t>TOTAL IMPLEMETACIÓN PGIO - EJE CALIDAD POR EL TÉRMINO DE EJECUCIÓN EN PORCENTAJE DEL COSTO DIRECTO</t>
  </si>
  <si>
    <t>P. PROGRAMA DE IMPLEMENTACION DEL PLAN DE GESTION INTEGRAL DE OBRA (PGIO) (1 + 2 + 3)</t>
  </si>
  <si>
    <t>P</t>
  </si>
  <si>
    <t>_________________________________________________</t>
  </si>
  <si>
    <t>PGIO</t>
  </si>
  <si>
    <t>Suministro e instalación de CIELO FALSO EN PVC. Incluye estructura.</t>
  </si>
  <si>
    <t xml:space="preserve">CUBIERTAS Y CIELOS </t>
  </si>
  <si>
    <t>2.2</t>
  </si>
  <si>
    <t>RETIRO Y BOTADA  DE CANOAS y  RUANAS.</t>
  </si>
  <si>
    <t xml:space="preserve">RETIRO Y BOTADA  DE BAJANTES Y/O TUBERÍA EXPUESTA en mal estado. </t>
  </si>
  <si>
    <t>1.2</t>
  </si>
  <si>
    <t>1.3</t>
  </si>
  <si>
    <t>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</si>
  <si>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1.4</t>
  </si>
  <si>
    <t>PRESUPUESTO INTERVENTORIA</t>
  </si>
  <si>
    <t>VALOR MENSUAL</t>
  </si>
  <si>
    <t>DEDIC. %</t>
  </si>
  <si>
    <t>PLAZO</t>
  </si>
  <si>
    <t>A</t>
  </si>
  <si>
    <t>COSTOS DIRECTOS DE PERSONAL</t>
  </si>
  <si>
    <t>EQUIPO PROFESIONAL</t>
  </si>
  <si>
    <t>PERSONAL TÉCNICO NO PROFESIONAL DE  OBRA -VIÁTICOS</t>
  </si>
  <si>
    <t>APLICACIÓN FACTOR MULTIPLICADOR</t>
  </si>
  <si>
    <t>SUBTOTAL COSTOS DE PERSONAL</t>
  </si>
  <si>
    <t>FACTOR MULTIPLICADOR</t>
  </si>
  <si>
    <t>VALOR TOTAL COSTOS DE PERSONAL</t>
  </si>
  <si>
    <t>TOTAL COSTOS DIRECTOS DE PERSONAL</t>
  </si>
  <si>
    <t>B</t>
  </si>
  <si>
    <t>OTROS COSTOS DIRECTOS</t>
  </si>
  <si>
    <t>GASTOS DE TRANSPORTE, ALQUILER DE EQUIPO Y OTROS (SE PAGAN CONTRA FACTURA Y RESULTADOS SI APLICA):</t>
  </si>
  <si>
    <t>PAPELERÍA</t>
  </si>
  <si>
    <t>COMUNICACIONES (TELÉFONO, FAX, CELULAR, INTERNET, ETC.) MENSUAL EN CAMPO</t>
  </si>
  <si>
    <t>TARIFA PUESTO DE TRABAJO DEL PERSONAL DE OFICINA DE CAMPO, INCLUYE: ALQUILER DE UN (1) EQUIPO DE COMPUTO COMPLETO, ESCRITORIO, SILLA Y OTROS ENSERES DE OFICINA POR PUESTO DE TRABAJO</t>
  </si>
  <si>
    <t>IMPRESORA EN OBRA (ALQUILER)</t>
  </si>
  <si>
    <t xml:space="preserve">TARIFA TELEFONIA MOVIL PLAN DE TELECOMUNICACIONES </t>
  </si>
  <si>
    <t>ARRIENDO OFICINA DE CAMPO + DOTACIÓN + SERVICIOS PUBLICOS</t>
  </si>
  <si>
    <t>ENSAYOS DE LABORATORIO</t>
  </si>
  <si>
    <t>Determinación del contenido de humedad natural</t>
  </si>
  <si>
    <t>Granulometría por tamizado con lavado sobre tamiz No 200</t>
  </si>
  <si>
    <t>Determinación del límite líquido, límite plástico e índice de plasticidad de suelos</t>
  </si>
  <si>
    <t>Relaciones de humedad - masa unitaria seca en los suelos (ensayo modificado de compactación - Proctor Modificado) con corrección del peso unitario y contenido de agua</t>
  </si>
  <si>
    <t>Densidad de compactación del suelo en campo, método del cono de arena</t>
  </si>
  <si>
    <t>Resistencia a la compresión de cilindros de concreto (método normal)</t>
  </si>
  <si>
    <t>OTROS COSTOS (SE PAGAN CONTRA FACTURA Y RESULTADOS SI APLICA):</t>
  </si>
  <si>
    <t>VALOR BÁSICO TOTAL (A+B)</t>
  </si>
  <si>
    <t>IVA</t>
  </si>
  <si>
    <t>TOTAL INTERVENTORÍA</t>
  </si>
  <si>
    <t xml:space="preserve">INTERVENTORIA </t>
  </si>
  <si>
    <t xml:space="preserve">VALOR TOTAL DEL PROYECTO </t>
  </si>
  <si>
    <t xml:space="preserve">VALOR CONTRATO DE OBRA </t>
  </si>
  <si>
    <t>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t>
  </si>
  <si>
    <t>2.3</t>
  </si>
  <si>
    <t>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t>
  </si>
  <si>
    <t>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t>
  </si>
  <si>
    <t>Tela cerramiento obra verde, ancho: 2.10 m. Incluye transporte externo e interno.</t>
  </si>
  <si>
    <t>Taco redondo de madera de 3.0m x 2.89m</t>
  </si>
  <si>
    <t>Clavo común de 1". Caja x 500gr.</t>
  </si>
  <si>
    <t>Listón madera común de 2"x1"</t>
  </si>
  <si>
    <t>Alambre recocido C 18</t>
  </si>
  <si>
    <t>Andamio Sección completa (1.4m-1.3m) x 1.5 m.</t>
  </si>
  <si>
    <t>Can zunchado en madera común de 5,0cmx20cmx3,0m (alquiler). Incluye transporte.</t>
  </si>
  <si>
    <t>día</t>
  </si>
  <si>
    <t>Cargue y botada de escombros</t>
  </si>
  <si>
    <t>ACARREO INTERNO</t>
  </si>
  <si>
    <t>Canoa en U L=0,70 m. c 20</t>
  </si>
  <si>
    <t xml:space="preserve">Boquilla galvanizada de 4" para canoas, calibre 22 + pintura todo costo </t>
  </si>
  <si>
    <t>Gancho fij canoa</t>
  </si>
  <si>
    <t>Anticorrosivo</t>
  </si>
  <si>
    <t>Pintulux</t>
  </si>
  <si>
    <t>Thinner y/o disolvente</t>
  </si>
  <si>
    <t>Pintura acondicionador de superficies Tipo Wash Primer, componente B. Presentación por 1/4 galón</t>
  </si>
  <si>
    <t xml:space="preserve"> gal </t>
  </si>
  <si>
    <t>Cielo Raso de PVC 3.48mt2 Color Blanco 4 Laminas de 2.9mt x 30cm x 7cm de espesor</t>
  </si>
  <si>
    <t>Tornillo standar de 6 x 1"</t>
  </si>
  <si>
    <t>Tornillo de 7 x 7/16"</t>
  </si>
  <si>
    <t>Paral vertical 6 cm. En lámina de acero galvanizado para muro en placas de yeso</t>
  </si>
  <si>
    <t>Perfil canal horizontal de 6 cmx2.44m. En lámina de acero galvanizado para muro en drywall</t>
  </si>
  <si>
    <t>Tapón prueba PVC-S Ø= 4"</t>
  </si>
  <si>
    <t>Tubería PVC-V Ø= 4" A.LL</t>
  </si>
  <si>
    <t>Codo 45º PVC-S CxC, Ø= 4".</t>
  </si>
  <si>
    <t>Codo 90º PVC-S CxC, Ø= 4".</t>
  </si>
  <si>
    <t>Yee PVC-S Ø= 4" - Pavco o equivalente.</t>
  </si>
  <si>
    <t>Yee PVC-S Reducida Ø= 4X3" pavco o equivalente</t>
  </si>
  <si>
    <t>Yee PVC-S Reducida Ø= 4X2" pavco o equivalente</t>
  </si>
  <si>
    <t>Soldadura líquida PVC</t>
  </si>
  <si>
    <t>Limpiador remov. para PVC</t>
  </si>
  <si>
    <t>1/4 Gal</t>
  </si>
  <si>
    <t>2.4</t>
  </si>
  <si>
    <t>Tubo Sanitaria PVC 4"</t>
  </si>
  <si>
    <t>Esmalte a Base de Aceite</t>
  </si>
  <si>
    <t>Unión PVC-S Ø= 4"</t>
  </si>
  <si>
    <t>Abrazadera tipo fijador galvanizado para tubo de Ø= 4" + tornillos marca mecano ref FPAG400 o equivalente.</t>
  </si>
  <si>
    <t>Semana 1</t>
  </si>
  <si>
    <t>Semana 2</t>
  </si>
  <si>
    <t>Semana 3</t>
  </si>
  <si>
    <t>Semana 4</t>
  </si>
  <si>
    <t>Semana 5</t>
  </si>
  <si>
    <t>Semana 6</t>
  </si>
  <si>
    <t>Suministro e Instalación de CERRAMIENTO PROVISIONAL en tela verde con una altura de 2,1 m. y estructura en larguero común. Incluye suministro, transporte, instalación y desmonte de la tela , excavación manual en cualquier material y todos los demás elementos necesarios para su correcta instalación.</t>
  </si>
  <si>
    <t>CONTRATO INTERADMINISTRATIVO PARA LA  ADECUCACION DE LA CIUDADELA EDUCATIVA PANZENU DEL MUNICIPIO DE CAUCASIA DEPARTAMENTO DE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</si>
</sst>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5" formatCode="&quot;$&quot;\ #,##0;\-&quot;$&quot;\ #,##0"/>
    <numFmt numFmtId="42" formatCode="_-&quot;$&quot;\ * #,##0_-;\-&quot;$&quot;\ * #,##0_-;_-&quot;$&quot;\ * &quot;-&quot;_-;_-@_-"/>
    <numFmt numFmtId="44" formatCode="_-&quot;$&quot;\ * #,##0.00_-;\-&quot;$&quot;\ * #,##0.00_-;_-&quot;$&quot;\ * &quot;-&quot;??_-;_-@_-"/>
    <numFmt numFmtId="43" formatCode="_-* #,##0.00_-;\-* #,##0.00_-;_-* &quot;-&quot;??_-;_-@_-"/>
    <numFmt numFmtId="164" formatCode="&quot;$&quot;\ #,##0"/>
    <numFmt numFmtId="165" formatCode="&quot;$&quot;\ #,##0.00"/>
    <numFmt numFmtId="166" formatCode="0.0"/>
    <numFmt numFmtId="167" formatCode="#,##0.0"/>
    <numFmt numFmtId="168" formatCode="_(&quot;$&quot;\ * #,##0.00_);_(&quot;$&quot;\ * \(#,##0.00\);_(&quot;$&quot;\ * &quot;-&quot;??_);_(@_)"/>
    <numFmt numFmtId="169" formatCode="_ * #,##0.00_ ;_ * \-#,##0.00_ ;_ * &quot;-&quot;??_ ;_ @_ "/>
    <numFmt numFmtId="170" formatCode="_(&quot;$&quot;\ * #,##0.0_);_(&quot;$&quot;\ * \(#,##0.0\);_(&quot;$&quot;\ * &quot;-&quot;??_);_(@_)"/>
    <numFmt numFmtId="171" formatCode="_ * #,##0.0_ ;_ * \-#,##0.0_ ;_ * &quot;-&quot;??_ ;_ @_ "/>
    <numFmt numFmtId="172" formatCode="_ * #,##0_ ;_ * \-#,##0_ ;_ * &quot;-&quot;??_ ;_ @_ "/>
    <numFmt numFmtId="173" formatCode="_-* #,##0.00\ _P_t_s_-;\-* #,##0.00\ _P_t_s_-;_-* &quot;-&quot;??\ _P_t_s_-;_-@_-"/>
    <numFmt numFmtId="174" formatCode="[$$-240A]\ #,##0.00"/>
    <numFmt numFmtId="175" formatCode="0.0%"/>
    <numFmt numFmtId="176" formatCode="&quot;$&quot;\ #,##0.0"/>
    <numFmt numFmtId="177" formatCode="_ * #,##0.000_ ;_ * \-#,##0.000_ ;_ * &quot;-&quot;??_ ;_ @_ "/>
    <numFmt numFmtId="178" formatCode="[$$-2C0A]\ #,##0"/>
    <numFmt numFmtId="179" formatCode="\$#,##0;[Red]\(\$#,##0\)"/>
    <numFmt numFmtId="180" formatCode="\$\ #,##0"/>
    <numFmt numFmtId="181" formatCode="&quot;$&quot;#,##0;[Red]&quot;$&quot;#,##0"/>
    <numFmt numFmtId="182" formatCode="0.000%"/>
    <numFmt numFmtId="183" formatCode="[$$-2C0A]#,##0.00"/>
    <numFmt numFmtId="184" formatCode="_-&quot;$&quot;\ * #,##0.00000_-;\-&quot;$&quot;\ * #,##0.00000_-;_-&quot;$&quot;\ * &quot;-&quot;??_-;_-@_-"/>
    <numFmt numFmtId="185" formatCode="[$$-240A]\ #,##0"/>
    <numFmt numFmtId="186" formatCode="_ &quot;$&quot;\ * #,##0.00_ ;_ &quot;$&quot;\ * \-#,##0.00_ ;_ &quot;$&quot;\ * &quot;-&quot;??_ ;_ @_ "/>
    <numFmt numFmtId="187" formatCode="[$$-2C0A]\ #,##0.0000"/>
    <numFmt numFmtId="188" formatCode="_(&quot;$&quot;\ * #,##0_);_(&quot;$&quot;\ * \(#,##0\);_(&quot;$&quot;\ * &quot;-&quot;??_);_(@_)"/>
    <numFmt numFmtId="189" formatCode="_-* #,##0\ &quot;€&quot;_-;\-* #,##0\ &quot;€&quot;_-;_-* &quot;-&quot;\ &quot;€&quot;_-;_-@_-"/>
    <numFmt numFmtId="190" formatCode="_ &quot;$&quot;\ * #,##0_ ;_ &quot;$&quot;\ * \-#,##0_ ;_ &quot;$&quot;\ * &quot;-&quot;??_ ;_ @_ "/>
    <numFmt numFmtId="191" formatCode="_-&quot;$&quot;\ * #,##0_-;\-&quot;$&quot;\ * #,##0_-;_-&quot;$&quot;\ * &quot;-&quot;??_-;_-@_-"/>
    <numFmt numFmtId="192" formatCode="_(* #,##0.00_);_(* \(#,##0.00\);_(* &quot;-&quot;??_);_(@_)"/>
    <numFmt numFmtId="193" formatCode="_-&quot;$&quot;* #,##0_-;\-&quot;$&quot;* #,##0_-;_-&quot;$&quot;* &quot;-&quot;_-;_-@_-"/>
    <numFmt numFmtId="194" formatCode="_-&quot;$&quot;\ * #,##0.000_-;\-&quot;$&quot;\ * #,##0.000_-;_-&quot;$&quot;\ * &quot;-&quot;_-;_-@_-"/>
    <numFmt numFmtId="195" formatCode="_-&quot;$&quot;\ * #,##0.00_-;\-&quot;$&quot;\ * #,##0.00_-;_-&quot;$&quot;\ * &quot;-&quot;_-;_-@_-"/>
    <numFmt numFmtId="196" formatCode="_-&quot;$&quot;\ * #,##0.0_-;\-&quot;$&quot;\ * #,##0.0_-;_-&quot;$&quot;\ * &quot;-&quot;_-;_-@_-"/>
    <numFmt numFmtId="197" formatCode="_-&quot;$&quot;\ * #,##0.0000_-;\-&quot;$&quot;\ * #,##0.0000_-;_-&quot;$&quot;\ * &quot;-&quot;_-;_-@_-"/>
    <numFmt numFmtId="198" formatCode="_(&quot;$&quot;* #,##0.0_);_(&quot;$&quot;* \(#,##0.0\);_(&quot;$&quot;* &quot;-&quot;??_);_(@_)"/>
    <numFmt numFmtId="199" formatCode="#,##0.00&quot; SMMLV&quot;"/>
    <numFmt numFmtId="200" formatCode="#,##0.0&quot; MESES&quot;"/>
    <numFmt numFmtId="201" formatCode="#,##0&quot; DÍAS&quot;"/>
    <numFmt numFmtId="202" formatCode="[$$-240A]\ #,##0.00;[Red][$$-240A]\ #,##0.00"/>
    <numFmt numFmtId="203" formatCode="[$$-240A]#,##0.00;[Red]\([$$-240A]#,##0.00\)"/>
    <numFmt numFmtId="204" formatCode="0.0000%"/>
    <numFmt numFmtId="205" formatCode="[$$-240A]#,##0;[Red]\([$$-240A]#,##0\)"/>
    <numFmt numFmtId="206" formatCode="_-* #,##0.000_-;\-* #,##0.000_-;_-* &quot;-&quot;??_-;_-@_-"/>
    <numFmt numFmtId="207" formatCode="_-* #,##0.0000_-;\-* #,##0.0000_-;_-* &quot;-&quot;??_-;_-@_-"/>
  </numFmts>
  <fonts count="92">
    <font>
      <sz val="11"/>
      <color theme="1"/>
      <name val="Calibri"/>
      <family val="2"/>
      <scheme val="minor"/>
    </font>
    <font>
      <sz val="11"/>
      <color theme="1"/>
      <name val="Calibri"/>
      <family val="2"/>
      <scheme val="minor"/>
    </font>
    <font>
      <b/>
      <sz val="9"/>
      <name val="Arial"/>
      <family val="2"/>
    </font>
    <font>
      <b/>
      <sz val="12"/>
      <name val="Arial"/>
      <family val="2"/>
    </font>
    <font>
      <sz val="10"/>
      <name val="Arial"/>
      <family val="2"/>
    </font>
    <font>
      <sz val="12"/>
      <name val="Arial"/>
      <family val="2"/>
    </font>
    <font>
      <b/>
      <sz val="11"/>
      <name val="Arial"/>
      <family val="2"/>
    </font>
    <font>
      <b/>
      <sz val="11"/>
      <color theme="1"/>
      <name val="Arial"/>
      <family val="2"/>
    </font>
    <font>
      <sz val="11"/>
      <name val="Arial"/>
      <family val="2"/>
    </font>
    <font>
      <sz val="8"/>
      <name val="Calibri"/>
      <family val="2"/>
      <scheme val="minor"/>
    </font>
    <font>
      <b/>
      <sz val="14"/>
      <color theme="1"/>
      <name val="Arial "/>
    </font>
    <font>
      <sz val="14"/>
      <color theme="1"/>
      <name val="Arial "/>
    </font>
    <font>
      <b/>
      <sz val="14"/>
      <name val="Arial "/>
    </font>
    <font>
      <sz val="12"/>
      <name val="Arial "/>
    </font>
    <font>
      <b/>
      <sz val="12"/>
      <name val="Arial "/>
    </font>
    <font>
      <sz val="10"/>
      <name val="Arial "/>
    </font>
    <font>
      <sz val="11"/>
      <name val="Arial "/>
    </font>
    <font>
      <sz val="12"/>
      <color theme="1"/>
      <name val="Arial"/>
      <family val="2"/>
    </font>
    <font>
      <b/>
      <sz val="14"/>
      <name val="Arial"/>
      <family val="2"/>
    </font>
    <font>
      <sz val="8"/>
      <name val="Arial"/>
      <family val="2"/>
    </font>
    <font>
      <sz val="6"/>
      <color rgb="FF000000"/>
      <name val="Arial"/>
      <family val="2"/>
    </font>
    <font>
      <b/>
      <sz val="12"/>
      <color theme="1"/>
      <name val="Arial "/>
    </font>
    <font>
      <sz val="14"/>
      <color theme="1"/>
      <name val="Arial"/>
      <family val="2"/>
    </font>
    <font>
      <sz val="14"/>
      <name val="Arial"/>
      <family val="2"/>
    </font>
    <font>
      <b/>
      <sz val="9"/>
      <color rgb="FF000000"/>
      <name val="Arial"/>
      <family val="2"/>
    </font>
    <font>
      <b/>
      <sz val="6"/>
      <color rgb="FF000000"/>
      <name val="Arial"/>
      <family val="2"/>
    </font>
    <font>
      <b/>
      <sz val="6"/>
      <name val="Arial"/>
      <family val="2"/>
    </font>
    <font>
      <b/>
      <i/>
      <sz val="12"/>
      <name val="Arial"/>
      <family val="2"/>
    </font>
    <font>
      <b/>
      <sz val="10"/>
      <color rgb="FF000000"/>
      <name val="Arial"/>
      <family val="2"/>
    </font>
    <font>
      <b/>
      <sz val="10"/>
      <name val="Arial"/>
      <family val="2"/>
    </font>
    <font>
      <sz val="10"/>
      <color rgb="FF000000"/>
      <name val="Arial"/>
      <family val="2"/>
    </font>
    <font>
      <b/>
      <i/>
      <sz val="12"/>
      <color theme="1"/>
      <name val="Arial"/>
      <family val="2"/>
    </font>
    <font>
      <i/>
      <sz val="11"/>
      <name val="Arial"/>
      <family val="2"/>
    </font>
    <font>
      <b/>
      <sz val="10"/>
      <name val="Tahoma"/>
      <family val="2"/>
    </font>
    <font>
      <sz val="9"/>
      <color rgb="FF000000"/>
      <name val="Arial"/>
      <family val="2"/>
    </font>
    <font>
      <sz val="12"/>
      <color theme="1"/>
      <name val="Calibri"/>
      <family val="2"/>
      <scheme val="minor"/>
    </font>
    <font>
      <sz val="14"/>
      <color theme="1"/>
      <name val="Calibri"/>
      <family val="2"/>
      <scheme val="minor"/>
    </font>
    <font>
      <sz val="13"/>
      <color theme="1"/>
      <name val="Calibri"/>
      <family val="2"/>
      <scheme val="minor"/>
    </font>
    <font>
      <b/>
      <sz val="11"/>
      <color theme="0"/>
      <name val="Arial Narrow"/>
      <family val="2"/>
    </font>
    <font>
      <b/>
      <sz val="11"/>
      <name val="Arial Narrow"/>
      <family val="2"/>
    </font>
    <font>
      <sz val="11"/>
      <color rgb="FF000000"/>
      <name val="Arial Narrow"/>
      <family val="2"/>
    </font>
    <font>
      <b/>
      <sz val="11"/>
      <color theme="1"/>
      <name val="Arial Narrow"/>
      <family val="2"/>
    </font>
    <font>
      <sz val="11"/>
      <color rgb="FF000000"/>
      <name val="Calibri"/>
      <family val="2"/>
    </font>
    <font>
      <sz val="10"/>
      <color theme="1"/>
      <name val="Calibri"/>
      <family val="2"/>
      <scheme val="minor"/>
    </font>
    <font>
      <b/>
      <sz val="9"/>
      <color theme="1"/>
      <name val="Calibri"/>
      <family val="2"/>
      <scheme val="minor"/>
    </font>
    <font>
      <b/>
      <sz val="14"/>
      <color theme="1"/>
      <name val="Calibri"/>
      <family val="2"/>
      <scheme val="minor"/>
    </font>
    <font>
      <b/>
      <sz val="14"/>
      <color theme="1"/>
      <name val="Arial"/>
      <family val="2"/>
    </font>
    <font>
      <sz val="9"/>
      <color theme="1"/>
      <name val="Calibri"/>
      <family val="2"/>
      <scheme val="minor"/>
    </font>
    <font>
      <sz val="10"/>
      <name val="Arial Narrow"/>
      <family val="2"/>
    </font>
    <font>
      <sz val="14"/>
      <color indexed="8"/>
      <name val="Arial "/>
    </font>
    <font>
      <b/>
      <sz val="14"/>
      <color indexed="8"/>
      <name val="Arial "/>
    </font>
    <font>
      <b/>
      <sz val="11"/>
      <name val="Arial "/>
    </font>
    <font>
      <b/>
      <sz val="10"/>
      <name val="Arial "/>
    </font>
    <font>
      <sz val="10"/>
      <name val="Arial"/>
      <family val="2"/>
    </font>
    <font>
      <b/>
      <sz val="10"/>
      <name val="Calibri"/>
      <family val="2"/>
      <scheme val="minor"/>
    </font>
    <font>
      <b/>
      <sz val="10"/>
      <color theme="1"/>
      <name val="Calibri"/>
      <family val="2"/>
      <scheme val="minor"/>
    </font>
    <font>
      <i/>
      <sz val="8"/>
      <name val="Arial"/>
      <family val="2"/>
    </font>
    <font>
      <sz val="10"/>
      <name val="Calibri"/>
      <family val="2"/>
      <scheme val="minor"/>
    </font>
    <font>
      <b/>
      <i/>
      <sz val="10"/>
      <name val="Arial"/>
      <family val="2"/>
    </font>
    <font>
      <i/>
      <sz val="12"/>
      <name val="Arial"/>
      <family val="2"/>
    </font>
    <font>
      <sz val="12"/>
      <name val="Calibri"/>
      <family val="2"/>
      <scheme val="minor"/>
    </font>
    <font>
      <i/>
      <sz val="10"/>
      <name val="Arial"/>
      <family val="2"/>
    </font>
    <font>
      <i/>
      <sz val="9"/>
      <name val="Arial"/>
      <family val="2"/>
    </font>
    <font>
      <i/>
      <sz val="12"/>
      <color indexed="8"/>
      <name val="Arial"/>
      <family val="2"/>
    </font>
    <font>
      <sz val="11"/>
      <name val="Calibri"/>
      <family val="2"/>
      <scheme val="minor"/>
    </font>
    <font>
      <sz val="11"/>
      <color theme="1"/>
      <name val="Arial"/>
      <family val="2"/>
    </font>
    <font>
      <sz val="10"/>
      <color indexed="8"/>
      <name val="Arial"/>
      <family val="2"/>
    </font>
    <font>
      <b/>
      <sz val="16"/>
      <color indexed="8"/>
      <name val="Arial"/>
      <family val="2"/>
    </font>
    <font>
      <sz val="8"/>
      <color indexed="8"/>
      <name val="Arial"/>
      <family val="2"/>
    </font>
    <font>
      <b/>
      <sz val="11"/>
      <color indexed="8"/>
      <name val="Arial"/>
      <family val="2"/>
    </font>
    <font>
      <b/>
      <sz val="10"/>
      <color indexed="8"/>
      <name val="Arial"/>
      <family val="2"/>
    </font>
    <font>
      <b/>
      <sz val="10"/>
      <color indexed="16"/>
      <name val="Arial"/>
      <family val="2"/>
    </font>
    <font>
      <sz val="10"/>
      <color theme="1"/>
      <name val="Arial"/>
      <family val="2"/>
    </font>
    <font>
      <b/>
      <sz val="8"/>
      <name val="Arial"/>
      <family val="2"/>
    </font>
    <font>
      <b/>
      <sz val="11"/>
      <name val="Calibri"/>
      <family val="2"/>
      <scheme val="minor"/>
    </font>
    <font>
      <b/>
      <sz val="8"/>
      <color indexed="8"/>
      <name val="Arial"/>
      <family val="2"/>
    </font>
    <font>
      <sz val="8"/>
      <color theme="0"/>
      <name val="Arial"/>
      <family val="2"/>
    </font>
    <font>
      <b/>
      <sz val="10"/>
      <color indexed="8"/>
      <name val="Calibri"/>
      <family val="2"/>
    </font>
    <font>
      <sz val="10"/>
      <color indexed="8"/>
      <name val="Calibri"/>
      <family val="2"/>
    </font>
    <font>
      <sz val="11"/>
      <color theme="1"/>
      <name val="Calibri"/>
      <family val="2"/>
    </font>
    <font>
      <sz val="10"/>
      <name val="Calibri"/>
      <family val="2"/>
    </font>
    <font>
      <sz val="9"/>
      <name val="Arial"/>
      <family val="2"/>
    </font>
    <font>
      <sz val="9"/>
      <color theme="1"/>
      <name val="Arial"/>
      <family val="2"/>
    </font>
    <font>
      <sz val="11"/>
      <color indexed="8"/>
      <name val="Calibri"/>
      <family val="2"/>
    </font>
    <font>
      <b/>
      <i/>
      <sz val="18"/>
      <color theme="1"/>
      <name val="Calibri"/>
      <family val="2"/>
      <scheme val="minor"/>
    </font>
    <font>
      <b/>
      <sz val="9"/>
      <color indexed="8"/>
      <name val="Calibri"/>
      <family val="2"/>
    </font>
    <font>
      <sz val="9"/>
      <color indexed="8"/>
      <name val="Calibri"/>
      <family val="2"/>
    </font>
    <font>
      <sz val="9"/>
      <name val="Calibri"/>
      <family val="2"/>
    </font>
    <font>
      <b/>
      <sz val="9"/>
      <name val="Calibri"/>
      <family val="2"/>
    </font>
    <font>
      <b/>
      <sz val="9"/>
      <color theme="1"/>
      <name val="Calibri"/>
      <family val="2"/>
    </font>
    <font>
      <sz val="11"/>
      <color rgb="FF000000"/>
      <name val="Arial"/>
      <family val="2"/>
    </font>
    <font>
      <sz val="11"/>
      <color rgb="FF000000"/>
      <name val="Calibri"/>
      <family val="2"/>
      <scheme val="minor"/>
    </font>
  </fonts>
  <fills count="2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C000"/>
        <bgColor indexed="64"/>
      </patternFill>
    </fill>
    <fill>
      <patternFill patternType="gray0625">
        <fgColor indexed="22"/>
        <bgColor indexed="24"/>
      </patternFill>
    </fill>
    <fill>
      <patternFill patternType="solid">
        <fgColor theme="9" tint="0.59999389629810485"/>
        <bgColor indexed="64"/>
      </patternFill>
    </fill>
    <fill>
      <patternFill patternType="solid">
        <fgColor rgb="FFFFFF00"/>
        <bgColor indexed="64"/>
      </patternFill>
    </fill>
    <fill>
      <patternFill patternType="solid">
        <fgColor theme="7" tint="0.39997558519241921"/>
        <bgColor indexed="64"/>
      </patternFill>
    </fill>
    <fill>
      <patternFill patternType="solid">
        <fgColor theme="0" tint="-0.34998626667073579"/>
        <bgColor indexed="64"/>
      </patternFill>
    </fill>
    <fill>
      <patternFill patternType="solid">
        <fgColor rgb="FFFF6600"/>
        <bgColor indexed="64"/>
      </patternFill>
    </fill>
    <fill>
      <patternFill patternType="solid">
        <fgColor theme="0" tint="-0.499984740745262"/>
        <bgColor indexed="64"/>
      </patternFill>
    </fill>
    <fill>
      <patternFill patternType="solid">
        <fgColor theme="0" tint="-0.249977111117893"/>
        <bgColor indexed="64"/>
      </patternFill>
    </fill>
    <fill>
      <patternFill patternType="gray125">
        <fgColor auto="1"/>
      </patternFill>
    </fill>
    <fill>
      <patternFill patternType="solid">
        <fgColor theme="3" tint="0.39997558519241921"/>
        <bgColor indexed="64"/>
      </patternFill>
    </fill>
  </fills>
  <borders count="118">
    <border>
      <left/>
      <right/>
      <top/>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double">
        <color indexed="23"/>
      </left>
      <right/>
      <top style="double">
        <color indexed="23"/>
      </top>
      <bottom style="double">
        <color indexed="23"/>
      </bottom>
      <diagonal/>
    </border>
    <border>
      <left/>
      <right/>
      <top style="double">
        <color indexed="23"/>
      </top>
      <bottom style="double">
        <color indexed="23"/>
      </bottom>
      <diagonal/>
    </border>
    <border>
      <left/>
      <right style="double">
        <color indexed="23"/>
      </right>
      <top style="double">
        <color indexed="23"/>
      </top>
      <bottom style="double">
        <color indexed="23"/>
      </bottom>
      <diagonal/>
    </border>
    <border>
      <left style="double">
        <color indexed="23"/>
      </left>
      <right/>
      <top style="double">
        <color indexed="23"/>
      </top>
      <bottom/>
      <diagonal/>
    </border>
    <border>
      <left/>
      <right/>
      <top style="double">
        <color indexed="23"/>
      </top>
      <bottom/>
      <diagonal/>
    </border>
    <border>
      <left style="double">
        <color indexed="23"/>
      </left>
      <right style="double">
        <color indexed="23"/>
      </right>
      <top style="double">
        <color indexed="23"/>
      </top>
      <bottom style="double">
        <color indexed="23"/>
      </bottom>
      <diagonal/>
    </border>
    <border>
      <left style="double">
        <color indexed="23"/>
      </left>
      <right/>
      <top/>
      <bottom/>
      <diagonal/>
    </border>
    <border>
      <left style="double">
        <color theme="9"/>
      </left>
      <right style="double">
        <color theme="9"/>
      </right>
      <top style="double">
        <color theme="9"/>
      </top>
      <bottom style="dotted">
        <color theme="9"/>
      </bottom>
      <diagonal/>
    </border>
    <border>
      <left style="double">
        <color theme="9"/>
      </left>
      <right style="double">
        <color theme="9"/>
      </right>
      <top style="dotted">
        <color theme="9"/>
      </top>
      <bottom style="double">
        <color theme="9"/>
      </bottom>
      <diagonal/>
    </border>
    <border>
      <left style="double">
        <color rgb="FF92D050"/>
      </left>
      <right style="double">
        <color rgb="FF92D050"/>
      </right>
      <top style="double">
        <color rgb="FF92D050"/>
      </top>
      <bottom style="double">
        <color rgb="FF92D050"/>
      </bottom>
      <diagonal/>
    </border>
    <border>
      <left style="double">
        <color rgb="FF92D050"/>
      </left>
      <right style="hair">
        <color auto="1"/>
      </right>
      <top style="double">
        <color rgb="FF92D050"/>
      </top>
      <bottom style="hair">
        <color auto="1"/>
      </bottom>
      <diagonal/>
    </border>
    <border>
      <left style="hair">
        <color auto="1"/>
      </left>
      <right style="hair">
        <color auto="1"/>
      </right>
      <top style="hair">
        <color auto="1"/>
      </top>
      <bottom style="hair">
        <color auto="1"/>
      </bottom>
      <diagonal/>
    </border>
    <border>
      <left style="double">
        <color rgb="FF92D050"/>
      </left>
      <right style="hair">
        <color auto="1"/>
      </right>
      <top style="hair">
        <color auto="1"/>
      </top>
      <bottom style="hair">
        <color auto="1"/>
      </bottom>
      <diagonal/>
    </border>
    <border>
      <left style="double">
        <color rgb="FF92D050"/>
      </left>
      <right style="medium">
        <color rgb="FF92D050"/>
      </right>
      <top style="double">
        <color rgb="FF92D050"/>
      </top>
      <bottom style="dotted">
        <color rgb="FF92D050"/>
      </bottom>
      <diagonal/>
    </border>
    <border>
      <left style="medium">
        <color rgb="FF92D050"/>
      </left>
      <right style="medium">
        <color rgb="FF92D050"/>
      </right>
      <top style="double">
        <color rgb="FF92D050"/>
      </top>
      <bottom style="dotted">
        <color rgb="FF92D050"/>
      </bottom>
      <diagonal/>
    </border>
    <border>
      <left style="medium">
        <color rgb="FF92D050"/>
      </left>
      <right style="double">
        <color rgb="FF92D050"/>
      </right>
      <top style="double">
        <color rgb="FF92D050"/>
      </top>
      <bottom style="dotted">
        <color rgb="FF92D050"/>
      </bottom>
      <diagonal/>
    </border>
    <border>
      <left style="double">
        <color rgb="FF92D050"/>
      </left>
      <right style="medium">
        <color rgb="FF92D050"/>
      </right>
      <top style="dotted">
        <color rgb="FF92D050"/>
      </top>
      <bottom style="dotted">
        <color rgb="FF92D050"/>
      </bottom>
      <diagonal/>
    </border>
    <border>
      <left style="medium">
        <color rgb="FF92D050"/>
      </left>
      <right style="medium">
        <color rgb="FF92D050"/>
      </right>
      <top style="dotted">
        <color rgb="FF92D050"/>
      </top>
      <bottom style="dotted">
        <color rgb="FF92D050"/>
      </bottom>
      <diagonal/>
    </border>
    <border>
      <left style="medium">
        <color rgb="FF92D050"/>
      </left>
      <right style="double">
        <color rgb="FF92D050"/>
      </right>
      <top style="dotted">
        <color rgb="FF92D050"/>
      </top>
      <bottom style="dotted">
        <color rgb="FF92D050"/>
      </bottom>
      <diagonal/>
    </border>
    <border>
      <left style="double">
        <color rgb="FF92D050"/>
      </left>
      <right style="medium">
        <color rgb="FF92D050"/>
      </right>
      <top style="dotted">
        <color rgb="FF92D050"/>
      </top>
      <bottom style="double">
        <color rgb="FF92D050"/>
      </bottom>
      <diagonal/>
    </border>
    <border>
      <left style="medium">
        <color rgb="FF92D050"/>
      </left>
      <right style="medium">
        <color rgb="FF92D050"/>
      </right>
      <top style="dotted">
        <color rgb="FF92D050"/>
      </top>
      <bottom style="double">
        <color rgb="FF92D050"/>
      </bottom>
      <diagonal/>
    </border>
    <border>
      <left style="medium">
        <color rgb="FF92D050"/>
      </left>
      <right style="double">
        <color rgb="FF92D050"/>
      </right>
      <top style="dotted">
        <color rgb="FF92D050"/>
      </top>
      <bottom style="double">
        <color rgb="FF92D050"/>
      </bottom>
      <diagonal/>
    </border>
    <border>
      <left style="double">
        <color rgb="FF92D050"/>
      </left>
      <right style="medium">
        <color rgb="FF92D050"/>
      </right>
      <top/>
      <bottom/>
      <diagonal/>
    </border>
    <border>
      <left style="medium">
        <color rgb="FF92D050"/>
      </left>
      <right style="medium">
        <color rgb="FF92D050"/>
      </right>
      <top/>
      <bottom/>
      <diagonal/>
    </border>
    <border>
      <left style="medium">
        <color rgb="FF92D050"/>
      </left>
      <right style="double">
        <color rgb="FF92D050"/>
      </right>
      <top/>
      <bottom/>
      <diagonal/>
    </border>
    <border>
      <left style="double">
        <color rgb="FF92D050"/>
      </left>
      <right style="medium">
        <color rgb="FF92D050"/>
      </right>
      <top style="double">
        <color rgb="FF92D050"/>
      </top>
      <bottom style="hair">
        <color rgb="FF92D050"/>
      </bottom>
      <diagonal/>
    </border>
    <border>
      <left style="medium">
        <color rgb="FF92D050"/>
      </left>
      <right style="medium">
        <color rgb="FF92D050"/>
      </right>
      <top style="double">
        <color rgb="FF92D050"/>
      </top>
      <bottom style="hair">
        <color rgb="FF92D050"/>
      </bottom>
      <diagonal/>
    </border>
    <border>
      <left style="medium">
        <color rgb="FF92D050"/>
      </left>
      <right style="double">
        <color rgb="FF92D050"/>
      </right>
      <top style="double">
        <color rgb="FF92D050"/>
      </top>
      <bottom style="hair">
        <color rgb="FF92D050"/>
      </bottom>
      <diagonal/>
    </border>
    <border>
      <left style="double">
        <color rgb="FF92D050"/>
      </left>
      <right style="medium">
        <color rgb="FF92D050"/>
      </right>
      <top style="hair">
        <color rgb="FF92D050"/>
      </top>
      <bottom style="hair">
        <color rgb="FF92D050"/>
      </bottom>
      <diagonal/>
    </border>
    <border>
      <left style="medium">
        <color rgb="FF92D050"/>
      </left>
      <right style="medium">
        <color rgb="FF92D050"/>
      </right>
      <top style="hair">
        <color rgb="FF92D050"/>
      </top>
      <bottom style="hair">
        <color rgb="FF92D050"/>
      </bottom>
      <diagonal/>
    </border>
    <border>
      <left style="medium">
        <color rgb="FF92D050"/>
      </left>
      <right style="double">
        <color rgb="FF92D050"/>
      </right>
      <top style="hair">
        <color rgb="FF92D050"/>
      </top>
      <bottom style="hair">
        <color rgb="FF92D050"/>
      </bottom>
      <diagonal/>
    </border>
    <border>
      <left style="double">
        <color rgb="FF92D050"/>
      </left>
      <right style="medium">
        <color rgb="FF92D050"/>
      </right>
      <top style="hair">
        <color rgb="FF92D050"/>
      </top>
      <bottom style="double">
        <color rgb="FF92D050"/>
      </bottom>
      <diagonal/>
    </border>
    <border>
      <left style="medium">
        <color rgb="FF92D050"/>
      </left>
      <right style="medium">
        <color rgb="FF92D050"/>
      </right>
      <top style="hair">
        <color rgb="FF92D050"/>
      </top>
      <bottom style="double">
        <color rgb="FF92D050"/>
      </bottom>
      <diagonal/>
    </border>
    <border>
      <left style="medium">
        <color rgb="FF92D050"/>
      </left>
      <right style="double">
        <color rgb="FF92D050"/>
      </right>
      <top style="hair">
        <color rgb="FF92D050"/>
      </top>
      <bottom style="double">
        <color rgb="FF92D050"/>
      </bottom>
      <diagonal/>
    </border>
    <border>
      <left style="double">
        <color rgb="FF92D050"/>
      </left>
      <right style="dotted">
        <color rgb="FF92D050"/>
      </right>
      <top style="double">
        <color rgb="FF92D050"/>
      </top>
      <bottom style="dotted">
        <color rgb="FF92D050"/>
      </bottom>
      <diagonal/>
    </border>
    <border>
      <left style="double">
        <color rgb="FF92D050"/>
      </left>
      <right style="dotted">
        <color rgb="FF92D050"/>
      </right>
      <top style="dotted">
        <color rgb="FF92D050"/>
      </top>
      <bottom style="dotted">
        <color rgb="FF92D050"/>
      </bottom>
      <diagonal/>
    </border>
    <border>
      <left/>
      <right style="thin">
        <color theme="0" tint="-0.34998626667073579"/>
      </right>
      <top style="thin">
        <color theme="0" tint="-0.34998626667073579"/>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medium">
        <color indexed="64"/>
      </right>
      <top style="hair">
        <color indexed="8"/>
      </top>
      <bottom style="hair">
        <color indexed="8"/>
      </bottom>
      <diagonal/>
    </border>
    <border>
      <left style="medium">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medium">
        <color indexed="64"/>
      </right>
      <top style="hair">
        <color indexed="8"/>
      </top>
      <bottom style="hair">
        <color indexed="8"/>
      </bottom>
      <diagonal/>
    </border>
    <border>
      <left style="medium">
        <color indexed="64"/>
      </left>
      <right style="thin">
        <color indexed="64"/>
      </right>
      <top style="medium">
        <color indexed="64"/>
      </top>
      <bottom style="thin">
        <color indexed="64"/>
      </bottom>
      <diagonal/>
    </border>
    <border>
      <left/>
      <right style="thin">
        <color rgb="FF000000"/>
      </right>
      <top style="thin">
        <color rgb="FF000000"/>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right/>
      <top style="thin">
        <color rgb="FF000000"/>
      </top>
      <bottom style="thin">
        <color rgb="FF000000"/>
      </bottom>
      <diagonal/>
    </border>
    <border>
      <left/>
      <right style="thin">
        <color auto="1"/>
      </right>
      <top style="thin">
        <color rgb="FF000000"/>
      </top>
      <bottom style="thin">
        <color rgb="FF000000"/>
      </bottom>
      <diagonal/>
    </border>
    <border>
      <left style="medium">
        <color indexed="64"/>
      </left>
      <right/>
      <top/>
      <bottom style="thin">
        <color indexed="64"/>
      </bottom>
      <diagonal/>
    </border>
    <border>
      <left/>
      <right style="medium">
        <color indexed="64"/>
      </right>
      <top/>
      <bottom style="thin">
        <color indexed="64"/>
      </bottom>
      <diagonal/>
    </border>
  </borders>
  <cellStyleXfs count="48">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xf numFmtId="43" fontId="4" fillId="0" borderId="0" applyFont="0" applyFill="0" applyBorder="0" applyAlignment="0" applyProtection="0"/>
    <xf numFmtId="168" fontId="1" fillId="0" borderId="0" applyFont="0" applyFill="0" applyBorder="0" applyAlignment="0" applyProtection="0"/>
    <xf numFmtId="0" fontId="4" fillId="0" borderId="0"/>
    <xf numFmtId="0"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0" fontId="4" fillId="0" borderId="0"/>
    <xf numFmtId="169" fontId="4" fillId="0" borderId="0" applyFont="0" applyFill="0" applyBorder="0" applyAlignment="0" applyProtection="0"/>
    <xf numFmtId="43" fontId="4" fillId="0" borderId="0" applyFont="0" applyFill="0" applyBorder="0" applyAlignment="0" applyProtection="0"/>
    <xf numFmtId="174" fontId="4"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4" fillId="0" borderId="0" applyFont="0" applyFill="0" applyBorder="0" applyAlignment="0" applyProtection="0"/>
    <xf numFmtId="168" fontId="42" fillId="0" borderId="0" applyFont="0" applyFill="0" applyBorder="0" applyAlignment="0" applyProtection="0"/>
    <xf numFmtId="189" fontId="4" fillId="0" borderId="0" applyFont="0" applyFill="0" applyBorder="0" applyAlignment="0" applyProtection="0"/>
    <xf numFmtId="9" fontId="1" fillId="0" borderId="0" applyFont="0" applyFill="0" applyBorder="0" applyAlignment="0" applyProtection="0"/>
    <xf numFmtId="0" fontId="4" fillId="0" borderId="0"/>
    <xf numFmtId="43" fontId="1" fillId="0" borderId="0" applyFont="0" applyFill="0" applyBorder="0" applyAlignment="0" applyProtection="0"/>
    <xf numFmtId="2" fontId="4" fillId="0" borderId="0"/>
    <xf numFmtId="0" fontId="53" fillId="0" borderId="0"/>
    <xf numFmtId="0" fontId="1" fillId="0" borderId="0"/>
    <xf numFmtId="192" fontId="1" fillId="0" borderId="0" applyFont="0" applyFill="0" applyBorder="0" applyAlignment="0" applyProtection="0"/>
    <xf numFmtId="186" fontId="4" fillId="0" borderId="0"/>
    <xf numFmtId="168" fontId="1" fillId="0" borderId="0" applyFont="0" applyFill="0" applyBorder="0" applyAlignment="0" applyProtection="0"/>
    <xf numFmtId="193" fontId="1" fillId="0" borderId="0" applyFont="0" applyFill="0" applyBorder="0" applyAlignment="0" applyProtection="0"/>
    <xf numFmtId="42" fontId="4" fillId="0" borderId="0" applyFont="0" applyFill="0" applyBorder="0" applyAlignment="0" applyProtection="0"/>
    <xf numFmtId="0" fontId="4" fillId="0" borderId="0"/>
    <xf numFmtId="168" fontId="1" fillId="0" borderId="0" applyFont="0" applyFill="0" applyBorder="0" applyAlignment="0" applyProtection="0"/>
    <xf numFmtId="169" fontId="4" fillId="0" borderId="0" applyFont="0" applyFill="0" applyBorder="0" applyAlignment="0" applyProtection="0"/>
    <xf numFmtId="0" fontId="1" fillId="0" borderId="0"/>
    <xf numFmtId="0" fontId="1" fillId="0" borderId="0"/>
    <xf numFmtId="0" fontId="4" fillId="0" borderId="0" applyBorder="0"/>
    <xf numFmtId="0" fontId="4" fillId="0" borderId="0"/>
    <xf numFmtId="9" fontId="4" fillId="0" borderId="0" applyFill="0" applyBorder="0" applyAlignment="0" applyProtection="0"/>
    <xf numFmtId="0" fontId="1" fillId="0" borderId="0"/>
    <xf numFmtId="186" fontId="83" fillId="0" borderId="0" applyFont="0" applyFill="0" applyBorder="0" applyAlignment="0" applyProtection="0"/>
    <xf numFmtId="192"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1" fillId="0" borderId="0"/>
  </cellStyleXfs>
  <cellXfs count="1138">
    <xf numFmtId="0" fontId="0" fillId="0" borderId="0" xfId="0"/>
    <xf numFmtId="0" fontId="6" fillId="0" borderId="2" xfId="0" applyFont="1" applyBorder="1" applyAlignment="1">
      <alignment horizontal="center"/>
    </xf>
    <xf numFmtId="0" fontId="6" fillId="0" borderId="2" xfId="0" applyFont="1" applyBorder="1" applyAlignment="1">
      <alignment horizontal="center" vertical="center"/>
    </xf>
    <xf numFmtId="2" fontId="6" fillId="0" borderId="2" xfId="0" applyNumberFormat="1" applyFont="1" applyBorder="1" applyAlignment="1">
      <alignment horizontal="center"/>
    </xf>
    <xf numFmtId="164" fontId="6" fillId="0" borderId="2" xfId="0" applyNumberFormat="1" applyFont="1" applyBorder="1" applyAlignment="1">
      <alignment horizontal="center"/>
    </xf>
    <xf numFmtId="165" fontId="6" fillId="0" borderId="2" xfId="0" applyNumberFormat="1" applyFont="1" applyBorder="1" applyAlignment="1">
      <alignment horizontal="center"/>
    </xf>
    <xf numFmtId="167" fontId="6" fillId="0" borderId="2" xfId="0" applyNumberFormat="1" applyFont="1" applyBorder="1" applyAlignment="1">
      <alignment horizontal="center" vertical="center"/>
    </xf>
    <xf numFmtId="0" fontId="8" fillId="0" borderId="2" xfId="0" applyFont="1" applyBorder="1" applyAlignment="1">
      <alignment wrapText="1"/>
    </xf>
    <xf numFmtId="0" fontId="8" fillId="0" borderId="2" xfId="0" applyFont="1" applyBorder="1" applyAlignment="1">
      <alignment horizontal="center" vertical="center" wrapText="1"/>
    </xf>
    <xf numFmtId="0" fontId="8" fillId="3" borderId="2" xfId="4" applyNumberFormat="1" applyFont="1" applyFill="1" applyBorder="1" applyAlignment="1">
      <alignment horizontal="justify" vertical="center" wrapText="1"/>
    </xf>
    <xf numFmtId="2" fontId="8" fillId="0" borderId="2" xfId="0" applyNumberFormat="1" applyFont="1" applyBorder="1" applyAlignment="1">
      <alignment horizontal="center" vertical="center" wrapText="1"/>
    </xf>
    <xf numFmtId="164" fontId="8" fillId="0" borderId="2" xfId="5" applyNumberFormat="1" applyFont="1" applyBorder="1" applyAlignment="1">
      <alignment vertical="center"/>
    </xf>
    <xf numFmtId="0" fontId="13" fillId="0" borderId="7" xfId="6" applyFont="1" applyBorder="1"/>
    <xf numFmtId="0" fontId="13" fillId="0" borderId="0" xfId="6" applyFont="1"/>
    <xf numFmtId="169" fontId="13" fillId="0" borderId="8" xfId="6" applyNumberFormat="1" applyFont="1" applyBorder="1"/>
    <xf numFmtId="0" fontId="14" fillId="0" borderId="7" xfId="6" applyFont="1" applyBorder="1"/>
    <xf numFmtId="0" fontId="14" fillId="3" borderId="7" xfId="6" applyFont="1" applyFill="1" applyBorder="1" applyAlignment="1">
      <alignment horizontal="center" vertical="center"/>
    </xf>
    <xf numFmtId="167" fontId="14" fillId="0" borderId="7" xfId="6" applyNumberFormat="1" applyFont="1" applyBorder="1" applyAlignment="1">
      <alignment horizontal="center" vertical="center"/>
    </xf>
    <xf numFmtId="0" fontId="14" fillId="0" borderId="0" xfId="6" applyFont="1"/>
    <xf numFmtId="0" fontId="14" fillId="0" borderId="0" xfId="6" applyFont="1" applyAlignment="1">
      <alignment horizontal="right"/>
    </xf>
    <xf numFmtId="169" fontId="13" fillId="0" borderId="8" xfId="6" applyNumberFormat="1" applyFont="1" applyBorder="1" applyAlignment="1">
      <alignment horizontal="center"/>
    </xf>
    <xf numFmtId="0" fontId="13" fillId="0" borderId="2" xfId="6" applyFont="1" applyBorder="1" applyAlignment="1">
      <alignment horizontal="center"/>
    </xf>
    <xf numFmtId="169" fontId="13" fillId="0" borderId="2" xfId="6" applyNumberFormat="1" applyFont="1" applyBorder="1" applyAlignment="1">
      <alignment horizontal="center"/>
    </xf>
    <xf numFmtId="169" fontId="13" fillId="0" borderId="2" xfId="7" applyNumberFormat="1" applyFont="1" applyFill="1" applyBorder="1"/>
    <xf numFmtId="4" fontId="13" fillId="0" borderId="2" xfId="7" applyNumberFormat="1" applyFont="1" applyFill="1" applyBorder="1" applyAlignment="1">
      <alignment horizontal="center"/>
    </xf>
    <xf numFmtId="170" fontId="13" fillId="0" borderId="2" xfId="5" applyNumberFormat="1" applyFont="1" applyFill="1" applyBorder="1"/>
    <xf numFmtId="44" fontId="13" fillId="0" borderId="2" xfId="1" applyFont="1" applyFill="1" applyBorder="1" applyAlignment="1">
      <alignment horizontal="center"/>
    </xf>
    <xf numFmtId="170" fontId="13" fillId="3" borderId="2" xfId="5" applyNumberFormat="1" applyFont="1" applyFill="1" applyBorder="1" applyAlignment="1">
      <alignment horizontal="right"/>
    </xf>
    <xf numFmtId="2" fontId="13" fillId="0" borderId="2" xfId="6" applyNumberFormat="1" applyFont="1" applyBorder="1" applyAlignment="1">
      <alignment horizontal="right"/>
    </xf>
    <xf numFmtId="44" fontId="13" fillId="0" borderId="2" xfId="1" applyFont="1" applyFill="1" applyBorder="1"/>
    <xf numFmtId="171" fontId="13" fillId="0" borderId="0" xfId="6" applyNumberFormat="1" applyFont="1"/>
    <xf numFmtId="171" fontId="14" fillId="0" borderId="0" xfId="6" applyNumberFormat="1" applyFont="1" applyAlignment="1">
      <alignment horizontal="right"/>
    </xf>
    <xf numFmtId="172" fontId="14" fillId="0" borderId="2" xfId="6" applyNumberFormat="1" applyFont="1" applyBorder="1" applyAlignment="1">
      <alignment horizontal="center"/>
    </xf>
    <xf numFmtId="171" fontId="13" fillId="0" borderId="2" xfId="6" applyNumberFormat="1" applyFont="1" applyBorder="1" applyAlignment="1">
      <alignment horizontal="center"/>
    </xf>
    <xf numFmtId="172" fontId="13" fillId="0" borderId="2" xfId="7" applyNumberFormat="1" applyFont="1" applyFill="1" applyBorder="1"/>
    <xf numFmtId="4" fontId="13" fillId="0" borderId="2" xfId="7" applyNumberFormat="1" applyFont="1" applyFill="1" applyBorder="1" applyAlignment="1">
      <alignment horizontal="right" vertical="center"/>
    </xf>
    <xf numFmtId="172" fontId="14" fillId="0" borderId="2" xfId="6" applyNumberFormat="1" applyFont="1" applyBorder="1" applyAlignment="1">
      <alignment horizontal="right"/>
    </xf>
    <xf numFmtId="0" fontId="13" fillId="0" borderId="2" xfId="6" applyFont="1" applyBorder="1" applyAlignment="1">
      <alignment horizontal="centerContinuous"/>
    </xf>
    <xf numFmtId="43" fontId="13" fillId="0" borderId="2" xfId="7" applyNumberFormat="1" applyFont="1" applyFill="1" applyBorder="1"/>
    <xf numFmtId="9" fontId="13" fillId="0" borderId="2" xfId="7" applyNumberFormat="1" applyFont="1" applyFill="1" applyBorder="1"/>
    <xf numFmtId="170" fontId="13" fillId="3" borderId="2" xfId="5" applyNumberFormat="1" applyFont="1" applyFill="1" applyBorder="1"/>
    <xf numFmtId="169" fontId="13" fillId="0" borderId="2" xfId="6" applyNumberFormat="1" applyFont="1" applyBorder="1"/>
    <xf numFmtId="172" fontId="13" fillId="0" borderId="2" xfId="6" applyNumberFormat="1" applyFont="1" applyBorder="1"/>
    <xf numFmtId="171" fontId="14" fillId="0" borderId="0" xfId="6" applyNumberFormat="1" applyFont="1" applyAlignment="1">
      <alignment horizontal="left"/>
    </xf>
    <xf numFmtId="171" fontId="13" fillId="0" borderId="0" xfId="6" applyNumberFormat="1" applyFont="1" applyAlignment="1">
      <alignment horizontal="centerContinuous"/>
    </xf>
    <xf numFmtId="169" fontId="13" fillId="0" borderId="2" xfId="7" applyNumberFormat="1" applyFont="1" applyFill="1" applyBorder="1" applyAlignment="1">
      <alignment horizontal="center"/>
    </xf>
    <xf numFmtId="173" fontId="13" fillId="0" borderId="0" xfId="8" applyFont="1" applyFill="1" applyBorder="1"/>
    <xf numFmtId="170" fontId="13" fillId="0" borderId="8" xfId="5" applyNumberFormat="1" applyFont="1" applyFill="1" applyBorder="1"/>
    <xf numFmtId="173" fontId="14" fillId="0" borderId="0" xfId="8" applyFont="1" applyFill="1" applyBorder="1" applyAlignment="1">
      <alignment horizontal="centerContinuous"/>
    </xf>
    <xf numFmtId="0" fontId="19" fillId="0" borderId="0" xfId="6" applyFont="1"/>
    <xf numFmtId="0" fontId="17" fillId="0" borderId="0" xfId="9" applyFont="1" applyAlignment="1">
      <alignment horizontal="left" vertical="center"/>
    </xf>
    <xf numFmtId="0" fontId="17" fillId="0" borderId="0" xfId="9" applyFont="1" applyAlignment="1">
      <alignment horizontal="center" vertical="center"/>
    </xf>
    <xf numFmtId="0" fontId="4" fillId="0" borderId="0" xfId="6" applyAlignment="1">
      <alignment horizontal="center"/>
    </xf>
    <xf numFmtId="0" fontId="3" fillId="0" borderId="2" xfId="6" applyFont="1" applyBorder="1" applyAlignment="1">
      <alignment horizontal="center" vertical="center" wrapText="1"/>
    </xf>
    <xf numFmtId="0" fontId="4" fillId="0" borderId="2" xfId="6" applyBorder="1" applyAlignment="1">
      <alignment horizontal="center"/>
    </xf>
    <xf numFmtId="0" fontId="5" fillId="0" borderId="2" xfId="6" applyFont="1" applyBorder="1" applyAlignment="1">
      <alignment horizontal="center" vertical="center" wrapText="1"/>
    </xf>
    <xf numFmtId="168" fontId="5" fillId="0" borderId="2" xfId="5" applyFont="1" applyBorder="1" applyAlignment="1">
      <alignment horizontal="center" vertical="center" wrapText="1"/>
    </xf>
    <xf numFmtId="168" fontId="5" fillId="0" borderId="2" xfId="5" applyFont="1" applyBorder="1" applyAlignment="1">
      <alignment horizontal="right" vertical="center" wrapText="1"/>
    </xf>
    <xf numFmtId="168" fontId="5" fillId="0" borderId="0" xfId="5" applyFont="1" applyBorder="1" applyAlignment="1">
      <alignment horizontal="right" vertical="center" wrapText="1"/>
    </xf>
    <xf numFmtId="0" fontId="4" fillId="0" borderId="0" xfId="6"/>
    <xf numFmtId="0" fontId="20" fillId="0" borderId="2" xfId="0" applyFont="1" applyBorder="1" applyAlignment="1">
      <alignment horizontal="justify" vertical="center" wrapText="1"/>
    </xf>
    <xf numFmtId="0" fontId="20" fillId="0" borderId="2" xfId="0" applyFont="1" applyBorder="1" applyAlignment="1">
      <alignment vertical="center" wrapText="1"/>
    </xf>
    <xf numFmtId="170" fontId="14" fillId="0" borderId="2" xfId="5" applyNumberFormat="1" applyFont="1" applyFill="1" applyBorder="1" applyAlignment="1">
      <alignment horizontal="right"/>
    </xf>
    <xf numFmtId="0" fontId="21" fillId="0" borderId="7" xfId="6" applyFont="1" applyBorder="1" applyAlignment="1">
      <alignment horizontal="center" vertical="center" wrapText="1"/>
    </xf>
    <xf numFmtId="0" fontId="21" fillId="0" borderId="0" xfId="6" applyFont="1" applyAlignment="1">
      <alignment horizontal="center" vertical="center" wrapText="1"/>
    </xf>
    <xf numFmtId="0" fontId="14" fillId="0" borderId="0" xfId="6" applyFont="1" applyAlignment="1">
      <alignment horizontal="center" vertical="center" wrapText="1"/>
    </xf>
    <xf numFmtId="0" fontId="14" fillId="0" borderId="8" xfId="6" applyFont="1" applyBorder="1" applyAlignment="1">
      <alignment horizontal="center" vertical="center" wrapText="1"/>
    </xf>
    <xf numFmtId="0" fontId="14" fillId="0" borderId="7" xfId="3" applyFont="1" applyBorder="1"/>
    <xf numFmtId="4" fontId="14" fillId="0" borderId="7" xfId="6" applyNumberFormat="1" applyFont="1" applyBorder="1" applyAlignment="1">
      <alignment horizontal="center"/>
    </xf>
    <xf numFmtId="169" fontId="14" fillId="0" borderId="0" xfId="12" applyFont="1" applyFill="1" applyBorder="1" applyAlignment="1">
      <alignment horizontal="right"/>
    </xf>
    <xf numFmtId="170" fontId="13" fillId="0" borderId="8" xfId="5" applyNumberFormat="1" applyFont="1" applyFill="1" applyBorder="1" applyAlignment="1">
      <alignment horizontal="center"/>
    </xf>
    <xf numFmtId="169" fontId="13" fillId="0" borderId="0" xfId="12" applyFont="1" applyFill="1" applyBorder="1"/>
    <xf numFmtId="169" fontId="13" fillId="0" borderId="2" xfId="12" applyFont="1" applyFill="1" applyBorder="1" applyAlignment="1">
      <alignment horizontal="center"/>
    </xf>
    <xf numFmtId="170" fontId="13" fillId="0" borderId="2" xfId="5" applyNumberFormat="1" applyFont="1" applyFill="1" applyBorder="1" applyAlignment="1">
      <alignment horizontal="center"/>
    </xf>
    <xf numFmtId="168" fontId="13" fillId="0" borderId="2" xfId="5" applyFont="1" applyFill="1" applyBorder="1"/>
    <xf numFmtId="4" fontId="13" fillId="0" borderId="2" xfId="13" applyNumberFormat="1" applyFont="1" applyFill="1" applyBorder="1" applyAlignment="1">
      <alignment horizontal="center"/>
    </xf>
    <xf numFmtId="170" fontId="13" fillId="0" borderId="2" xfId="5" applyNumberFormat="1" applyFont="1" applyFill="1" applyBorder="1" applyAlignment="1">
      <alignment horizontal="right"/>
    </xf>
    <xf numFmtId="169" fontId="13" fillId="0" borderId="2" xfId="12" applyFont="1" applyFill="1" applyBorder="1"/>
    <xf numFmtId="171" fontId="13" fillId="0" borderId="2" xfId="14" applyNumberFormat="1" applyFont="1" applyFill="1" applyBorder="1"/>
    <xf numFmtId="169" fontId="13" fillId="0" borderId="2" xfId="14" applyNumberFormat="1" applyFont="1" applyFill="1" applyBorder="1"/>
    <xf numFmtId="0" fontId="13" fillId="0" borderId="6" xfId="15" applyFont="1" applyBorder="1" applyAlignment="1">
      <alignment horizontal="center"/>
    </xf>
    <xf numFmtId="169" fontId="13" fillId="0" borderId="6" xfId="16" applyNumberFormat="1" applyFont="1" applyFill="1" applyBorder="1"/>
    <xf numFmtId="169" fontId="13" fillId="0" borderId="2" xfId="13" applyNumberFormat="1" applyFont="1" applyFill="1" applyBorder="1" applyAlignment="1">
      <alignment vertical="center"/>
    </xf>
    <xf numFmtId="177" fontId="13" fillId="0" borderId="2" xfId="12" applyNumberFormat="1" applyFont="1" applyFill="1" applyBorder="1"/>
    <xf numFmtId="43" fontId="13" fillId="0" borderId="2" xfId="13" applyFont="1" applyFill="1" applyBorder="1"/>
    <xf numFmtId="169" fontId="13" fillId="0" borderId="2" xfId="13" applyNumberFormat="1" applyFont="1" applyFill="1" applyBorder="1"/>
    <xf numFmtId="9" fontId="13" fillId="0" borderId="0" xfId="17" applyFont="1" applyFill="1" applyBorder="1"/>
    <xf numFmtId="169" fontId="13" fillId="0" borderId="0" xfId="12" applyFont="1" applyFill="1" applyBorder="1" applyAlignment="1">
      <alignment horizontal="centerContinuous"/>
    </xf>
    <xf numFmtId="9" fontId="13" fillId="0" borderId="2" xfId="2" applyFont="1" applyFill="1" applyBorder="1" applyAlignment="1">
      <alignment horizontal="center"/>
    </xf>
    <xf numFmtId="169" fontId="14" fillId="0" borderId="0" xfId="12" applyFont="1" applyFill="1" applyBorder="1" applyAlignment="1">
      <alignment horizontal="centerContinuous"/>
    </xf>
    <xf numFmtId="165" fontId="8" fillId="0" borderId="2" xfId="5" applyNumberFormat="1" applyFont="1" applyBorder="1" applyAlignment="1">
      <alignment vertical="center"/>
    </xf>
    <xf numFmtId="164" fontId="3" fillId="0" borderId="2" xfId="0" applyNumberFormat="1" applyFont="1" applyBorder="1"/>
    <xf numFmtId="165" fontId="3" fillId="0" borderId="2" xfId="0" applyNumberFormat="1" applyFont="1" applyBorder="1"/>
    <xf numFmtId="9" fontId="3" fillId="0" borderId="2" xfId="2" applyFont="1" applyFill="1" applyBorder="1" applyAlignment="1">
      <alignment horizontal="center"/>
    </xf>
    <xf numFmtId="164" fontId="3" fillId="0" borderId="2" xfId="0" applyNumberFormat="1" applyFont="1" applyBorder="1" applyAlignment="1">
      <alignment horizontal="left"/>
    </xf>
    <xf numFmtId="176" fontId="8" fillId="0" borderId="0" xfId="0" applyNumberFormat="1" applyFont="1"/>
    <xf numFmtId="0" fontId="22" fillId="0" borderId="0" xfId="11" applyFont="1" applyAlignment="1">
      <alignment horizontal="left"/>
    </xf>
    <xf numFmtId="0" fontId="5" fillId="0" borderId="0" xfId="0" applyFont="1" applyAlignment="1">
      <alignment vertical="top" wrapText="1"/>
    </xf>
    <xf numFmtId="0" fontId="23" fillId="0" borderId="0" xfId="11" applyFont="1"/>
    <xf numFmtId="14" fontId="24" fillId="0" borderId="2" xfId="0" applyNumberFormat="1" applyFont="1" applyBorder="1" applyAlignment="1">
      <alignment horizontal="justify" vertical="center" wrapText="1"/>
    </xf>
    <xf numFmtId="0" fontId="25" fillId="0" borderId="2" xfId="0" applyFont="1" applyBorder="1" applyAlignment="1">
      <alignment horizontal="justify" vertical="center" wrapText="1"/>
    </xf>
    <xf numFmtId="0" fontId="5" fillId="0" borderId="0" xfId="6" applyFont="1" applyAlignment="1">
      <alignment horizontal="center"/>
    </xf>
    <xf numFmtId="0" fontId="27" fillId="0" borderId="0" xfId="0" applyFont="1"/>
    <xf numFmtId="0" fontId="3" fillId="0" borderId="0" xfId="6" applyFont="1"/>
    <xf numFmtId="0" fontId="5" fillId="0" borderId="0" xfId="6" applyFont="1"/>
    <xf numFmtId="0" fontId="5" fillId="0" borderId="4" xfId="6" applyFont="1" applyBorder="1"/>
    <xf numFmtId="0" fontId="5" fillId="0" borderId="5" xfId="6" applyFont="1" applyBorder="1"/>
    <xf numFmtId="178" fontId="5" fillId="0" borderId="6" xfId="6" applyNumberFormat="1" applyFont="1" applyBorder="1" applyAlignment="1">
      <alignment horizontal="left"/>
    </xf>
    <xf numFmtId="178" fontId="3" fillId="0" borderId="2" xfId="6" applyNumberFormat="1" applyFont="1" applyBorder="1" applyAlignment="1">
      <alignment horizontal="right"/>
    </xf>
    <xf numFmtId="0" fontId="5" fillId="0" borderId="11" xfId="6" applyFont="1" applyBorder="1"/>
    <xf numFmtId="0" fontId="3" fillId="0" borderId="11" xfId="6" applyFont="1" applyBorder="1" applyAlignment="1">
      <alignment horizontal="centerContinuous"/>
    </xf>
    <xf numFmtId="0" fontId="5" fillId="0" borderId="12" xfId="6" applyFont="1" applyBorder="1" applyAlignment="1">
      <alignment horizontal="centerContinuous"/>
    </xf>
    <xf numFmtId="0" fontId="3" fillId="0" borderId="9" xfId="6" applyFont="1" applyBorder="1" applyAlignment="1">
      <alignment horizontal="center"/>
    </xf>
    <xf numFmtId="0" fontId="5" fillId="0" borderId="13" xfId="6" applyFont="1" applyBorder="1"/>
    <xf numFmtId="0" fontId="5" fillId="0" borderId="14" xfId="6" applyFont="1" applyBorder="1"/>
    <xf numFmtId="0" fontId="5" fillId="0" borderId="15" xfId="6" applyFont="1" applyBorder="1"/>
    <xf numFmtId="0" fontId="3" fillId="0" borderId="13" xfId="6" applyFont="1" applyBorder="1" applyAlignment="1">
      <alignment horizontal="center"/>
    </xf>
    <xf numFmtId="0" fontId="5" fillId="0" borderId="13" xfId="6" applyFont="1" applyBorder="1" applyAlignment="1">
      <alignment horizontal="center"/>
    </xf>
    <xf numFmtId="179" fontId="3" fillId="0" borderId="2" xfId="6" applyNumberFormat="1" applyFont="1" applyBorder="1"/>
    <xf numFmtId="10" fontId="3" fillId="0" borderId="2" xfId="6" applyNumberFormat="1" applyFont="1" applyBorder="1" applyAlignment="1">
      <alignment horizontal="center"/>
    </xf>
    <xf numFmtId="0" fontId="5" fillId="0" borderId="2" xfId="6" applyFont="1" applyBorder="1"/>
    <xf numFmtId="3" fontId="5" fillId="0" borderId="2" xfId="6" applyNumberFormat="1" applyFont="1" applyBorder="1"/>
    <xf numFmtId="178" fontId="3" fillId="0" borderId="2" xfId="6" applyNumberFormat="1" applyFont="1" applyBorder="1" applyAlignment="1">
      <alignment vertical="center"/>
    </xf>
    <xf numFmtId="10" fontId="3" fillId="0" borderId="2" xfId="18" applyNumberFormat="1" applyFont="1" applyBorder="1" applyAlignment="1">
      <alignment horizontal="center" vertical="center"/>
    </xf>
    <xf numFmtId="0" fontId="5" fillId="0" borderId="2" xfId="6" applyFont="1" applyBorder="1" applyAlignment="1">
      <alignment horizontal="center"/>
    </xf>
    <xf numFmtId="180" fontId="5" fillId="0" borderId="2" xfId="6" applyNumberFormat="1" applyFont="1" applyBorder="1"/>
    <xf numFmtId="181" fontId="5" fillId="0" borderId="2" xfId="6" applyNumberFormat="1" applyFont="1" applyBorder="1"/>
    <xf numFmtId="178" fontId="5" fillId="0" borderId="2" xfId="6" applyNumberFormat="1" applyFont="1" applyBorder="1"/>
    <xf numFmtId="0" fontId="3" fillId="0" borderId="2" xfId="6" applyFont="1" applyBorder="1" applyAlignment="1">
      <alignment horizontal="center"/>
    </xf>
    <xf numFmtId="10" fontId="3" fillId="0" borderId="2" xfId="18" applyNumberFormat="1" applyFont="1" applyBorder="1" applyAlignment="1">
      <alignment horizontal="center"/>
    </xf>
    <xf numFmtId="9" fontId="5" fillId="0" borderId="2" xfId="17" applyFont="1" applyBorder="1"/>
    <xf numFmtId="178" fontId="3" fillId="0" borderId="2" xfId="6" applyNumberFormat="1" applyFont="1" applyBorder="1"/>
    <xf numFmtId="182" fontId="3" fillId="0" borderId="2" xfId="18" applyNumberFormat="1" applyFont="1" applyBorder="1" applyAlignment="1">
      <alignment horizontal="center"/>
    </xf>
    <xf numFmtId="175" fontId="5" fillId="0" borderId="2" xfId="17" applyNumberFormat="1" applyFont="1" applyBorder="1"/>
    <xf numFmtId="0" fontId="5" fillId="0" borderId="6" xfId="6" applyFont="1" applyBorder="1"/>
    <xf numFmtId="183" fontId="5" fillId="0" borderId="2" xfId="6" applyNumberFormat="1" applyFont="1" applyBorder="1"/>
    <xf numFmtId="0" fontId="3" fillId="0" borderId="6" xfId="6" applyFont="1" applyBorder="1" applyAlignment="1">
      <alignment horizontal="left" vertical="center"/>
    </xf>
    <xf numFmtId="0" fontId="5" fillId="0" borderId="2" xfId="6" applyFont="1" applyBorder="1" applyAlignment="1">
      <alignment vertical="center"/>
    </xf>
    <xf numFmtId="178" fontId="3" fillId="0" borderId="2" xfId="6" quotePrefix="1" applyNumberFormat="1" applyFont="1" applyBorder="1" applyAlignment="1">
      <alignment horizontal="right"/>
    </xf>
    <xf numFmtId="175" fontId="3" fillId="0" borderId="2" xfId="6" applyNumberFormat="1" applyFont="1" applyBorder="1" applyAlignment="1">
      <alignment horizontal="center"/>
    </xf>
    <xf numFmtId="0" fontId="3" fillId="0" borderId="12" xfId="6" applyFont="1" applyBorder="1" applyAlignment="1">
      <alignment vertical="center"/>
    </xf>
    <xf numFmtId="0" fontId="5" fillId="0" borderId="9" xfId="6" applyFont="1" applyBorder="1" applyAlignment="1">
      <alignment vertical="center"/>
    </xf>
    <xf numFmtId="0" fontId="5" fillId="0" borderId="9" xfId="6" applyFont="1" applyBorder="1"/>
    <xf numFmtId="181" fontId="5" fillId="0" borderId="9" xfId="6" applyNumberFormat="1" applyFont="1" applyBorder="1"/>
    <xf numFmtId="178" fontId="3" fillId="0" borderId="9" xfId="6" applyNumberFormat="1" applyFont="1" applyBorder="1"/>
    <xf numFmtId="10" fontId="3" fillId="0" borderId="9" xfId="18" applyNumberFormat="1" applyFont="1" applyBorder="1" applyAlignment="1">
      <alignment horizontal="center"/>
    </xf>
    <xf numFmtId="180" fontId="5" fillId="0" borderId="0" xfId="6" applyNumberFormat="1" applyFont="1"/>
    <xf numFmtId="180" fontId="5" fillId="0" borderId="0" xfId="6" applyNumberFormat="1" applyFont="1" applyAlignment="1">
      <alignment horizontal="right"/>
    </xf>
    <xf numFmtId="10" fontId="5" fillId="0" borderId="0" xfId="18" applyNumberFormat="1" applyFont="1"/>
    <xf numFmtId="178" fontId="5" fillId="0" borderId="0" xfId="6" applyNumberFormat="1" applyFont="1"/>
    <xf numFmtId="0" fontId="3" fillId="0" borderId="4" xfId="6" applyFont="1" applyBorder="1"/>
    <xf numFmtId="0" fontId="3" fillId="0" borderId="5" xfId="6" applyFont="1" applyBorder="1"/>
    <xf numFmtId="14" fontId="28" fillId="0" borderId="2" xfId="0" applyNumberFormat="1" applyFont="1" applyBorder="1" applyAlignment="1">
      <alignment horizontal="justify" vertical="center" wrapText="1"/>
    </xf>
    <xf numFmtId="0" fontId="30" fillId="0" borderId="2" xfId="0" applyFont="1" applyBorder="1" applyAlignment="1">
      <alignment horizontal="justify" vertical="center" wrapText="1"/>
    </xf>
    <xf numFmtId="0" fontId="30" fillId="0" borderId="2" xfId="0" applyFont="1" applyBorder="1" applyAlignment="1">
      <alignment vertical="center" wrapText="1"/>
    </xf>
    <xf numFmtId="44" fontId="0" fillId="0" borderId="0" xfId="1" applyFont="1"/>
    <xf numFmtId="44" fontId="0" fillId="0" borderId="0" xfId="0" applyNumberFormat="1"/>
    <xf numFmtId="0" fontId="5" fillId="0" borderId="0" xfId="0" applyFont="1" applyAlignment="1">
      <alignment horizontal="center" vertical="center"/>
    </xf>
    <xf numFmtId="0" fontId="3" fillId="0" borderId="0" xfId="0" applyFont="1" applyAlignment="1">
      <alignment horizontal="center" wrapText="1"/>
    </xf>
    <xf numFmtId="164" fontId="3" fillId="0" borderId="0" xfId="0" applyNumberFormat="1" applyFont="1" applyAlignment="1">
      <alignment horizontal="center" wrapText="1"/>
    </xf>
    <xf numFmtId="184" fontId="0" fillId="0" borderId="0" xfId="0" applyNumberFormat="1"/>
    <xf numFmtId="0" fontId="31" fillId="0" borderId="0" xfId="9" applyFont="1" applyAlignment="1">
      <alignment vertical="center"/>
    </xf>
    <xf numFmtId="0" fontId="17" fillId="0" borderId="0" xfId="9" applyFont="1"/>
    <xf numFmtId="0" fontId="32" fillId="0" borderId="0" xfId="0" applyFont="1"/>
    <xf numFmtId="0" fontId="0" fillId="0" borderId="2" xfId="0" applyBorder="1"/>
    <xf numFmtId="167" fontId="0" fillId="0" borderId="2" xfId="0" applyNumberFormat="1" applyBorder="1" applyAlignment="1">
      <alignment horizontal="center"/>
    </xf>
    <xf numFmtId="185" fontId="0" fillId="0" borderId="2" xfId="0" applyNumberFormat="1" applyBorder="1"/>
    <xf numFmtId="4" fontId="33" fillId="4" borderId="2" xfId="0" applyNumberFormat="1" applyFont="1" applyFill="1" applyBorder="1" applyAlignment="1">
      <alignment horizontal="center" vertical="center"/>
    </xf>
    <xf numFmtId="0" fontId="33" fillId="4" borderId="2" xfId="0" applyFont="1" applyFill="1" applyBorder="1" applyAlignment="1">
      <alignment horizontal="center" vertical="center" wrapText="1"/>
    </xf>
    <xf numFmtId="0" fontId="33" fillId="4" borderId="2" xfId="0" applyFont="1" applyFill="1" applyBorder="1" applyAlignment="1">
      <alignment horizontal="center" vertical="center"/>
    </xf>
    <xf numFmtId="167" fontId="33" fillId="4" borderId="2" xfId="0" applyNumberFormat="1" applyFont="1" applyFill="1" applyBorder="1" applyAlignment="1">
      <alignment horizontal="center" vertical="center"/>
    </xf>
    <xf numFmtId="185" fontId="33" fillId="4" borderId="2" xfId="19" applyNumberFormat="1" applyFont="1" applyFill="1" applyBorder="1" applyAlignment="1">
      <alignment horizontal="right" vertical="center"/>
    </xf>
    <xf numFmtId="4" fontId="8"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167" fontId="5" fillId="0" borderId="2" xfId="0" applyNumberFormat="1" applyFont="1" applyBorder="1" applyAlignment="1">
      <alignment horizontal="center" vertical="center" wrapText="1"/>
    </xf>
    <xf numFmtId="0" fontId="4" fillId="0" borderId="0" xfId="0" applyFont="1"/>
    <xf numFmtId="167" fontId="8" fillId="0" borderId="2" xfId="0" applyNumberFormat="1" applyFont="1" applyBorder="1" applyAlignment="1">
      <alignment horizontal="center" vertical="center" wrapText="1"/>
    </xf>
    <xf numFmtId="185" fontId="0" fillId="0" borderId="0" xfId="0" applyNumberFormat="1"/>
    <xf numFmtId="167" fontId="0" fillId="0" borderId="0" xfId="0" applyNumberFormat="1" applyAlignment="1">
      <alignment horizontal="center"/>
    </xf>
    <xf numFmtId="0" fontId="3" fillId="0" borderId="0" xfId="11" applyFont="1" applyAlignment="1">
      <alignment horizontal="left"/>
    </xf>
    <xf numFmtId="0" fontId="29" fillId="0" borderId="10" xfId="11" applyFont="1" applyBorder="1" applyAlignment="1">
      <alignment wrapText="1"/>
    </xf>
    <xf numFmtId="0" fontId="29" fillId="0" borderId="0" xfId="11" applyFont="1"/>
    <xf numFmtId="2" fontId="29" fillId="0" borderId="0" xfId="11" applyNumberFormat="1" applyFont="1"/>
    <xf numFmtId="0" fontId="4" fillId="0" borderId="0" xfId="11"/>
    <xf numFmtId="14" fontId="30" fillId="0" borderId="2" xfId="0" applyNumberFormat="1" applyFont="1" applyBorder="1" applyAlignment="1">
      <alignment horizontal="center" vertical="center" wrapText="1"/>
    </xf>
    <xf numFmtId="0" fontId="30" fillId="0" borderId="2" xfId="0" applyFont="1" applyBorder="1" applyAlignment="1">
      <alignment horizontal="center" vertical="center" wrapText="1"/>
    </xf>
    <xf numFmtId="0" fontId="34" fillId="0" borderId="2" xfId="0" applyFont="1" applyBorder="1" applyAlignment="1">
      <alignment horizontal="justify" vertical="center" wrapText="1"/>
    </xf>
    <xf numFmtId="0" fontId="34" fillId="0" borderId="2" xfId="0" applyFont="1" applyBorder="1" applyAlignment="1">
      <alignment vertical="center" wrapText="1"/>
    </xf>
    <xf numFmtId="0" fontId="20" fillId="0" borderId="2" xfId="0" applyFont="1" applyBorder="1" applyAlignment="1">
      <alignment horizontal="center" vertical="center" wrapText="1"/>
    </xf>
    <xf numFmtId="0" fontId="13" fillId="0" borderId="4" xfId="6" applyFont="1" applyBorder="1"/>
    <xf numFmtId="0" fontId="13" fillId="0" borderId="5" xfId="6" applyFont="1" applyBorder="1"/>
    <xf numFmtId="0" fontId="13" fillId="0" borderId="6" xfId="6" applyFont="1" applyBorder="1"/>
    <xf numFmtId="44" fontId="17" fillId="0" borderId="2" xfId="1" applyFont="1" applyBorder="1"/>
    <xf numFmtId="44" fontId="5" fillId="0" borderId="2" xfId="1" applyFont="1" applyBorder="1"/>
    <xf numFmtId="0" fontId="5" fillId="0" borderId="2" xfId="6" applyFont="1" applyBorder="1" applyAlignment="1">
      <alignment wrapText="1"/>
    </xf>
    <xf numFmtId="168" fontId="5" fillId="0" borderId="2" xfId="5" applyFont="1" applyFill="1" applyBorder="1"/>
    <xf numFmtId="4" fontId="5" fillId="0" borderId="2" xfId="0" applyNumberFormat="1" applyFont="1" applyBorder="1" applyAlignment="1">
      <alignment horizontal="center" vertical="center" wrapText="1"/>
    </xf>
    <xf numFmtId="4" fontId="5" fillId="0" borderId="0" xfId="0" applyNumberFormat="1" applyFont="1" applyAlignment="1">
      <alignment horizontal="center" vertical="center" wrapText="1"/>
    </xf>
    <xf numFmtId="0" fontId="5" fillId="0" borderId="0" xfId="6" applyFont="1" applyAlignment="1">
      <alignment wrapText="1"/>
    </xf>
    <xf numFmtId="0" fontId="5" fillId="0" borderId="0" xfId="0" applyFont="1" applyAlignment="1">
      <alignment horizontal="center" vertical="center" wrapText="1"/>
    </xf>
    <xf numFmtId="168" fontId="5" fillId="0" borderId="0" xfId="5" applyFont="1" applyFill="1" applyBorder="1"/>
    <xf numFmtId="187" fontId="0" fillId="0" borderId="0" xfId="0" applyNumberFormat="1"/>
    <xf numFmtId="0" fontId="0" fillId="0" borderId="0" xfId="0" applyAlignment="1">
      <alignment horizontal="center"/>
    </xf>
    <xf numFmtId="0" fontId="2" fillId="2" borderId="11" xfId="0" applyFont="1" applyFill="1" applyBorder="1" applyAlignment="1">
      <alignment horizontal="center"/>
    </xf>
    <xf numFmtId="0" fontId="3" fillId="2" borderId="18" xfId="0" applyFont="1" applyFill="1" applyBorder="1" applyAlignment="1">
      <alignment horizontal="center" vertical="center"/>
    </xf>
    <xf numFmtId="0" fontId="2" fillId="2" borderId="18" xfId="0" applyFont="1" applyFill="1" applyBorder="1" applyAlignment="1">
      <alignment horizontal="center" vertical="top" wrapText="1"/>
    </xf>
    <xf numFmtId="0" fontId="2" fillId="2" borderId="12" xfId="0" applyFont="1" applyFill="1" applyBorder="1" applyAlignment="1">
      <alignment horizontal="center" vertical="top" wrapText="1"/>
    </xf>
    <xf numFmtId="0" fontId="3" fillId="0" borderId="7" xfId="0" applyFont="1" applyBorder="1" applyAlignment="1">
      <alignment horizontal="center" vertical="center"/>
    </xf>
    <xf numFmtId="0" fontId="6" fillId="3" borderId="0" xfId="0" applyFont="1" applyFill="1" applyAlignment="1">
      <alignment horizontal="center"/>
    </xf>
    <xf numFmtId="0" fontId="5" fillId="3" borderId="0" xfId="0" applyFont="1" applyFill="1"/>
    <xf numFmtId="0" fontId="5" fillId="3" borderId="0" xfId="0" applyFont="1" applyFill="1" applyAlignment="1">
      <alignment horizontal="center" vertical="center"/>
    </xf>
    <xf numFmtId="164" fontId="5" fillId="0" borderId="0" xfId="0" applyNumberFormat="1" applyFont="1"/>
    <xf numFmtId="0" fontId="3" fillId="3" borderId="0" xfId="0" applyFont="1" applyFill="1" applyAlignment="1">
      <alignment wrapText="1"/>
    </xf>
    <xf numFmtId="0" fontId="3" fillId="3" borderId="0" xfId="0" applyFont="1" applyFill="1" applyAlignment="1">
      <alignment horizontal="center" wrapText="1"/>
    </xf>
    <xf numFmtId="164" fontId="3" fillId="3" borderId="0" xfId="0" applyNumberFormat="1" applyFont="1" applyFill="1" applyAlignment="1">
      <alignment horizontal="center" wrapText="1"/>
    </xf>
    <xf numFmtId="0" fontId="22" fillId="0" borderId="18" xfId="11" applyFont="1" applyBorder="1" applyAlignment="1">
      <alignment horizontal="left"/>
    </xf>
    <xf numFmtId="0" fontId="5" fillId="3" borderId="18" xfId="0" applyFont="1" applyFill="1" applyBorder="1" applyAlignment="1">
      <alignment horizontal="center" vertical="center"/>
    </xf>
    <xf numFmtId="175" fontId="5" fillId="0" borderId="0" xfId="6" applyNumberFormat="1" applyFont="1" applyAlignment="1">
      <alignment horizontal="center" vertical="center" wrapText="1"/>
    </xf>
    <xf numFmtId="0" fontId="36" fillId="0" borderId="0" xfId="0" applyFont="1"/>
    <xf numFmtId="172" fontId="0" fillId="0" borderId="0" xfId="0" applyNumberFormat="1"/>
    <xf numFmtId="177" fontId="0" fillId="0" borderId="0" xfId="0" applyNumberFormat="1"/>
    <xf numFmtId="164" fontId="5" fillId="0" borderId="2" xfId="5" applyNumberFormat="1" applyFont="1" applyBorder="1" applyAlignment="1">
      <alignment vertical="center"/>
    </xf>
    <xf numFmtId="9" fontId="0" fillId="0" borderId="0" xfId="2" applyFont="1"/>
    <xf numFmtId="0" fontId="39" fillId="6" borderId="21" xfId="0" applyFont="1" applyFill="1" applyBorder="1" applyAlignment="1">
      <alignment horizontal="center" vertical="center"/>
    </xf>
    <xf numFmtId="0" fontId="38" fillId="5" borderId="21" xfId="0" applyFont="1" applyFill="1" applyBorder="1" applyAlignment="1">
      <alignment horizontal="center" vertical="center"/>
    </xf>
    <xf numFmtId="0" fontId="40" fillId="0" borderId="0" xfId="0" applyFont="1"/>
    <xf numFmtId="0" fontId="41" fillId="7" borderId="20" xfId="0" applyFont="1" applyFill="1" applyBorder="1" applyAlignment="1">
      <alignment horizontal="center" vertical="center"/>
    </xf>
    <xf numFmtId="168" fontId="41" fillId="8" borderId="20" xfId="20" applyFont="1" applyFill="1" applyBorder="1" applyAlignment="1">
      <alignment horizontal="center" vertical="center"/>
    </xf>
    <xf numFmtId="0" fontId="0" fillId="6" borderId="21" xfId="0" applyFill="1" applyBorder="1" applyAlignment="1">
      <alignment horizontal="center"/>
    </xf>
    <xf numFmtId="0" fontId="0" fillId="0" borderId="21" xfId="0" applyBorder="1" applyAlignment="1">
      <alignment horizontal="center" vertical="center"/>
    </xf>
    <xf numFmtId="44" fontId="0" fillId="0" borderId="21" xfId="0" applyNumberFormat="1" applyBorder="1"/>
    <xf numFmtId="0" fontId="43" fillId="0" borderId="21" xfId="0" applyFont="1" applyBorder="1" applyAlignment="1">
      <alignment vertical="center" wrapText="1"/>
    </xf>
    <xf numFmtId="0" fontId="0" fillId="0" borderId="20" xfId="0" applyBorder="1" applyAlignment="1">
      <alignment horizontal="center" vertical="center"/>
    </xf>
    <xf numFmtId="0" fontId="0" fillId="9" borderId="20" xfId="0" applyFill="1" applyBorder="1"/>
    <xf numFmtId="0" fontId="0" fillId="0" borderId="20" xfId="0" applyBorder="1"/>
    <xf numFmtId="0" fontId="44" fillId="0" borderId="21" xfId="0" applyFont="1" applyBorder="1" applyAlignment="1">
      <alignment vertical="center"/>
    </xf>
    <xf numFmtId="0" fontId="0" fillId="0" borderId="26" xfId="0" applyBorder="1" applyAlignment="1">
      <alignment horizontal="center" vertical="center"/>
    </xf>
    <xf numFmtId="0" fontId="0" fillId="0" borderId="0" xfId="0" applyAlignment="1">
      <alignment vertical="center"/>
    </xf>
    <xf numFmtId="44" fontId="0" fillId="0" borderId="21" xfId="1" applyFont="1" applyBorder="1"/>
    <xf numFmtId="0" fontId="0" fillId="6" borderId="22" xfId="0" applyFill="1" applyBorder="1" applyAlignment="1">
      <alignment horizontal="center"/>
    </xf>
    <xf numFmtId="0" fontId="0" fillId="6" borderId="23" xfId="0" applyFill="1" applyBorder="1" applyAlignment="1">
      <alignment horizontal="center"/>
    </xf>
    <xf numFmtId="10" fontId="0" fillId="0" borderId="21" xfId="0" applyNumberFormat="1" applyBorder="1"/>
    <xf numFmtId="10" fontId="0" fillId="0" borderId="0" xfId="0" applyNumberFormat="1" applyAlignment="1">
      <alignment horizontal="center"/>
    </xf>
    <xf numFmtId="0" fontId="36" fillId="0" borderId="0" xfId="0" applyFont="1" applyAlignment="1">
      <alignment horizontal="left"/>
    </xf>
    <xf numFmtId="0" fontId="46" fillId="0" borderId="18" xfId="11" applyFont="1" applyBorder="1" applyAlignment="1">
      <alignment horizontal="left"/>
    </xf>
    <xf numFmtId="0" fontId="28" fillId="0" borderId="2" xfId="0" applyFont="1" applyBorder="1" applyAlignment="1">
      <alignment horizontal="justify" vertical="center" wrapText="1"/>
    </xf>
    <xf numFmtId="0" fontId="5" fillId="0" borderId="18" xfId="0" applyFont="1" applyBorder="1" applyAlignment="1">
      <alignment horizontal="center" vertical="center"/>
    </xf>
    <xf numFmtId="9" fontId="5" fillId="0" borderId="2" xfId="2" applyFont="1" applyBorder="1"/>
    <xf numFmtId="0" fontId="8" fillId="0" borderId="2" xfId="0" applyFont="1" applyBorder="1" applyAlignment="1">
      <alignment horizontal="left" wrapText="1"/>
    </xf>
    <xf numFmtId="0" fontId="5" fillId="0" borderId="2" xfId="0" applyFont="1" applyBorder="1" applyAlignment="1">
      <alignment horizontal="left" wrapText="1"/>
    </xf>
    <xf numFmtId="185" fontId="5" fillId="0" borderId="2" xfId="19" applyNumberFormat="1" applyFont="1" applyFill="1" applyBorder="1" applyAlignment="1">
      <alignment horizontal="right" vertical="center" wrapText="1"/>
    </xf>
    <xf numFmtId="0" fontId="5" fillId="0" borderId="2" xfId="0" applyFont="1" applyBorder="1" applyAlignment="1">
      <alignment horizontal="justify" vertical="center" wrapText="1"/>
    </xf>
    <xf numFmtId="185" fontId="5" fillId="0" borderId="2" xfId="0" applyNumberFormat="1" applyFont="1" applyBorder="1" applyAlignment="1">
      <alignment horizontal="right" wrapText="1"/>
    </xf>
    <xf numFmtId="16" fontId="5" fillId="0" borderId="2" xfId="0" applyNumberFormat="1" applyFont="1" applyBorder="1" applyAlignment="1">
      <alignment horizontal="center" vertical="center" wrapText="1"/>
    </xf>
    <xf numFmtId="0" fontId="5" fillId="0" borderId="2" xfId="0" applyFont="1" applyBorder="1"/>
    <xf numFmtId="185" fontId="5" fillId="0" borderId="2" xfId="0" applyNumberFormat="1" applyFont="1" applyBorder="1"/>
    <xf numFmtId="174" fontId="5" fillId="0" borderId="2" xfId="19" applyNumberFormat="1" applyFont="1" applyFill="1" applyBorder="1" applyAlignment="1">
      <alignment horizontal="right" vertical="center" wrapText="1"/>
    </xf>
    <xf numFmtId="0" fontId="5" fillId="0" borderId="2" xfId="0" applyFont="1" applyBorder="1" applyAlignment="1">
      <alignment horizontal="left" vertical="center" wrapText="1"/>
    </xf>
    <xf numFmtId="188" fontId="13" fillId="0" borderId="2" xfId="5" applyNumberFormat="1" applyFont="1" applyFill="1" applyBorder="1"/>
    <xf numFmtId="0" fontId="13" fillId="0" borderId="2" xfId="6" applyFont="1" applyBorder="1" applyAlignment="1">
      <alignment horizontal="center" vertical="center"/>
    </xf>
    <xf numFmtId="169" fontId="13" fillId="0" borderId="2" xfId="12" applyFont="1" applyFill="1" applyBorder="1" applyAlignment="1">
      <alignment vertical="center"/>
    </xf>
    <xf numFmtId="168" fontId="13" fillId="0" borderId="2" xfId="5" applyFont="1" applyFill="1" applyBorder="1" applyAlignment="1">
      <alignment vertical="center"/>
    </xf>
    <xf numFmtId="170" fontId="13" fillId="0" borderId="2" xfId="5" applyNumberFormat="1" applyFont="1" applyFill="1" applyBorder="1" applyAlignment="1">
      <alignment vertical="center"/>
    </xf>
    <xf numFmtId="164" fontId="8" fillId="0" borderId="2" xfId="0" applyNumberFormat="1" applyFont="1" applyBorder="1" applyAlignment="1">
      <alignment horizontal="center" vertical="center" wrapText="1"/>
    </xf>
    <xf numFmtId="0" fontId="8" fillId="0" borderId="33" xfId="6" applyFont="1" applyBorder="1"/>
    <xf numFmtId="0" fontId="8" fillId="0" borderId="0" xfId="6" applyFont="1"/>
    <xf numFmtId="169" fontId="8" fillId="0" borderId="0" xfId="14" applyNumberFormat="1" applyFont="1" applyFill="1" applyBorder="1"/>
    <xf numFmtId="169" fontId="8" fillId="0" borderId="34" xfId="6" applyNumberFormat="1" applyFont="1" applyBorder="1"/>
    <xf numFmtId="0" fontId="6" fillId="0" borderId="33" xfId="6" applyFont="1" applyBorder="1"/>
    <xf numFmtId="0" fontId="6" fillId="0" borderId="0" xfId="6" applyFont="1"/>
    <xf numFmtId="166" fontId="8" fillId="0" borderId="0" xfId="6" applyNumberFormat="1" applyFont="1"/>
    <xf numFmtId="0" fontId="6" fillId="0" borderId="33" xfId="6" applyFont="1" applyBorder="1" applyAlignment="1">
      <alignment horizontal="center"/>
    </xf>
    <xf numFmtId="169" fontId="6" fillId="0" borderId="0" xfId="14" applyNumberFormat="1" applyFont="1" applyFill="1" applyBorder="1" applyAlignment="1">
      <alignment horizontal="right"/>
    </xf>
    <xf numFmtId="169" fontId="8" fillId="0" borderId="34" xfId="6" applyNumberFormat="1" applyFont="1" applyBorder="1" applyAlignment="1">
      <alignment horizontal="center"/>
    </xf>
    <xf numFmtId="0" fontId="6" fillId="0" borderId="35" xfId="6" applyFont="1" applyBorder="1"/>
    <xf numFmtId="0" fontId="6" fillId="0" borderId="10" xfId="6" applyFont="1" applyBorder="1"/>
    <xf numFmtId="0" fontId="8" fillId="0" borderId="10" xfId="6" applyFont="1" applyBorder="1"/>
    <xf numFmtId="169" fontId="8" fillId="0" borderId="10" xfId="14" applyNumberFormat="1" applyFont="1" applyFill="1" applyBorder="1"/>
    <xf numFmtId="169" fontId="8" fillId="0" borderId="36" xfId="6" applyNumberFormat="1" applyFont="1" applyBorder="1"/>
    <xf numFmtId="0" fontId="8" fillId="0" borderId="40" xfId="6" applyFont="1" applyBorder="1" applyAlignment="1">
      <alignment horizontal="center"/>
    </xf>
    <xf numFmtId="0" fontId="8" fillId="0" borderId="39" xfId="6" applyFont="1" applyBorder="1" applyAlignment="1">
      <alignment horizontal="center"/>
    </xf>
    <xf numFmtId="169" fontId="8" fillId="0" borderId="39" xfId="14" applyNumberFormat="1" applyFont="1" applyFill="1" applyBorder="1" applyAlignment="1">
      <alignment horizontal="center"/>
    </xf>
    <xf numFmtId="169" fontId="8" fillId="0" borderId="41" xfId="6" applyNumberFormat="1" applyFont="1" applyBorder="1" applyAlignment="1">
      <alignment horizontal="center"/>
    </xf>
    <xf numFmtId="169" fontId="8" fillId="0" borderId="2" xfId="6" applyNumberFormat="1" applyFont="1" applyBorder="1" applyAlignment="1">
      <alignment horizontal="center"/>
    </xf>
    <xf numFmtId="169" fontId="8" fillId="0" borderId="6" xfId="13" applyNumberFormat="1" applyFont="1" applyFill="1" applyBorder="1"/>
    <xf numFmtId="169" fontId="8" fillId="0" borderId="6" xfId="14" applyNumberFormat="1" applyFont="1" applyFill="1" applyBorder="1" applyAlignment="1">
      <alignment horizontal="center"/>
    </xf>
    <xf numFmtId="1" fontId="8" fillId="0" borderId="42" xfId="13" applyNumberFormat="1" applyFont="1" applyFill="1" applyBorder="1" applyAlignment="1">
      <alignment horizontal="right"/>
    </xf>
    <xf numFmtId="0" fontId="8" fillId="0" borderId="46" xfId="6" applyFont="1" applyBorder="1" applyAlignment="1">
      <alignment horizontal="center"/>
    </xf>
    <xf numFmtId="171" fontId="8" fillId="0" borderId="47" xfId="13" applyNumberFormat="1" applyFont="1" applyFill="1" applyBorder="1"/>
    <xf numFmtId="169" fontId="8" fillId="0" borderId="47" xfId="14" applyNumberFormat="1" applyFont="1" applyFill="1" applyBorder="1"/>
    <xf numFmtId="1" fontId="8" fillId="0" borderId="36" xfId="13" applyNumberFormat="1" applyFont="1" applyFill="1" applyBorder="1" applyAlignment="1">
      <alignment horizontal="right"/>
    </xf>
    <xf numFmtId="171" fontId="8" fillId="0" borderId="0" xfId="6" applyNumberFormat="1" applyFont="1"/>
    <xf numFmtId="190" fontId="6" fillId="0" borderId="48" xfId="21" applyNumberFormat="1" applyFont="1" applyFill="1" applyBorder="1" applyAlignment="1">
      <alignment horizontal="right"/>
    </xf>
    <xf numFmtId="171" fontId="8" fillId="0" borderId="39" xfId="6" applyNumberFormat="1" applyFont="1" applyBorder="1" applyAlignment="1">
      <alignment horizontal="center"/>
    </xf>
    <xf numFmtId="168" fontId="8" fillId="0" borderId="12" xfId="5" applyFont="1" applyFill="1" applyBorder="1"/>
    <xf numFmtId="0" fontId="8" fillId="0" borderId="9" xfId="6" applyFont="1" applyBorder="1" applyAlignment="1">
      <alignment horizontal="center"/>
    </xf>
    <xf numFmtId="172" fontId="8" fillId="0" borderId="12" xfId="14" applyNumberFormat="1" applyFont="1" applyFill="1" applyBorder="1"/>
    <xf numFmtId="0" fontId="8" fillId="0" borderId="49" xfId="6" applyFont="1" applyBorder="1" applyAlignment="1">
      <alignment horizontal="center"/>
    </xf>
    <xf numFmtId="172" fontId="8" fillId="0" borderId="45" xfId="13" applyNumberFormat="1" applyFont="1" applyFill="1" applyBorder="1"/>
    <xf numFmtId="172" fontId="8" fillId="0" borderId="45" xfId="14" applyNumberFormat="1" applyFont="1" applyFill="1" applyBorder="1"/>
    <xf numFmtId="172" fontId="8" fillId="0" borderId="50" xfId="13" applyNumberFormat="1" applyFont="1" applyFill="1" applyBorder="1"/>
    <xf numFmtId="190" fontId="6" fillId="0" borderId="51" xfId="21" applyNumberFormat="1" applyFont="1" applyFill="1" applyBorder="1" applyAlignment="1">
      <alignment horizontal="right"/>
    </xf>
    <xf numFmtId="43" fontId="8" fillId="0" borderId="6" xfId="13" applyFont="1" applyFill="1" applyBorder="1"/>
    <xf numFmtId="169" fontId="8" fillId="0" borderId="6" xfId="14" applyNumberFormat="1" applyFont="1" applyFill="1" applyBorder="1"/>
    <xf numFmtId="43" fontId="8" fillId="0" borderId="45" xfId="13" applyFont="1" applyFill="1" applyBorder="1"/>
    <xf numFmtId="169" fontId="8" fillId="0" borderId="45" xfId="14" applyNumberFormat="1" applyFont="1" applyFill="1" applyBorder="1"/>
    <xf numFmtId="169" fontId="8" fillId="0" borderId="50" xfId="13" applyNumberFormat="1" applyFont="1" applyFill="1" applyBorder="1"/>
    <xf numFmtId="186" fontId="6" fillId="0" borderId="48" xfId="21" applyNumberFormat="1" applyFont="1" applyFill="1" applyBorder="1" applyAlignment="1">
      <alignment horizontal="right"/>
    </xf>
    <xf numFmtId="169" fontId="8" fillId="0" borderId="38" xfId="14" applyNumberFormat="1" applyFont="1" applyFill="1" applyBorder="1" applyAlignment="1">
      <alignment horizontal="center"/>
    </xf>
    <xf numFmtId="169" fontId="8" fillId="0" borderId="53" xfId="6" applyNumberFormat="1" applyFont="1" applyBorder="1" applyAlignment="1">
      <alignment horizontal="center"/>
    </xf>
    <xf numFmtId="172" fontId="8" fillId="0" borderId="42" xfId="13" applyNumberFormat="1" applyFont="1" applyFill="1" applyBorder="1"/>
    <xf numFmtId="169" fontId="8" fillId="0" borderId="47" xfId="13" applyNumberFormat="1" applyFont="1" applyFill="1" applyBorder="1"/>
    <xf numFmtId="172" fontId="8" fillId="0" borderId="36" xfId="6" applyNumberFormat="1" applyFont="1" applyBorder="1"/>
    <xf numFmtId="9" fontId="8" fillId="0" borderId="0" xfId="22" applyFont="1" applyFill="1" applyBorder="1"/>
    <xf numFmtId="172" fontId="6" fillId="0" borderId="48" xfId="6" applyNumberFormat="1" applyFont="1" applyBorder="1" applyAlignment="1">
      <alignment horizontal="right"/>
    </xf>
    <xf numFmtId="171" fontId="6" fillId="0" borderId="0" xfId="6" applyNumberFormat="1" applyFont="1" applyAlignment="1">
      <alignment horizontal="left"/>
    </xf>
    <xf numFmtId="169" fontId="8" fillId="0" borderId="55" xfId="14" applyNumberFormat="1" applyFont="1" applyFill="1" applyBorder="1" applyAlignment="1">
      <alignment horizontal="center"/>
    </xf>
    <xf numFmtId="169" fontId="8" fillId="0" borderId="56" xfId="6" applyNumberFormat="1" applyFont="1" applyBorder="1" applyAlignment="1">
      <alignment horizontal="center"/>
    </xf>
    <xf numFmtId="172" fontId="6" fillId="10" borderId="48" xfId="6" applyNumberFormat="1" applyFont="1" applyFill="1" applyBorder="1" applyAlignment="1">
      <alignment horizontal="right"/>
    </xf>
    <xf numFmtId="0" fontId="10" fillId="0" borderId="0" xfId="6" applyFont="1" applyAlignment="1">
      <alignment horizontal="center" vertical="center" wrapText="1"/>
    </xf>
    <xf numFmtId="0" fontId="10" fillId="0" borderId="18" xfId="6" applyFont="1" applyBorder="1" applyAlignment="1">
      <alignment horizontal="center" vertical="center" wrapText="1"/>
    </xf>
    <xf numFmtId="0" fontId="12" fillId="0" borderId="18" xfId="6" applyFont="1" applyBorder="1" applyAlignment="1">
      <alignment horizontal="center" vertical="center" wrapText="1"/>
    </xf>
    <xf numFmtId="0" fontId="12" fillId="0" borderId="12" xfId="6" applyFont="1" applyBorder="1" applyAlignment="1">
      <alignment horizontal="center" vertical="center" wrapText="1"/>
    </xf>
    <xf numFmtId="0" fontId="51" fillId="0" borderId="0" xfId="6" applyFont="1"/>
    <xf numFmtId="0" fontId="16" fillId="0" borderId="0" xfId="6" applyFont="1"/>
    <xf numFmtId="0" fontId="52" fillId="0" borderId="0" xfId="23" applyFont="1"/>
    <xf numFmtId="4" fontId="52" fillId="0" borderId="0" xfId="23" applyNumberFormat="1" applyFont="1" applyAlignment="1">
      <alignment horizontal="center"/>
    </xf>
    <xf numFmtId="4" fontId="14" fillId="0" borderId="0" xfId="6" applyNumberFormat="1" applyFont="1" applyAlignment="1">
      <alignment horizontal="center"/>
    </xf>
    <xf numFmtId="0" fontId="14" fillId="0" borderId="17" xfId="6" applyFont="1" applyBorder="1"/>
    <xf numFmtId="0" fontId="13" fillId="0" borderId="17" xfId="6" applyFont="1" applyBorder="1"/>
    <xf numFmtId="169" fontId="13" fillId="0" borderId="17" xfId="12" applyFont="1" applyFill="1" applyBorder="1"/>
    <xf numFmtId="170" fontId="13" fillId="0" borderId="15" xfId="5" applyNumberFormat="1" applyFont="1" applyFill="1" applyBorder="1"/>
    <xf numFmtId="0" fontId="13" fillId="0" borderId="57" xfId="6" applyFont="1" applyBorder="1"/>
    <xf numFmtId="0" fontId="13" fillId="0" borderId="10" xfId="6" applyFont="1" applyBorder="1"/>
    <xf numFmtId="171" fontId="13" fillId="0" borderId="10" xfId="6" applyNumberFormat="1" applyFont="1" applyBorder="1"/>
    <xf numFmtId="171" fontId="14" fillId="0" borderId="10" xfId="6" applyNumberFormat="1" applyFont="1" applyBorder="1" applyAlignment="1">
      <alignment horizontal="left"/>
    </xf>
    <xf numFmtId="171" fontId="13" fillId="0" borderId="10" xfId="6" applyNumberFormat="1" applyFont="1" applyBorder="1" applyAlignment="1">
      <alignment horizontal="centerContinuous"/>
    </xf>
    <xf numFmtId="169" fontId="14" fillId="0" borderId="10" xfId="12" applyFont="1" applyFill="1" applyBorder="1" applyAlignment="1">
      <alignment horizontal="centerContinuous"/>
    </xf>
    <xf numFmtId="170" fontId="14" fillId="0" borderId="49" xfId="5" applyNumberFormat="1" applyFont="1" applyFill="1" applyBorder="1" applyAlignment="1">
      <alignment horizontal="right"/>
    </xf>
    <xf numFmtId="166" fontId="7" fillId="9" borderId="2" xfId="0" applyNumberFormat="1" applyFont="1" applyFill="1" applyBorder="1" applyAlignment="1">
      <alignment horizontal="center"/>
    </xf>
    <xf numFmtId="167" fontId="6" fillId="9" borderId="2" xfId="0" applyNumberFormat="1" applyFont="1" applyFill="1" applyBorder="1" applyAlignment="1">
      <alignment horizontal="center" vertical="center"/>
    </xf>
    <xf numFmtId="0" fontId="0" fillId="3" borderId="28" xfId="0" applyFill="1" applyBorder="1"/>
    <xf numFmtId="0" fontId="0" fillId="3" borderId="29" xfId="0" applyFill="1" applyBorder="1"/>
    <xf numFmtId="0" fontId="0" fillId="6" borderId="20" xfId="0" applyFill="1" applyBorder="1" applyAlignment="1">
      <alignment horizontal="center"/>
    </xf>
    <xf numFmtId="0" fontId="0" fillId="3" borderId="20" xfId="0" applyFill="1" applyBorder="1"/>
    <xf numFmtId="10" fontId="0" fillId="6" borderId="23" xfId="0" applyNumberFormat="1" applyFill="1" applyBorder="1" applyAlignment="1">
      <alignment horizontal="center"/>
    </xf>
    <xf numFmtId="44" fontId="0" fillId="0" borderId="20" xfId="1" applyFont="1" applyBorder="1"/>
    <xf numFmtId="44" fontId="0" fillId="0" borderId="0" xfId="1" applyFont="1" applyBorder="1"/>
    <xf numFmtId="165" fontId="0" fillId="0" borderId="0" xfId="0" applyNumberFormat="1"/>
    <xf numFmtId="10" fontId="0" fillId="0" borderId="0" xfId="0" applyNumberFormat="1"/>
    <xf numFmtId="191" fontId="0" fillId="0" borderId="21" xfId="0" applyNumberFormat="1" applyBorder="1"/>
    <xf numFmtId="12" fontId="0" fillId="0" borderId="0" xfId="0" applyNumberFormat="1"/>
    <xf numFmtId="44" fontId="0" fillId="0" borderId="22" xfId="1" applyFont="1" applyBorder="1" applyAlignment="1">
      <alignment horizontal="center"/>
    </xf>
    <xf numFmtId="44" fontId="0" fillId="0" borderId="24" xfId="1" applyFont="1" applyBorder="1" applyAlignment="1">
      <alignment horizontal="center"/>
    </xf>
    <xf numFmtId="44" fontId="0" fillId="0" borderId="23" xfId="1" applyFont="1" applyBorder="1" applyAlignment="1">
      <alignment horizontal="center"/>
    </xf>
    <xf numFmtId="0" fontId="53" fillId="0" borderId="0" xfId="26"/>
    <xf numFmtId="0" fontId="43" fillId="3" borderId="0" xfId="27" applyFont="1" applyFill="1"/>
    <xf numFmtId="0" fontId="55" fillId="9" borderId="2" xfId="27" applyFont="1" applyFill="1" applyBorder="1" applyAlignment="1">
      <alignment horizontal="center" vertical="center"/>
    </xf>
    <xf numFmtId="2" fontId="56" fillId="0" borderId="7" xfId="25" applyFont="1" applyBorder="1"/>
    <xf numFmtId="2" fontId="56" fillId="0" borderId="0" xfId="25" applyFont="1"/>
    <xf numFmtId="192" fontId="56" fillId="0" borderId="0" xfId="28" applyFont="1" applyFill="1" applyBorder="1"/>
    <xf numFmtId="186" fontId="56" fillId="0" borderId="8" xfId="29" applyFont="1" applyBorder="1"/>
    <xf numFmtId="0" fontId="43" fillId="11" borderId="2" xfId="27" applyFont="1" applyFill="1" applyBorder="1" applyAlignment="1">
      <alignment horizontal="center" vertical="center"/>
    </xf>
    <xf numFmtId="168" fontId="57" fillId="11" borderId="2" xfId="30" applyFont="1" applyFill="1" applyBorder="1" applyAlignment="1">
      <alignment vertical="center"/>
    </xf>
    <xf numFmtId="2" fontId="27" fillId="0" borderId="7" xfId="25" applyFont="1" applyBorder="1"/>
    <xf numFmtId="0" fontId="43" fillId="0" borderId="2" xfId="27" applyFont="1" applyBorder="1" applyAlignment="1">
      <alignment horizontal="center" vertical="center"/>
    </xf>
    <xf numFmtId="188" fontId="57" fillId="0" borderId="2" xfId="30" applyNumberFormat="1" applyFont="1" applyBorder="1" applyAlignment="1">
      <alignment vertical="center"/>
    </xf>
    <xf numFmtId="2" fontId="59" fillId="0" borderId="7" xfId="25" applyFont="1" applyBorder="1"/>
    <xf numFmtId="168" fontId="57" fillId="0" borderId="2" xfId="30" applyFont="1" applyBorder="1" applyAlignment="1">
      <alignment vertical="center"/>
    </xf>
    <xf numFmtId="2" fontId="27" fillId="0" borderId="7" xfId="25" applyFont="1" applyBorder="1" applyAlignment="1">
      <alignment horizontal="center"/>
    </xf>
    <xf numFmtId="2" fontId="27" fillId="0" borderId="0" xfId="25" applyFont="1"/>
    <xf numFmtId="2" fontId="59" fillId="0" borderId="0" xfId="25" applyFont="1"/>
    <xf numFmtId="192" fontId="27" fillId="0" borderId="0" xfId="28" applyFont="1" applyFill="1" applyBorder="1" applyAlignment="1">
      <alignment horizontal="right"/>
    </xf>
    <xf numFmtId="186" fontId="59" fillId="0" borderId="8" xfId="29" applyFont="1" applyBorder="1" applyAlignment="1">
      <alignment horizontal="center"/>
    </xf>
    <xf numFmtId="188" fontId="57" fillId="11" borderId="2" xfId="30" applyNumberFormat="1" applyFont="1" applyFill="1" applyBorder="1" applyAlignment="1">
      <alignment vertical="center"/>
    </xf>
    <xf numFmtId="192" fontId="59" fillId="0" borderId="0" xfId="28" applyFont="1" applyFill="1" applyBorder="1"/>
    <xf numFmtId="186" fontId="59" fillId="0" borderId="8" xfId="29" applyFont="1" applyBorder="1"/>
    <xf numFmtId="2" fontId="59" fillId="0" borderId="2" xfId="25" applyFont="1" applyBorder="1" applyAlignment="1">
      <alignment horizontal="center"/>
    </xf>
    <xf numFmtId="192" fontId="59" fillId="0" borderId="2" xfId="28" applyFont="1" applyFill="1" applyBorder="1" applyAlignment="1">
      <alignment horizontal="center"/>
    </xf>
    <xf numFmtId="186" fontId="59" fillId="0" borderId="2" xfId="29" applyFont="1" applyBorder="1" applyAlignment="1">
      <alignment horizontal="center"/>
    </xf>
    <xf numFmtId="169" fontId="59" fillId="0" borderId="2" xfId="25" applyNumberFormat="1" applyFont="1" applyBorder="1" applyAlignment="1">
      <alignment horizontal="center"/>
    </xf>
    <xf numFmtId="193" fontId="59" fillId="0" borderId="2" xfId="31" applyFont="1" applyFill="1" applyBorder="1"/>
    <xf numFmtId="4" fontId="59" fillId="0" borderId="2" xfId="13" applyNumberFormat="1" applyFont="1" applyFill="1" applyBorder="1" applyAlignment="1">
      <alignment horizontal="center"/>
    </xf>
    <xf numFmtId="192" fontId="59" fillId="0" borderId="2" xfId="28" applyFont="1" applyFill="1" applyBorder="1"/>
    <xf numFmtId="193" fontId="59" fillId="0" borderId="2" xfId="31" applyFont="1" applyFill="1" applyBorder="1" applyAlignment="1">
      <alignment horizontal="right"/>
    </xf>
    <xf numFmtId="171" fontId="59" fillId="0" borderId="0" xfId="25" applyNumberFormat="1" applyFont="1"/>
    <xf numFmtId="193" fontId="27" fillId="0" borderId="2" xfId="31" applyFont="1" applyFill="1" applyBorder="1" applyAlignment="1">
      <alignment horizontal="right"/>
    </xf>
    <xf numFmtId="171" fontId="59" fillId="0" borderId="2" xfId="25" applyNumberFormat="1" applyFont="1" applyBorder="1" applyAlignment="1">
      <alignment horizontal="center"/>
    </xf>
    <xf numFmtId="2" fontId="59" fillId="0" borderId="2" xfId="25" applyFont="1" applyBorder="1" applyAlignment="1">
      <alignment horizontal="centerContinuous"/>
    </xf>
    <xf numFmtId="43" fontId="59" fillId="0" borderId="2" xfId="13" applyFont="1" applyFill="1" applyBorder="1"/>
    <xf numFmtId="186" fontId="59" fillId="0" borderId="2" xfId="29" applyFont="1" applyBorder="1"/>
    <xf numFmtId="0" fontId="43" fillId="0" borderId="2" xfId="27" applyFont="1" applyBorder="1" applyAlignment="1">
      <alignment vertical="center"/>
    </xf>
    <xf numFmtId="9" fontId="59" fillId="0" borderId="0" xfId="22" applyFont="1" applyFill="1" applyBorder="1"/>
    <xf numFmtId="171" fontId="27" fillId="0" borderId="0" xfId="25" applyNumberFormat="1" applyFont="1" applyAlignment="1">
      <alignment horizontal="left"/>
    </xf>
    <xf numFmtId="192" fontId="59" fillId="0" borderId="0" xfId="28" applyFont="1" applyFill="1" applyBorder="1" applyAlignment="1">
      <alignment horizontal="centerContinuous"/>
    </xf>
    <xf numFmtId="9" fontId="59" fillId="0" borderId="2" xfId="22" applyFont="1" applyFill="1" applyBorder="1" applyAlignment="1">
      <alignment horizontal="center"/>
    </xf>
    <xf numFmtId="0" fontId="43" fillId="0" borderId="2" xfId="27" applyFont="1" applyBorder="1"/>
    <xf numFmtId="42" fontId="43" fillId="0" borderId="2" xfId="32" applyFont="1" applyBorder="1"/>
    <xf numFmtId="193" fontId="59" fillId="0" borderId="8" xfId="31" applyFont="1" applyFill="1" applyBorder="1"/>
    <xf numFmtId="171" fontId="59" fillId="0" borderId="0" xfId="25" applyNumberFormat="1" applyFont="1" applyAlignment="1">
      <alignment horizontal="centerContinuous"/>
    </xf>
    <xf numFmtId="192" fontId="27" fillId="0" borderId="0" xfId="28" applyFont="1" applyFill="1" applyBorder="1" applyAlignment="1">
      <alignment horizontal="centerContinuous"/>
    </xf>
    <xf numFmtId="193" fontId="27" fillId="0" borderId="9" xfId="31" applyFont="1" applyFill="1" applyBorder="1" applyAlignment="1">
      <alignment horizontal="right"/>
    </xf>
    <xf numFmtId="0" fontId="60" fillId="0" borderId="2" xfId="33" applyFont="1" applyBorder="1"/>
    <xf numFmtId="42" fontId="60" fillId="0" borderId="2" xfId="32" applyFont="1" applyFill="1" applyBorder="1" applyAlignment="1"/>
    <xf numFmtId="169" fontId="62" fillId="0" borderId="8" xfId="26" applyNumberFormat="1" applyFont="1" applyBorder="1" applyAlignment="1">
      <alignment horizontal="right"/>
    </xf>
    <xf numFmtId="0" fontId="27" fillId="0" borderId="7" xfId="26" applyFont="1" applyBorder="1"/>
    <xf numFmtId="0" fontId="59" fillId="0" borderId="0" xfId="26" applyFont="1"/>
    <xf numFmtId="169" fontId="59" fillId="0" borderId="8" xfId="26" applyNumberFormat="1" applyFont="1" applyBorder="1"/>
    <xf numFmtId="0" fontId="59" fillId="0" borderId="2" xfId="26" applyFont="1" applyBorder="1" applyAlignment="1">
      <alignment horizontal="center"/>
    </xf>
    <xf numFmtId="169" fontId="59" fillId="0" borderId="2" xfId="26" applyNumberFormat="1" applyFont="1" applyBorder="1" applyAlignment="1">
      <alignment horizontal="center"/>
    </xf>
    <xf numFmtId="169" fontId="59" fillId="0" borderId="2" xfId="13" applyNumberFormat="1" applyFont="1" applyFill="1" applyBorder="1"/>
    <xf numFmtId="169" fontId="63" fillId="0" borderId="2" xfId="26" applyNumberFormat="1" applyFont="1" applyBorder="1" applyAlignment="1">
      <alignment horizontal="center"/>
    </xf>
    <xf numFmtId="169" fontId="63" fillId="0" borderId="2" xfId="13" applyNumberFormat="1" applyFont="1" applyFill="1" applyBorder="1"/>
    <xf numFmtId="4" fontId="63" fillId="0" borderId="2" xfId="13" applyNumberFormat="1" applyFont="1" applyFill="1" applyBorder="1" applyAlignment="1">
      <alignment horizontal="center"/>
    </xf>
    <xf numFmtId="193" fontId="59" fillId="0" borderId="2" xfId="31" applyFont="1" applyFill="1" applyBorder="1" applyAlignment="1">
      <alignment horizontal="center"/>
    </xf>
    <xf numFmtId="171" fontId="59" fillId="0" borderId="2" xfId="13" applyNumberFormat="1" applyFont="1" applyFill="1" applyBorder="1"/>
    <xf numFmtId="0" fontId="59" fillId="0" borderId="7" xfId="26" applyFont="1" applyBorder="1"/>
    <xf numFmtId="171" fontId="59" fillId="0" borderId="0" xfId="26" applyNumberFormat="1" applyFont="1"/>
    <xf numFmtId="171" fontId="27" fillId="0" borderId="0" xfId="26" applyNumberFormat="1" applyFont="1" applyAlignment="1">
      <alignment horizontal="right"/>
    </xf>
    <xf numFmtId="193" fontId="27" fillId="0" borderId="2" xfId="31" applyFont="1" applyFill="1" applyBorder="1" applyAlignment="1">
      <alignment horizontal="center"/>
    </xf>
    <xf numFmtId="171" fontId="59" fillId="0" borderId="2" xfId="26" applyNumberFormat="1" applyFont="1" applyBorder="1" applyAlignment="1">
      <alignment horizontal="center"/>
    </xf>
    <xf numFmtId="0" fontId="59" fillId="0" borderId="2" xfId="26" applyFont="1" applyBorder="1" applyAlignment="1">
      <alignment horizontal="centerContinuous"/>
    </xf>
    <xf numFmtId="0" fontId="59" fillId="0" borderId="2" xfId="26" applyFont="1" applyBorder="1"/>
    <xf numFmtId="0" fontId="60" fillId="0" borderId="2" xfId="33" applyFont="1" applyBorder="1" applyAlignment="1">
      <alignment wrapText="1"/>
    </xf>
    <xf numFmtId="42" fontId="60" fillId="0" borderId="2" xfId="32" applyFont="1" applyFill="1" applyBorder="1" applyAlignment="1">
      <alignment wrapText="1"/>
    </xf>
    <xf numFmtId="0" fontId="43" fillId="0" borderId="0" xfId="27" applyFont="1"/>
    <xf numFmtId="169" fontId="59" fillId="0" borderId="2" xfId="26" applyNumberFormat="1" applyFont="1" applyBorder="1"/>
    <xf numFmtId="193" fontId="59" fillId="0" borderId="8" xfId="31" applyFont="1" applyFill="1" applyBorder="1" applyAlignment="1">
      <alignment horizontal="center"/>
    </xf>
    <xf numFmtId="171" fontId="27" fillId="0" borderId="0" xfId="26" applyNumberFormat="1" applyFont="1" applyAlignment="1">
      <alignment horizontal="left"/>
    </xf>
    <xf numFmtId="0" fontId="27" fillId="0" borderId="0" xfId="26" applyFont="1"/>
    <xf numFmtId="171" fontId="27" fillId="0" borderId="0" xfId="26" applyNumberFormat="1" applyFont="1" applyAlignment="1">
      <alignment horizontal="centerContinuous"/>
    </xf>
    <xf numFmtId="169" fontId="59" fillId="0" borderId="2" xfId="13" applyNumberFormat="1" applyFont="1" applyFill="1" applyBorder="1" applyAlignment="1">
      <alignment horizontal="center"/>
    </xf>
    <xf numFmtId="169" fontId="27" fillId="0" borderId="2" xfId="26" applyNumberFormat="1" applyFont="1" applyBorder="1" applyAlignment="1">
      <alignment horizontal="right"/>
    </xf>
    <xf numFmtId="171" fontId="27" fillId="0" borderId="0" xfId="26" applyNumberFormat="1" applyFont="1"/>
    <xf numFmtId="169" fontId="27" fillId="0" borderId="8" xfId="26" applyNumberFormat="1" applyFont="1" applyBorder="1"/>
    <xf numFmtId="171" fontId="59" fillId="0" borderId="0" xfId="26" applyNumberFormat="1" applyFont="1" applyAlignment="1">
      <alignment horizontal="left"/>
    </xf>
    <xf numFmtId="171" fontId="59" fillId="0" borderId="0" xfId="26" applyNumberFormat="1" applyFont="1" applyAlignment="1">
      <alignment horizontal="centerContinuous"/>
    </xf>
    <xf numFmtId="193" fontId="27" fillId="0" borderId="13" xfId="31" applyFont="1" applyFill="1" applyBorder="1" applyAlignment="1">
      <alignment horizontal="right"/>
    </xf>
    <xf numFmtId="2" fontId="59" fillId="0" borderId="14" xfId="25" applyFont="1" applyBorder="1"/>
    <xf numFmtId="2" fontId="59" fillId="0" borderId="17" xfId="25" applyFont="1" applyBorder="1"/>
    <xf numFmtId="171" fontId="59" fillId="0" borderId="17" xfId="25" applyNumberFormat="1" applyFont="1" applyBorder="1"/>
    <xf numFmtId="171" fontId="27" fillId="0" borderId="17" xfId="25" applyNumberFormat="1" applyFont="1" applyBorder="1" applyAlignment="1">
      <alignment horizontal="left"/>
    </xf>
    <xf numFmtId="171" fontId="59" fillId="0" borderId="17" xfId="25" applyNumberFormat="1" applyFont="1" applyBorder="1" applyAlignment="1">
      <alignment horizontal="centerContinuous"/>
    </xf>
    <xf numFmtId="192" fontId="27" fillId="0" borderId="17" xfId="28" applyFont="1" applyFill="1" applyBorder="1" applyAlignment="1">
      <alignment horizontal="centerContinuous"/>
    </xf>
    <xf numFmtId="43" fontId="5" fillId="0" borderId="2" xfId="24" applyFont="1" applyBorder="1" applyAlignment="1">
      <alignment horizontal="center" vertical="center" wrapText="1"/>
    </xf>
    <xf numFmtId="172" fontId="60" fillId="0" borderId="6" xfId="33" applyNumberFormat="1" applyFont="1" applyBorder="1" applyAlignment="1">
      <alignment horizontal="center"/>
    </xf>
    <xf numFmtId="169" fontId="60" fillId="0" borderId="6" xfId="35" applyFont="1" applyFill="1" applyBorder="1"/>
    <xf numFmtId="43" fontId="5" fillId="0" borderId="2" xfId="6" applyNumberFormat="1" applyFont="1" applyBorder="1"/>
    <xf numFmtId="169" fontId="60" fillId="0" borderId="2" xfId="33" applyNumberFormat="1" applyFont="1" applyBorder="1" applyAlignment="1">
      <alignment horizontal="center"/>
    </xf>
    <xf numFmtId="169" fontId="60" fillId="0" borderId="6" xfId="13" applyNumberFormat="1" applyFont="1" applyFill="1" applyBorder="1"/>
    <xf numFmtId="43" fontId="60" fillId="0" borderId="6" xfId="13" applyFont="1" applyFill="1" applyBorder="1"/>
    <xf numFmtId="169" fontId="60" fillId="0" borderId="42" xfId="13" applyNumberFormat="1" applyFont="1" applyFill="1" applyBorder="1"/>
    <xf numFmtId="0" fontId="60" fillId="0" borderId="2" xfId="33" applyFont="1" applyBorder="1" applyAlignment="1">
      <alignment horizontal="center"/>
    </xf>
    <xf numFmtId="170" fontId="14" fillId="0" borderId="18" xfId="5" applyNumberFormat="1" applyFont="1" applyFill="1" applyBorder="1" applyAlignment="1">
      <alignment horizontal="right"/>
    </xf>
    <xf numFmtId="167" fontId="6" fillId="3" borderId="2" xfId="0" applyNumberFormat="1" applyFont="1" applyFill="1" applyBorder="1" applyAlignment="1">
      <alignment horizontal="center" vertical="center"/>
    </xf>
    <xf numFmtId="0" fontId="8" fillId="3" borderId="2" xfId="0" applyFont="1" applyFill="1" applyBorder="1" applyAlignment="1">
      <alignment horizontal="center" vertical="center" wrapText="1"/>
    </xf>
    <xf numFmtId="164" fontId="8" fillId="3" borderId="2" xfId="5" applyNumberFormat="1" applyFont="1" applyFill="1" applyBorder="1" applyAlignment="1">
      <alignment vertical="center"/>
    </xf>
    <xf numFmtId="164" fontId="8" fillId="3" borderId="2" xfId="0" applyNumberFormat="1" applyFont="1" applyFill="1" applyBorder="1" applyAlignment="1">
      <alignment horizontal="center" vertical="center" wrapText="1"/>
    </xf>
    <xf numFmtId="170" fontId="14" fillId="0" borderId="0" xfId="5" applyNumberFormat="1" applyFont="1" applyFill="1" applyBorder="1" applyAlignment="1">
      <alignment horizontal="right"/>
    </xf>
    <xf numFmtId="164" fontId="6" fillId="9" borderId="6" xfId="0" applyNumberFormat="1" applyFont="1" applyFill="1" applyBorder="1" applyAlignment="1">
      <alignment wrapText="1"/>
    </xf>
    <xf numFmtId="165" fontId="6" fillId="9" borderId="6" xfId="0" applyNumberFormat="1" applyFont="1" applyFill="1" applyBorder="1" applyAlignment="1">
      <alignment wrapText="1"/>
    </xf>
    <xf numFmtId="164" fontId="7" fillId="9" borderId="2" xfId="0" applyNumberFormat="1" applyFont="1" applyFill="1" applyBorder="1"/>
    <xf numFmtId="164" fontId="6" fillId="9" borderId="2" xfId="0" applyNumberFormat="1" applyFont="1" applyFill="1" applyBorder="1" applyAlignment="1">
      <alignment wrapText="1"/>
    </xf>
    <xf numFmtId="171" fontId="13" fillId="0" borderId="0" xfId="6" applyNumberFormat="1" applyFont="1" applyAlignment="1">
      <alignment horizontal="center"/>
    </xf>
    <xf numFmtId="169" fontId="14" fillId="0" borderId="0" xfId="12" applyFont="1" applyFill="1" applyBorder="1" applyAlignment="1">
      <alignment horizontal="center"/>
    </xf>
    <xf numFmtId="169" fontId="8" fillId="0" borderId="0" xfId="14" applyNumberFormat="1" applyFont="1" applyFill="1" applyBorder="1" applyAlignment="1">
      <alignment horizontal="center"/>
    </xf>
    <xf numFmtId="171" fontId="8" fillId="0" borderId="0" xfId="6" applyNumberFormat="1" applyFont="1" applyAlignment="1">
      <alignment horizontal="center"/>
    </xf>
    <xf numFmtId="169" fontId="6" fillId="0" borderId="0" xfId="14" applyNumberFormat="1" applyFont="1" applyFill="1" applyBorder="1" applyAlignment="1">
      <alignment horizontal="center"/>
    </xf>
    <xf numFmtId="0" fontId="64" fillId="0" borderId="2" xfId="33" applyFont="1" applyBorder="1" applyAlignment="1">
      <alignment horizontal="center"/>
    </xf>
    <xf numFmtId="169" fontId="64" fillId="0" borderId="6" xfId="13" applyNumberFormat="1" applyFont="1" applyFill="1" applyBorder="1"/>
    <xf numFmtId="4" fontId="60" fillId="0" borderId="2" xfId="33" applyNumberFormat="1" applyFont="1" applyBorder="1" applyAlignment="1">
      <alignment horizontal="center"/>
    </xf>
    <xf numFmtId="169" fontId="64" fillId="0" borderId="42" xfId="13" applyNumberFormat="1" applyFont="1" applyFill="1" applyBorder="1"/>
    <xf numFmtId="0" fontId="60" fillId="0" borderId="9" xfId="33" applyFont="1" applyBorder="1" applyAlignment="1">
      <alignment horizontal="center"/>
    </xf>
    <xf numFmtId="169" fontId="60" fillId="0" borderId="12" xfId="13" applyNumberFormat="1" applyFont="1" applyFill="1" applyBorder="1"/>
    <xf numFmtId="0" fontId="0" fillId="0" borderId="0" xfId="0" applyAlignment="1">
      <alignment wrapText="1"/>
    </xf>
    <xf numFmtId="43" fontId="0" fillId="0" borderId="0" xfId="24" applyFont="1"/>
    <xf numFmtId="0" fontId="3" fillId="0" borderId="0" xfId="0" applyFont="1" applyAlignment="1">
      <alignment horizontal="right"/>
    </xf>
    <xf numFmtId="164" fontId="3" fillId="0" borderId="0" xfId="0" applyNumberFormat="1" applyFont="1" applyAlignment="1">
      <alignment horizontal="left"/>
    </xf>
    <xf numFmtId="164" fontId="3" fillId="0" borderId="0" xfId="0" applyNumberFormat="1" applyFont="1"/>
    <xf numFmtId="0" fontId="3" fillId="0" borderId="0" xfId="0" applyFont="1" applyAlignment="1">
      <alignment horizontal="left" wrapText="1"/>
    </xf>
    <xf numFmtId="0" fontId="5" fillId="3" borderId="0" xfId="0" applyFont="1" applyFill="1" applyAlignment="1">
      <alignment wrapText="1"/>
    </xf>
    <xf numFmtId="164" fontId="5" fillId="0" borderId="0" xfId="5" applyNumberFormat="1" applyFont="1" applyBorder="1" applyAlignment="1">
      <alignment vertical="center"/>
    </xf>
    <xf numFmtId="0" fontId="0" fillId="0" borderId="2" xfId="0" applyBorder="1" applyAlignment="1">
      <alignment wrapText="1"/>
    </xf>
    <xf numFmtId="0" fontId="3" fillId="0" borderId="16" xfId="6" applyFont="1" applyBorder="1" applyAlignment="1">
      <alignment horizontal="center" vertical="top"/>
    </xf>
    <xf numFmtId="42" fontId="65" fillId="0" borderId="0" xfId="32" applyFont="1"/>
    <xf numFmtId="42" fontId="66" fillId="0" borderId="0" xfId="32" applyFont="1" applyAlignment="1">
      <alignment horizontal="center" vertical="center"/>
    </xf>
    <xf numFmtId="42" fontId="65" fillId="0" borderId="0" xfId="32" applyFont="1" applyAlignment="1">
      <alignment horizontal="center" vertical="center"/>
    </xf>
    <xf numFmtId="42" fontId="68" fillId="0" borderId="0" xfId="32" applyFont="1" applyAlignment="1">
      <alignment vertical="center"/>
    </xf>
    <xf numFmtId="42" fontId="68" fillId="0" borderId="0" xfId="32" applyFont="1" applyAlignment="1">
      <alignment vertical="center" wrapText="1"/>
    </xf>
    <xf numFmtId="42" fontId="70" fillId="12" borderId="63" xfId="32" applyFont="1" applyFill="1" applyBorder="1" applyAlignment="1">
      <alignment horizontal="right" vertical="center"/>
    </xf>
    <xf numFmtId="42" fontId="29" fillId="0" borderId="65" xfId="32" applyFont="1" applyBorder="1" applyAlignment="1">
      <alignment horizontal="left" vertical="center" wrapText="1"/>
    </xf>
    <xf numFmtId="42" fontId="29" fillId="0" borderId="65" xfId="32" applyFont="1" applyFill="1" applyBorder="1" applyAlignment="1">
      <alignment vertical="center"/>
    </xf>
    <xf numFmtId="42" fontId="71" fillId="0" borderId="0" xfId="32" applyFont="1" applyAlignment="1">
      <alignment horizontal="left" vertical="center" wrapText="1"/>
    </xf>
    <xf numFmtId="42" fontId="29" fillId="0" borderId="0" xfId="32" applyFont="1" applyBorder="1" applyAlignment="1">
      <alignment horizontal="center" vertical="center"/>
    </xf>
    <xf numFmtId="42" fontId="4" fillId="0" borderId="0" xfId="32" applyFont="1" applyAlignment="1">
      <alignment vertical="center"/>
    </xf>
    <xf numFmtId="42" fontId="29" fillId="0" borderId="66" xfId="32" applyFont="1" applyBorder="1" applyAlignment="1">
      <alignment horizontal="left" vertical="center" wrapText="1"/>
    </xf>
    <xf numFmtId="42" fontId="29" fillId="0" borderId="66" xfId="32" applyFont="1" applyFill="1" applyBorder="1" applyAlignment="1">
      <alignment vertical="center"/>
    </xf>
    <xf numFmtId="42" fontId="29" fillId="0" borderId="0" xfId="32" applyFont="1" applyAlignment="1">
      <alignment vertical="center"/>
    </xf>
    <xf numFmtId="42" fontId="66" fillId="0" borderId="0" xfId="32" applyFont="1" applyAlignment="1">
      <alignment horizontal="right" vertical="center" wrapText="1"/>
    </xf>
    <xf numFmtId="42" fontId="66" fillId="0" borderId="0" xfId="32" applyFont="1" applyAlignment="1">
      <alignment vertical="center"/>
    </xf>
    <xf numFmtId="42" fontId="29" fillId="13" borderId="67" xfId="32" applyFont="1" applyFill="1" applyBorder="1" applyAlignment="1">
      <alignment vertical="center" wrapText="1"/>
    </xf>
    <xf numFmtId="42" fontId="29" fillId="13" borderId="67" xfId="32" applyFont="1" applyFill="1" applyBorder="1" applyAlignment="1">
      <alignment horizontal="center" vertical="center" wrapText="1"/>
    </xf>
    <xf numFmtId="42" fontId="29" fillId="13" borderId="67" xfId="32" applyFont="1" applyFill="1" applyBorder="1" applyAlignment="1">
      <alignment horizontal="center" vertical="center"/>
    </xf>
    <xf numFmtId="42" fontId="29" fillId="13" borderId="67" xfId="32" applyFont="1" applyFill="1" applyBorder="1" applyAlignment="1">
      <alignment horizontal="justify" vertical="center" wrapText="1"/>
    </xf>
    <xf numFmtId="42" fontId="70" fillId="13" borderId="67" xfId="32" applyFont="1" applyFill="1" applyBorder="1" applyAlignment="1">
      <alignment vertical="center"/>
    </xf>
    <xf numFmtId="42" fontId="29" fillId="13" borderId="67" xfId="32" applyFont="1" applyFill="1" applyBorder="1" applyAlignment="1">
      <alignment horizontal="left" vertical="center"/>
    </xf>
    <xf numFmtId="42" fontId="70" fillId="13" borderId="67" xfId="32" applyFont="1" applyFill="1" applyBorder="1" applyAlignment="1">
      <alignment horizontal="justify" vertical="center" wrapText="1"/>
    </xf>
    <xf numFmtId="42" fontId="68" fillId="14" borderId="0" xfId="32" applyFont="1" applyFill="1" applyAlignment="1">
      <alignment vertical="center"/>
    </xf>
    <xf numFmtId="42" fontId="66" fillId="0" borderId="68" xfId="32" applyFont="1" applyFill="1" applyBorder="1" applyAlignment="1">
      <alignment horizontal="justify" vertical="center" wrapText="1"/>
    </xf>
    <xf numFmtId="42" fontId="66" fillId="0" borderId="69" xfId="32" applyFont="1" applyFill="1" applyBorder="1" applyAlignment="1">
      <alignment vertical="center"/>
    </xf>
    <xf numFmtId="42" fontId="65" fillId="14" borderId="0" xfId="32" applyFont="1" applyFill="1"/>
    <xf numFmtId="42" fontId="66" fillId="0" borderId="70" xfId="32" applyFont="1" applyFill="1" applyBorder="1" applyAlignment="1">
      <alignment horizontal="justify" vertical="center" wrapText="1"/>
    </xf>
    <xf numFmtId="9" fontId="65" fillId="0" borderId="0" xfId="17" applyFont="1"/>
    <xf numFmtId="42" fontId="66" fillId="0" borderId="70" xfId="32" applyFont="1" applyBorder="1" applyAlignment="1">
      <alignment horizontal="justify" vertical="center" wrapText="1"/>
    </xf>
    <xf numFmtId="42" fontId="29" fillId="13" borderId="71" xfId="32" applyFont="1" applyFill="1" applyBorder="1" applyAlignment="1">
      <alignment vertical="center"/>
    </xf>
    <xf numFmtId="42" fontId="70" fillId="13" borderId="72" xfId="32" applyFont="1" applyFill="1" applyBorder="1" applyAlignment="1">
      <alignment vertical="center"/>
    </xf>
    <xf numFmtId="42" fontId="70" fillId="13" borderId="73" xfId="32" applyFont="1" applyFill="1" applyBorder="1" applyAlignment="1">
      <alignment vertical="center"/>
    </xf>
    <xf numFmtId="42" fontId="29" fillId="13" borderId="74" xfId="32" applyFont="1" applyFill="1" applyBorder="1" applyAlignment="1">
      <alignment vertical="center"/>
    </xf>
    <xf numFmtId="42" fontId="70" fillId="13" borderId="75" xfId="32" applyFont="1" applyFill="1" applyBorder="1" applyAlignment="1">
      <alignment vertical="center"/>
    </xf>
    <xf numFmtId="42" fontId="70" fillId="13" borderId="76" xfId="32" applyFont="1" applyFill="1" applyBorder="1" applyAlignment="1">
      <alignment vertical="center"/>
    </xf>
    <xf numFmtId="42" fontId="29" fillId="13" borderId="77" xfId="32" applyFont="1" applyFill="1" applyBorder="1" applyAlignment="1">
      <alignment vertical="center"/>
    </xf>
    <xf numFmtId="194" fontId="29" fillId="13" borderId="78" xfId="32" applyNumberFormat="1" applyFont="1" applyFill="1" applyBorder="1" applyAlignment="1">
      <alignment horizontal="center" vertical="center"/>
    </xf>
    <xf numFmtId="195" fontId="29" fillId="13" borderId="78" xfId="32" applyNumberFormat="1" applyFont="1" applyFill="1" applyBorder="1" applyAlignment="1">
      <alignment horizontal="center" vertical="center"/>
    </xf>
    <xf numFmtId="194" fontId="29" fillId="13" borderId="79" xfId="32" applyNumberFormat="1" applyFont="1" applyFill="1" applyBorder="1" applyAlignment="1">
      <alignment horizontal="center" vertical="center"/>
    </xf>
    <xf numFmtId="42" fontId="29" fillId="0" borderId="83" xfId="32" applyFont="1" applyBorder="1" applyAlignment="1">
      <alignment horizontal="center" vertical="center" wrapText="1"/>
    </xf>
    <xf numFmtId="42" fontId="29" fillId="0" borderId="84" xfId="32" applyFont="1" applyBorder="1" applyAlignment="1">
      <alignment horizontal="center" vertical="center"/>
    </xf>
    <xf numFmtId="42" fontId="29" fillId="0" borderId="85" xfId="32" applyFont="1" applyBorder="1" applyAlignment="1">
      <alignment horizontal="center" vertical="center"/>
    </xf>
    <xf numFmtId="42" fontId="29" fillId="0" borderId="86" xfId="32" applyFont="1" applyBorder="1" applyAlignment="1">
      <alignment horizontal="center" vertical="center"/>
    </xf>
    <xf numFmtId="42" fontId="4" fillId="0" borderId="87" xfId="32" applyFont="1" applyBorder="1" applyAlignment="1">
      <alignment horizontal="right" vertical="center"/>
    </xf>
    <xf numFmtId="42" fontId="4" fillId="0" borderId="88" xfId="32" applyFont="1" applyBorder="1" applyAlignment="1">
      <alignment horizontal="right" vertical="center"/>
    </xf>
    <xf numFmtId="42" fontId="4" fillId="14" borderId="87" xfId="32" applyFont="1" applyFill="1" applyBorder="1" applyAlignment="1">
      <alignment horizontal="right" vertical="center"/>
    </xf>
    <xf numFmtId="42" fontId="29" fillId="0" borderId="89" xfId="32" applyFont="1" applyBorder="1" applyAlignment="1">
      <alignment horizontal="center" vertical="center"/>
    </xf>
    <xf numFmtId="42" fontId="4" fillId="0" borderId="90" xfId="32" applyFont="1" applyBorder="1" applyAlignment="1">
      <alignment horizontal="right" vertical="center"/>
    </xf>
    <xf numFmtId="42" fontId="4" fillId="0" borderId="91" xfId="32" applyFont="1" applyBorder="1" applyAlignment="1">
      <alignment horizontal="right" vertical="center"/>
    </xf>
    <xf numFmtId="42" fontId="29" fillId="0" borderId="0" xfId="32" applyFont="1" applyAlignment="1">
      <alignment horizontal="center" vertical="center"/>
    </xf>
    <xf numFmtId="42" fontId="72" fillId="0" borderId="0" xfId="32" applyFont="1" applyAlignment="1">
      <alignment vertical="center"/>
    </xf>
    <xf numFmtId="42" fontId="66" fillId="0" borderId="92" xfId="32" applyFont="1" applyBorder="1" applyAlignment="1">
      <alignment horizontal="justify" vertical="center" wrapText="1"/>
    </xf>
    <xf numFmtId="42" fontId="66" fillId="0" borderId="93" xfId="32" applyFont="1" applyBorder="1" applyAlignment="1">
      <alignment horizontal="justify" vertical="center" wrapText="1"/>
    </xf>
    <xf numFmtId="196" fontId="29" fillId="13" borderId="78" xfId="32" applyNumberFormat="1" applyFont="1" applyFill="1" applyBorder="1" applyAlignment="1">
      <alignment horizontal="center" vertical="center"/>
    </xf>
    <xf numFmtId="197" fontId="29" fillId="13" borderId="78" xfId="32" applyNumberFormat="1" applyFont="1" applyFill="1" applyBorder="1" applyAlignment="1">
      <alignment horizontal="center" vertical="center"/>
    </xf>
    <xf numFmtId="196" fontId="70" fillId="13" borderId="75" xfId="32" applyNumberFormat="1" applyFont="1" applyFill="1" applyBorder="1" applyAlignment="1">
      <alignment vertical="center"/>
    </xf>
    <xf numFmtId="42" fontId="73" fillId="0" borderId="0" xfId="32" applyFont="1" applyAlignment="1">
      <alignment horizontal="center" vertical="center"/>
    </xf>
    <xf numFmtId="42" fontId="19" fillId="0" borderId="0" xfId="32" applyFont="1" applyBorder="1" applyAlignment="1">
      <alignment horizontal="right" vertical="center"/>
    </xf>
    <xf numFmtId="195" fontId="19" fillId="0" borderId="0" xfId="32" applyNumberFormat="1" applyFont="1" applyBorder="1" applyAlignment="1">
      <alignment horizontal="right" vertical="center"/>
    </xf>
    <xf numFmtId="0" fontId="74" fillId="0" borderId="0" xfId="33" applyFont="1"/>
    <xf numFmtId="42" fontId="65" fillId="0" borderId="17" xfId="32" applyFont="1" applyBorder="1"/>
    <xf numFmtId="42" fontId="73" fillId="0" borderId="2" xfId="32" applyFont="1" applyBorder="1" applyAlignment="1">
      <alignment horizontal="center" vertical="center" wrapText="1"/>
    </xf>
    <xf numFmtId="42" fontId="73" fillId="0" borderId="2" xfId="32" applyFont="1" applyBorder="1" applyAlignment="1">
      <alignment horizontal="center" vertical="center"/>
    </xf>
    <xf numFmtId="42" fontId="19" fillId="0" borderId="2" xfId="32" applyFont="1" applyBorder="1" applyAlignment="1">
      <alignment horizontal="center" vertical="center"/>
    </xf>
    <xf numFmtId="42" fontId="68" fillId="0" borderId="2" xfId="32" applyFont="1" applyBorder="1" applyAlignment="1">
      <alignment vertical="center"/>
    </xf>
    <xf numFmtId="42" fontId="68" fillId="0" borderId="2" xfId="32" applyFont="1" applyBorder="1" applyAlignment="1">
      <alignment horizontal="center" vertical="center" wrapText="1"/>
    </xf>
    <xf numFmtId="42" fontId="68" fillId="0" borderId="2" xfId="32" applyFont="1" applyBorder="1" applyAlignment="1">
      <alignment horizontal="center" vertical="center"/>
    </xf>
    <xf numFmtId="42" fontId="4" fillId="0" borderId="0" xfId="32" applyFont="1" applyAlignment="1">
      <alignment horizontal="center" vertical="center"/>
    </xf>
    <xf numFmtId="42" fontId="70" fillId="0" borderId="0" xfId="32" applyFont="1" applyAlignment="1">
      <alignment vertical="center"/>
    </xf>
    <xf numFmtId="42" fontId="68" fillId="0" borderId="0" xfId="32" applyFont="1" applyAlignment="1">
      <alignment horizontal="center" vertical="center" wrapText="1"/>
    </xf>
    <xf numFmtId="42" fontId="75" fillId="0" borderId="2" xfId="32" applyFont="1" applyBorder="1" applyAlignment="1">
      <alignment vertical="center"/>
    </xf>
    <xf numFmtId="42" fontId="66" fillId="0" borderId="0" xfId="32" applyFont="1" applyBorder="1" applyAlignment="1">
      <alignment vertical="center"/>
    </xf>
    <xf numFmtId="42" fontId="65" fillId="0" borderId="0" xfId="32" applyFont="1" applyAlignment="1">
      <alignment vertical="center"/>
    </xf>
    <xf numFmtId="42" fontId="19" fillId="0" borderId="2" xfId="32" applyFont="1" applyBorder="1" applyAlignment="1">
      <alignment horizontal="center" vertical="center" wrapText="1"/>
    </xf>
    <xf numFmtId="42" fontId="19" fillId="0" borderId="2" xfId="32" applyFont="1" applyFill="1" applyBorder="1" applyAlignment="1">
      <alignment horizontal="center" vertical="center"/>
    </xf>
    <xf numFmtId="42" fontId="75" fillId="0" borderId="0" xfId="32" applyFont="1" applyAlignment="1">
      <alignment horizontal="center" vertical="center" wrapText="1"/>
    </xf>
    <xf numFmtId="42" fontId="75" fillId="11" borderId="2" xfId="32" applyFont="1" applyFill="1" applyBorder="1" applyAlignment="1">
      <alignment horizontal="center" vertical="center" wrapText="1"/>
    </xf>
    <xf numFmtId="42" fontId="73" fillId="0" borderId="2" xfId="32" applyFont="1" applyBorder="1" applyAlignment="1">
      <alignment vertical="center" wrapText="1"/>
    </xf>
    <xf numFmtId="42" fontId="75" fillId="0" borderId="2" xfId="32" applyFont="1" applyBorder="1" applyAlignment="1">
      <alignment horizontal="center" vertical="center"/>
    </xf>
    <xf numFmtId="42" fontId="73" fillId="0" borderId="2" xfId="32" applyFont="1" applyBorder="1" applyAlignment="1">
      <alignment horizontal="left" vertical="center" wrapText="1"/>
    </xf>
    <xf numFmtId="42" fontId="73" fillId="0" borderId="2" xfId="32" applyFont="1" applyBorder="1" applyAlignment="1">
      <alignment horizontal="left" vertical="center"/>
    </xf>
    <xf numFmtId="42" fontId="75" fillId="0" borderId="2" xfId="32" applyFont="1" applyBorder="1" applyAlignment="1">
      <alignment horizontal="justify" vertical="center" wrapText="1"/>
    </xf>
    <xf numFmtId="42" fontId="68" fillId="0" borderId="2" xfId="32" applyFont="1" applyBorder="1" applyAlignment="1">
      <alignment horizontal="justify" vertical="center" wrapText="1"/>
    </xf>
    <xf numFmtId="42" fontId="68" fillId="0" borderId="2" xfId="32" applyFont="1" applyFill="1" applyBorder="1" applyAlignment="1">
      <alignment vertical="center"/>
    </xf>
    <xf numFmtId="42" fontId="73" fillId="0" borderId="2" xfId="32" applyFont="1" applyBorder="1" applyAlignment="1">
      <alignment vertical="center"/>
    </xf>
    <xf numFmtId="42" fontId="75" fillId="0" borderId="2" xfId="32" applyFont="1" applyBorder="1" applyAlignment="1">
      <alignment vertical="center" wrapText="1"/>
    </xf>
    <xf numFmtId="42" fontId="68" fillId="0" borderId="2" xfId="32" applyFont="1" applyBorder="1" applyAlignment="1">
      <alignment vertical="center" wrapText="1"/>
    </xf>
    <xf numFmtId="42" fontId="75" fillId="0" borderId="0" xfId="32" applyFont="1" applyAlignment="1">
      <alignment horizontal="center" vertical="center"/>
    </xf>
    <xf numFmtId="42" fontId="73" fillId="0" borderId="4" xfId="32" applyFont="1" applyBorder="1" applyAlignment="1">
      <alignment vertical="center" wrapText="1"/>
    </xf>
    <xf numFmtId="42" fontId="73" fillId="0" borderId="4" xfId="32" applyFont="1" applyBorder="1" applyAlignment="1">
      <alignment horizontal="left" vertical="center" wrapText="1"/>
    </xf>
    <xf numFmtId="42" fontId="73" fillId="0" borderId="4" xfId="32" applyFont="1" applyBorder="1" applyAlignment="1">
      <alignment horizontal="left" vertical="center"/>
    </xf>
    <xf numFmtId="42" fontId="68" fillId="14" borderId="2" xfId="32" applyFont="1" applyFill="1" applyBorder="1" applyAlignment="1">
      <alignment vertical="center"/>
    </xf>
    <xf numFmtId="42" fontId="73" fillId="0" borderId="4" xfId="32" applyFont="1" applyBorder="1" applyAlignment="1">
      <alignment vertical="center"/>
    </xf>
    <xf numFmtId="42" fontId="75" fillId="10" borderId="2" xfId="32" applyFont="1" applyFill="1" applyBorder="1" applyAlignment="1">
      <alignment horizontal="center" vertical="center" wrapText="1"/>
    </xf>
    <xf numFmtId="42" fontId="76" fillId="0" borderId="13" xfId="32" applyFont="1" applyBorder="1" applyAlignment="1">
      <alignment vertical="center"/>
    </xf>
    <xf numFmtId="42" fontId="76" fillId="0" borderId="2" xfId="32" applyFont="1" applyBorder="1" applyAlignment="1">
      <alignment vertical="center"/>
    </xf>
    <xf numFmtId="175" fontId="3" fillId="0" borderId="2" xfId="2" applyNumberFormat="1" applyFont="1" applyFill="1" applyBorder="1" applyAlignment="1">
      <alignment horizontal="center"/>
    </xf>
    <xf numFmtId="0" fontId="8" fillId="3" borderId="2" xfId="0" applyFont="1" applyFill="1" applyBorder="1" applyAlignment="1">
      <alignment horizontal="left" wrapText="1"/>
    </xf>
    <xf numFmtId="169" fontId="4" fillId="0" borderId="2" xfId="0" applyNumberFormat="1" applyFont="1" applyBorder="1" applyAlignment="1">
      <alignment horizontal="center" vertical="center"/>
    </xf>
    <xf numFmtId="169" fontId="4" fillId="0" borderId="6" xfId="13" applyNumberFormat="1" applyFont="1" applyFill="1" applyBorder="1" applyAlignment="1">
      <alignment vertical="center"/>
    </xf>
    <xf numFmtId="4" fontId="4" fillId="0" borderId="6" xfId="13" applyNumberFormat="1" applyFont="1" applyFill="1" applyBorder="1" applyAlignment="1">
      <alignment horizontal="center" vertical="center"/>
    </xf>
    <xf numFmtId="44" fontId="4" fillId="0" borderId="42" xfId="1" applyFont="1" applyFill="1" applyBorder="1" applyAlignment="1">
      <alignment horizontal="center" vertical="center"/>
    </xf>
    <xf numFmtId="198" fontId="4" fillId="0" borderId="42" xfId="1" applyNumberFormat="1" applyFont="1" applyFill="1" applyBorder="1" applyAlignment="1">
      <alignment horizontal="right" vertical="center"/>
    </xf>
    <xf numFmtId="0" fontId="4" fillId="0" borderId="2" xfId="0" applyFont="1" applyBorder="1" applyAlignment="1">
      <alignment horizontal="center" vertical="center"/>
    </xf>
    <xf numFmtId="0" fontId="15" fillId="0" borderId="2" xfId="6" applyFont="1" applyBorder="1" applyAlignment="1">
      <alignment horizontal="center"/>
    </xf>
    <xf numFmtId="168" fontId="15" fillId="0" borderId="2" xfId="5" applyFont="1" applyFill="1" applyBorder="1"/>
    <xf numFmtId="169" fontId="4" fillId="0" borderId="42" xfId="13" applyNumberFormat="1" applyFont="1" applyFill="1" applyBorder="1" applyAlignment="1">
      <alignment vertical="center"/>
    </xf>
    <xf numFmtId="1" fontId="8" fillId="0" borderId="2" xfId="0" applyNumberFormat="1" applyFont="1" applyBorder="1" applyAlignment="1">
      <alignment horizontal="center" vertical="center" wrapText="1"/>
    </xf>
    <xf numFmtId="170" fontId="14" fillId="0" borderId="13" xfId="5" applyNumberFormat="1" applyFont="1" applyFill="1" applyBorder="1" applyAlignment="1">
      <alignment horizontal="right"/>
    </xf>
    <xf numFmtId="0" fontId="0" fillId="0" borderId="28" xfId="0" applyBorder="1"/>
    <xf numFmtId="0" fontId="0" fillId="0" borderId="94" xfId="0" applyBorder="1"/>
    <xf numFmtId="0" fontId="0" fillId="9" borderId="28" xfId="0" applyFill="1" applyBorder="1"/>
    <xf numFmtId="0" fontId="0" fillId="9" borderId="94" xfId="0" applyFill="1" applyBorder="1"/>
    <xf numFmtId="191" fontId="0" fillId="0" borderId="27" xfId="1" applyNumberFormat="1" applyFont="1" applyBorder="1"/>
    <xf numFmtId="9" fontId="3" fillId="0" borderId="2" xfId="6" applyNumberFormat="1" applyFont="1" applyBorder="1" applyAlignment="1">
      <alignment horizontal="center"/>
    </xf>
    <xf numFmtId="0" fontId="77" fillId="0" borderId="98" xfId="36" applyFont="1" applyBorder="1" applyAlignment="1">
      <alignment horizontal="left" vertical="center" wrapText="1"/>
    </xf>
    <xf numFmtId="164" fontId="78" fillId="0" borderId="13" xfId="36" applyNumberFormat="1" applyFont="1" applyBorder="1" applyAlignment="1">
      <alignment horizontal="center" vertical="center" wrapText="1"/>
    </xf>
    <xf numFmtId="0" fontId="78" fillId="0" borderId="0" xfId="36" applyFont="1" applyAlignment="1">
      <alignment vertical="center"/>
    </xf>
    <xf numFmtId="164" fontId="78" fillId="0" borderId="34" xfId="36" applyNumberFormat="1" applyFont="1" applyBorder="1" applyAlignment="1">
      <alignment vertical="center"/>
    </xf>
    <xf numFmtId="0" fontId="77" fillId="0" borderId="1" xfId="36" applyFont="1" applyBorder="1" applyAlignment="1">
      <alignment horizontal="left" vertical="center" wrapText="1"/>
    </xf>
    <xf numFmtId="200" fontId="79" fillId="0" borderId="2" xfId="2" applyNumberFormat="1" applyFont="1" applyFill="1" applyBorder="1" applyAlignment="1">
      <alignment horizontal="center" vertical="center"/>
    </xf>
    <xf numFmtId="10" fontId="78" fillId="15" borderId="2" xfId="2" applyNumberFormat="1" applyFont="1" applyFill="1" applyBorder="1" applyAlignment="1">
      <alignment horizontal="center" vertical="center" wrapText="1"/>
    </xf>
    <xf numFmtId="164" fontId="78" fillId="0" borderId="2" xfId="36" applyNumberFormat="1" applyFont="1" applyBorder="1" applyAlignment="1">
      <alignment horizontal="center" vertical="center" wrapText="1"/>
    </xf>
    <xf numFmtId="0" fontId="77" fillId="0" borderId="33" xfId="36" applyFont="1" applyBorder="1" applyAlignment="1">
      <alignment horizontal="center" vertical="center" wrapText="1"/>
    </xf>
    <xf numFmtId="164" fontId="78" fillId="0" borderId="0" xfId="36" applyNumberFormat="1" applyFont="1" applyAlignment="1">
      <alignment horizontal="center" vertical="center" wrapText="1"/>
    </xf>
    <xf numFmtId="0" fontId="78" fillId="0" borderId="0" xfId="36" applyFont="1" applyAlignment="1">
      <alignment horizontal="center" vertical="center" wrapText="1"/>
    </xf>
    <xf numFmtId="0" fontId="77" fillId="16" borderId="2" xfId="36" applyFont="1" applyFill="1" applyBorder="1" applyAlignment="1">
      <alignment horizontal="center" vertical="center" wrapText="1"/>
    </xf>
    <xf numFmtId="0" fontId="77" fillId="0" borderId="1" xfId="36" applyFont="1" applyBorder="1" applyAlignment="1">
      <alignment horizontal="justify" vertical="center" wrapText="1"/>
    </xf>
    <xf numFmtId="9" fontId="78" fillId="15" borderId="2" xfId="36" applyNumberFormat="1" applyFont="1" applyFill="1" applyBorder="1" applyAlignment="1">
      <alignment horizontal="center" vertical="center" wrapText="1"/>
    </xf>
    <xf numFmtId="201" fontId="78" fillId="0" borderId="2" xfId="36" applyNumberFormat="1" applyFont="1" applyBorder="1" applyAlignment="1">
      <alignment horizontal="center" vertical="center"/>
    </xf>
    <xf numFmtId="10" fontId="78" fillId="0" borderId="2" xfId="2" applyNumberFormat="1" applyFont="1" applyBorder="1" applyAlignment="1">
      <alignment horizontal="center" vertical="center"/>
    </xf>
    <xf numFmtId="164" fontId="78" fillId="0" borderId="3" xfId="36" applyNumberFormat="1" applyFont="1" applyBorder="1" applyAlignment="1">
      <alignment vertical="center"/>
    </xf>
    <xf numFmtId="0" fontId="77" fillId="9" borderId="1" xfId="36" applyFont="1" applyFill="1" applyBorder="1" applyAlignment="1">
      <alignment horizontal="justify" vertical="center" wrapText="1"/>
    </xf>
    <xf numFmtId="0" fontId="77" fillId="9" borderId="2" xfId="36" applyFont="1" applyFill="1" applyBorder="1" applyAlignment="1">
      <alignment horizontal="center" vertical="center" wrapText="1"/>
    </xf>
    <xf numFmtId="0" fontId="77" fillId="9" borderId="2" xfId="36" applyFont="1" applyFill="1" applyBorder="1" applyAlignment="1">
      <alignment horizontal="center" vertical="center"/>
    </xf>
    <xf numFmtId="164" fontId="77" fillId="9" borderId="3" xfId="36" applyNumberFormat="1" applyFont="1" applyFill="1" applyBorder="1" applyAlignment="1">
      <alignment horizontal="center" vertical="center"/>
    </xf>
    <xf numFmtId="0" fontId="77" fillId="0" borderId="1" xfId="36" applyFont="1" applyBorder="1" applyAlignment="1">
      <alignment horizontal="center" vertical="center" wrapText="1"/>
    </xf>
    <xf numFmtId="5" fontId="78" fillId="0" borderId="2" xfId="36" applyNumberFormat="1" applyFont="1" applyBorder="1" applyAlignment="1">
      <alignment horizontal="center" vertical="center" wrapText="1"/>
    </xf>
    <xf numFmtId="200" fontId="78" fillId="0" borderId="2" xfId="36" applyNumberFormat="1" applyFont="1" applyBorder="1" applyAlignment="1">
      <alignment horizontal="center" vertical="center"/>
    </xf>
    <xf numFmtId="10" fontId="78" fillId="0" borderId="2" xfId="36" applyNumberFormat="1" applyFont="1" applyBorder="1" applyAlignment="1">
      <alignment horizontal="center" vertical="center"/>
    </xf>
    <xf numFmtId="164" fontId="78" fillId="0" borderId="100" xfId="36" applyNumberFormat="1" applyFont="1" applyBorder="1" applyAlignment="1">
      <alignment vertical="center"/>
    </xf>
    <xf numFmtId="0" fontId="3" fillId="0" borderId="0" xfId="10" applyFont="1"/>
    <xf numFmtId="0" fontId="81" fillId="0" borderId="0" xfId="38" applyFont="1" applyAlignment="1">
      <alignment vertical="center"/>
    </xf>
    <xf numFmtId="0" fontId="81" fillId="17" borderId="0" xfId="38" applyFont="1" applyFill="1" applyAlignment="1">
      <alignment vertical="center"/>
    </xf>
    <xf numFmtId="0" fontId="2" fillId="0" borderId="0" xfId="39" applyFont="1" applyAlignment="1">
      <alignment horizontal="center" wrapText="1"/>
    </xf>
    <xf numFmtId="0" fontId="2" fillId="0" borderId="34" xfId="39" applyFont="1" applyBorder="1" applyAlignment="1">
      <alignment horizontal="center" wrapText="1"/>
    </xf>
    <xf numFmtId="0" fontId="2" fillId="3" borderId="103" xfId="38" applyFont="1" applyFill="1" applyBorder="1" applyAlignment="1">
      <alignment horizontal="left" vertical="center"/>
    </xf>
    <xf numFmtId="0" fontId="2" fillId="3" borderId="104" xfId="38" applyFont="1" applyFill="1" applyBorder="1" applyAlignment="1">
      <alignment horizontal="left" vertical="center"/>
    </xf>
    <xf numFmtId="9" fontId="2" fillId="3" borderId="104" xfId="40" applyFont="1" applyFill="1" applyBorder="1" applyAlignment="1" applyProtection="1">
      <alignment vertical="center"/>
    </xf>
    <xf numFmtId="0" fontId="2" fillId="3" borderId="104" xfId="38" applyFont="1" applyFill="1" applyBorder="1" applyAlignment="1">
      <alignment horizontal="right" vertical="center"/>
    </xf>
    <xf numFmtId="202" fontId="2" fillId="3" borderId="105" xfId="38" applyNumberFormat="1" applyFont="1" applyFill="1" applyBorder="1" applyAlignment="1">
      <alignment horizontal="center" vertical="center"/>
    </xf>
    <xf numFmtId="10" fontId="2" fillId="3" borderId="106" xfId="38" applyNumberFormat="1" applyFont="1" applyFill="1" applyBorder="1" applyAlignment="1">
      <alignment horizontal="center" vertical="center"/>
    </xf>
    <xf numFmtId="202" fontId="81" fillId="3" borderId="0" xfId="38" applyNumberFormat="1" applyFont="1" applyFill="1" applyAlignment="1">
      <alignment vertical="center"/>
    </xf>
    <xf numFmtId="0" fontId="81" fillId="3" borderId="0" xfId="38" applyFont="1" applyFill="1" applyAlignment="1">
      <alignment vertical="center"/>
    </xf>
    <xf numFmtId="0" fontId="2" fillId="3" borderId="108" xfId="38" applyFont="1" applyFill="1" applyBorder="1" applyAlignment="1">
      <alignment horizontal="center" vertical="center"/>
    </xf>
    <xf numFmtId="0" fontId="2" fillId="3" borderId="106" xfId="38" applyFont="1" applyFill="1" applyBorder="1" applyAlignment="1">
      <alignment horizontal="center" vertical="center"/>
    </xf>
    <xf numFmtId="202" fontId="2" fillId="3" borderId="104" xfId="38" applyNumberFormat="1" applyFont="1" applyFill="1" applyBorder="1" applyAlignment="1">
      <alignment horizontal="center" vertical="center"/>
    </xf>
    <xf numFmtId="10" fontId="2" fillId="3" borderId="109" xfId="38" applyNumberFormat="1" applyFont="1" applyFill="1" applyBorder="1" applyAlignment="1">
      <alignment horizontal="center" vertical="center"/>
    </xf>
    <xf numFmtId="0" fontId="2" fillId="3" borderId="0" xfId="38" applyFont="1" applyFill="1" applyAlignment="1">
      <alignment horizontal="center" vertical="center"/>
    </xf>
    <xf numFmtId="0" fontId="81" fillId="3" borderId="103" xfId="38" applyFont="1" applyFill="1" applyBorder="1" applyAlignment="1">
      <alignment horizontal="left" vertical="center"/>
    </xf>
    <xf numFmtId="9" fontId="81" fillId="3" borderId="108" xfId="40" applyFont="1" applyFill="1" applyBorder="1" applyAlignment="1" applyProtection="1">
      <alignment horizontal="center" vertical="center"/>
    </xf>
    <xf numFmtId="186" fontId="81" fillId="3" borderId="108" xfId="42" applyFont="1" applyFill="1" applyBorder="1" applyAlignment="1">
      <alignment horizontal="right" vertical="center"/>
    </xf>
    <xf numFmtId="192" fontId="81" fillId="3" borderId="108" xfId="43" applyFont="1" applyFill="1" applyBorder="1" applyAlignment="1">
      <alignment horizontal="right" vertical="center"/>
    </xf>
    <xf numFmtId="186" fontId="81" fillId="3" borderId="106" xfId="42" applyFont="1" applyFill="1" applyBorder="1" applyAlignment="1" applyProtection="1">
      <alignment horizontal="center" vertical="center"/>
    </xf>
    <xf numFmtId="0" fontId="81" fillId="3" borderId="104" xfId="38" applyFont="1" applyFill="1" applyBorder="1" applyAlignment="1">
      <alignment horizontal="left" vertical="center"/>
    </xf>
    <xf numFmtId="0" fontId="81" fillId="3" borderId="105" xfId="38" applyFont="1" applyFill="1" applyBorder="1" applyAlignment="1">
      <alignment horizontal="left" vertical="center"/>
    </xf>
    <xf numFmtId="203" fontId="2" fillId="3" borderId="106" xfId="38" applyNumberFormat="1" applyFont="1" applyFill="1" applyBorder="1" applyAlignment="1">
      <alignment horizontal="center" vertical="center"/>
    </xf>
    <xf numFmtId="182" fontId="2" fillId="3" borderId="106" xfId="38" applyNumberFormat="1" applyFont="1" applyFill="1" applyBorder="1" applyAlignment="1">
      <alignment horizontal="center" vertical="center"/>
    </xf>
    <xf numFmtId="0" fontId="2" fillId="3" borderId="0" xfId="38" applyFont="1" applyFill="1" applyAlignment="1">
      <alignment vertical="center"/>
    </xf>
    <xf numFmtId="0" fontId="81" fillId="3" borderId="103" xfId="38" applyFont="1" applyFill="1" applyBorder="1" applyAlignment="1">
      <alignment horizontal="left" vertical="center" wrapText="1"/>
    </xf>
    <xf numFmtId="9" fontId="81" fillId="3" borderId="108" xfId="40" applyFont="1" applyFill="1" applyBorder="1" applyAlignment="1" applyProtection="1">
      <alignment horizontal="center" vertical="center" wrapText="1"/>
    </xf>
    <xf numFmtId="186" fontId="81" fillId="3" borderId="108" xfId="42" applyFont="1" applyFill="1" applyBorder="1" applyAlignment="1">
      <alignment horizontal="right" vertical="center" wrapText="1"/>
    </xf>
    <xf numFmtId="192" fontId="81" fillId="3" borderId="108" xfId="43" applyFont="1" applyFill="1" applyBorder="1" applyAlignment="1">
      <alignment horizontal="right" vertical="center" wrapText="1"/>
    </xf>
    <xf numFmtId="0" fontId="81" fillId="3" borderId="0" xfId="38" applyFont="1" applyFill="1" applyAlignment="1">
      <alignment vertical="center" wrapText="1"/>
    </xf>
    <xf numFmtId="175" fontId="81" fillId="3" borderId="0" xfId="44" applyNumberFormat="1" applyFont="1" applyFill="1" applyAlignment="1">
      <alignment vertical="center"/>
    </xf>
    <xf numFmtId="204" fontId="2" fillId="3" borderId="106" xfId="38" applyNumberFormat="1" applyFont="1" applyFill="1" applyBorder="1" applyAlignment="1">
      <alignment horizontal="center" vertical="center"/>
    </xf>
    <xf numFmtId="0" fontId="81" fillId="3" borderId="33" xfId="38" applyFont="1" applyFill="1" applyBorder="1" applyAlignment="1">
      <alignment horizontal="left" vertical="center"/>
    </xf>
    <xf numFmtId="0" fontId="81" fillId="3" borderId="0" xfId="38" applyFont="1" applyFill="1" applyBorder="1" applyAlignment="1">
      <alignment horizontal="left" vertical="center"/>
    </xf>
    <xf numFmtId="9" fontId="81" fillId="3" borderId="0" xfId="40" applyFont="1" applyFill="1" applyBorder="1" applyAlignment="1" applyProtection="1">
      <alignment vertical="center"/>
    </xf>
    <xf numFmtId="174" fontId="81" fillId="3" borderId="0" xfId="38" applyNumberFormat="1" applyFont="1" applyFill="1" applyBorder="1" applyAlignment="1">
      <alignment horizontal="right" vertical="center"/>
    </xf>
    <xf numFmtId="0" fontId="81" fillId="3" borderId="0" xfId="38" applyFont="1" applyFill="1" applyBorder="1" applyAlignment="1">
      <alignment horizontal="right" vertical="center"/>
    </xf>
    <xf numFmtId="10" fontId="81" fillId="3" borderId="34" xfId="38" applyNumberFormat="1" applyFont="1" applyFill="1" applyBorder="1" applyAlignment="1">
      <alignment horizontal="center" vertical="center"/>
    </xf>
    <xf numFmtId="202" fontId="2" fillId="9" borderId="105" xfId="38" applyNumberFormat="1" applyFont="1" applyFill="1" applyBorder="1" applyAlignment="1">
      <alignment horizontal="center" vertical="center"/>
    </xf>
    <xf numFmtId="205" fontId="2" fillId="9" borderId="106" xfId="38" applyNumberFormat="1" applyFont="1" applyFill="1" applyBorder="1" applyAlignment="1">
      <alignment horizontal="center" vertical="center"/>
    </xf>
    <xf numFmtId="4" fontId="81" fillId="3" borderId="0" xfId="38" applyNumberFormat="1" applyFont="1" applyFill="1" applyAlignment="1">
      <alignment vertical="center"/>
    </xf>
    <xf numFmtId="205" fontId="81" fillId="3" borderId="0" xfId="38" applyNumberFormat="1" applyFont="1" applyFill="1" applyAlignment="1">
      <alignment vertical="center"/>
    </xf>
    <xf numFmtId="0" fontId="81" fillId="3" borderId="35" xfId="38" applyFont="1" applyFill="1" applyBorder="1" applyAlignment="1">
      <alignment vertical="center"/>
    </xf>
    <xf numFmtId="0" fontId="81" fillId="3" borderId="10" xfId="38" applyFont="1" applyFill="1" applyBorder="1" applyAlignment="1">
      <alignment vertical="center"/>
    </xf>
    <xf numFmtId="3" fontId="8" fillId="0" borderId="100" xfId="45" applyNumberFormat="1" applyFont="1" applyBorder="1" applyAlignment="1">
      <alignment vertical="center"/>
    </xf>
    <xf numFmtId="174" fontId="81" fillId="3" borderId="0" xfId="38" applyNumberFormat="1" applyFont="1" applyFill="1" applyAlignment="1">
      <alignment vertical="center"/>
    </xf>
    <xf numFmtId="0" fontId="81" fillId="0" borderId="0" xfId="6" applyFont="1" applyAlignment="1">
      <alignment horizontal="center"/>
    </xf>
    <xf numFmtId="0" fontId="81" fillId="3" borderId="0" xfId="38" applyFont="1" applyFill="1" applyBorder="1" applyAlignment="1">
      <alignment vertical="center"/>
    </xf>
    <xf numFmtId="0" fontId="2" fillId="0" borderId="0" xfId="45" applyFont="1" applyAlignment="1">
      <alignment vertical="center"/>
    </xf>
    <xf numFmtId="9" fontId="81" fillId="3" borderId="0" xfId="44" applyFont="1" applyFill="1" applyAlignment="1">
      <alignment vertical="center"/>
    </xf>
    <xf numFmtId="0" fontId="81" fillId="0" borderId="0" xfId="6" applyFont="1" applyAlignment="1">
      <alignment vertical="center"/>
    </xf>
    <xf numFmtId="0" fontId="4" fillId="0" borderId="0" xfId="45"/>
    <xf numFmtId="0" fontId="85" fillId="18" borderId="110" xfId="36" applyFont="1" applyFill="1" applyBorder="1" applyAlignment="1">
      <alignment horizontal="center" vertical="center"/>
    </xf>
    <xf numFmtId="0" fontId="85" fillId="18" borderId="40" xfId="36" applyFont="1" applyFill="1" applyBorder="1" applyAlignment="1">
      <alignment horizontal="center" vertical="center"/>
    </xf>
    <xf numFmtId="0" fontId="85" fillId="18" borderId="40" xfId="36" applyFont="1" applyFill="1" applyBorder="1" applyAlignment="1">
      <alignment horizontal="center" vertical="center" wrapText="1"/>
    </xf>
    <xf numFmtId="164" fontId="85" fillId="18" borderId="53" xfId="36" applyNumberFormat="1" applyFont="1" applyFill="1" applyBorder="1" applyAlignment="1">
      <alignment horizontal="right" vertical="center"/>
    </xf>
    <xf numFmtId="0" fontId="85" fillId="11" borderId="1" xfId="36" applyFont="1" applyFill="1" applyBorder="1" applyAlignment="1">
      <alignment horizontal="center" vertical="center"/>
    </xf>
    <xf numFmtId="0" fontId="85" fillId="11" borderId="4" xfId="36" applyFont="1" applyFill="1" applyBorder="1" applyAlignment="1">
      <alignment vertical="center"/>
    </xf>
    <xf numFmtId="0" fontId="85" fillId="11" borderId="5" xfId="36" applyFont="1" applyFill="1" applyBorder="1" applyAlignment="1">
      <alignment vertical="center"/>
    </xf>
    <xf numFmtId="0" fontId="85" fillId="11" borderId="6" xfId="36" applyFont="1" applyFill="1" applyBorder="1" applyAlignment="1">
      <alignment vertical="center"/>
    </xf>
    <xf numFmtId="164" fontId="85" fillId="11" borderId="3" xfId="36" applyNumberFormat="1" applyFont="1" applyFill="1" applyBorder="1" applyAlignment="1">
      <alignment horizontal="right" vertical="center"/>
    </xf>
    <xf numFmtId="0" fontId="85" fillId="9" borderId="1" xfId="36" applyFont="1" applyFill="1" applyBorder="1" applyAlignment="1">
      <alignment horizontal="center" vertical="center"/>
    </xf>
    <xf numFmtId="0" fontId="85" fillId="9" borderId="4" xfId="36" applyFont="1" applyFill="1" applyBorder="1" applyAlignment="1">
      <alignment vertical="center"/>
    </xf>
    <xf numFmtId="0" fontId="85" fillId="9" borderId="5" xfId="36" applyFont="1" applyFill="1" applyBorder="1" applyAlignment="1">
      <alignment vertical="center"/>
    </xf>
    <xf numFmtId="0" fontId="85" fillId="9" borderId="6" xfId="36" applyFont="1" applyFill="1" applyBorder="1" applyAlignment="1">
      <alignment vertical="center"/>
    </xf>
    <xf numFmtId="164" fontId="85" fillId="19" borderId="3" xfId="36" applyNumberFormat="1" applyFont="1" applyFill="1" applyBorder="1" applyAlignment="1">
      <alignment horizontal="right" vertical="center"/>
    </xf>
    <xf numFmtId="0" fontId="86" fillId="0" borderId="1" xfId="36" applyFont="1" applyBorder="1" applyAlignment="1">
      <alignment horizontal="center" vertical="center"/>
    </xf>
    <xf numFmtId="4" fontId="87" fillId="0" borderId="2" xfId="36" applyNumberFormat="1" applyFont="1" applyBorder="1" applyAlignment="1">
      <alignment horizontal="left" vertical="center" wrapText="1"/>
    </xf>
    <xf numFmtId="4" fontId="87" fillId="0" borderId="2" xfId="36" applyNumberFormat="1" applyFont="1" applyBorder="1" applyAlignment="1">
      <alignment horizontal="center" vertical="center"/>
    </xf>
    <xf numFmtId="164" fontId="87" fillId="0" borderId="2" xfId="36" applyNumberFormat="1" applyFont="1" applyBorder="1" applyAlignment="1">
      <alignment horizontal="center" vertical="center"/>
    </xf>
    <xf numFmtId="9" fontId="87" fillId="0" borderId="2" xfId="36" applyNumberFormat="1" applyFont="1" applyBorder="1" applyAlignment="1">
      <alignment horizontal="center" vertical="center"/>
    </xf>
    <xf numFmtId="164" fontId="87" fillId="0" borderId="3" xfId="2" applyNumberFormat="1" applyFont="1" applyFill="1" applyBorder="1" applyAlignment="1">
      <alignment horizontal="right" vertical="center"/>
    </xf>
    <xf numFmtId="0" fontId="85" fillId="9" borderId="2" xfId="36" applyFont="1" applyFill="1" applyBorder="1" applyAlignment="1">
      <alignment vertical="center"/>
    </xf>
    <xf numFmtId="0" fontId="85" fillId="9" borderId="42" xfId="36" applyFont="1" applyFill="1" applyBorder="1" applyAlignment="1">
      <alignment vertical="center"/>
    </xf>
    <xf numFmtId="4" fontId="87" fillId="0" borderId="2" xfId="36" applyNumberFormat="1" applyFont="1" applyBorder="1" applyAlignment="1">
      <alignment horizontal="left" vertical="center"/>
    </xf>
    <xf numFmtId="164" fontId="87" fillId="20" borderId="2" xfId="36" applyNumberFormat="1" applyFont="1" applyFill="1" applyBorder="1" applyAlignment="1">
      <alignment horizontal="center" vertical="center"/>
    </xf>
    <xf numFmtId="9" fontId="87" fillId="20" borderId="2" xfId="36" applyNumberFormat="1" applyFont="1" applyFill="1" applyBorder="1" applyAlignment="1">
      <alignment horizontal="center" vertical="center"/>
    </xf>
    <xf numFmtId="164" fontId="88" fillId="0" borderId="3" xfId="2" applyNumberFormat="1" applyFont="1" applyFill="1" applyBorder="1" applyAlignment="1">
      <alignment horizontal="right" vertical="center"/>
    </xf>
    <xf numFmtId="4" fontId="88" fillId="0" borderId="3" xfId="36" applyNumberFormat="1" applyFont="1" applyBorder="1" applyAlignment="1">
      <alignment horizontal="right" vertical="center"/>
    </xf>
    <xf numFmtId="0" fontId="85" fillId="21" borderId="1" xfId="36" applyFont="1" applyFill="1" applyBorder="1" applyAlignment="1">
      <alignment horizontal="center" vertical="center"/>
    </xf>
    <xf numFmtId="0" fontId="85" fillId="21" borderId="2" xfId="36" applyFont="1" applyFill="1" applyBorder="1" applyAlignment="1">
      <alignment vertical="center"/>
    </xf>
    <xf numFmtId="0" fontId="89" fillId="21" borderId="2" xfId="0" applyFont="1" applyFill="1" applyBorder="1" applyAlignment="1">
      <alignment vertical="center"/>
    </xf>
    <xf numFmtId="0" fontId="89" fillId="0" borderId="2" xfId="0" applyFont="1" applyBorder="1" applyAlignment="1">
      <alignment vertical="center"/>
    </xf>
    <xf numFmtId="164" fontId="85" fillId="21" borderId="3" xfId="36" applyNumberFormat="1" applyFont="1" applyFill="1" applyBorder="1" applyAlignment="1">
      <alignment horizontal="right" vertical="center"/>
    </xf>
    <xf numFmtId="0" fontId="85" fillId="19" borderId="1" xfId="36" applyFont="1" applyFill="1" applyBorder="1" applyAlignment="1">
      <alignment horizontal="center" vertical="center"/>
    </xf>
    <xf numFmtId="164" fontId="87" fillId="0" borderId="2" xfId="36" applyNumberFormat="1" applyFont="1" applyBorder="1" applyAlignment="1">
      <alignment horizontal="center" vertical="center" wrapText="1"/>
    </xf>
    <xf numFmtId="164" fontId="88" fillId="19" borderId="3" xfId="36" applyNumberFormat="1" applyFont="1" applyFill="1" applyBorder="1" applyAlignment="1">
      <alignment horizontal="right" vertical="center"/>
    </xf>
    <xf numFmtId="164" fontId="0" fillId="0" borderId="0" xfId="0" applyNumberFormat="1"/>
    <xf numFmtId="9" fontId="85" fillId="19" borderId="2" xfId="36" applyNumberFormat="1" applyFont="1" applyFill="1" applyBorder="1" applyAlignment="1">
      <alignment horizontal="center" vertical="center"/>
    </xf>
    <xf numFmtId="164" fontId="88" fillId="19" borderId="100" xfId="36" applyNumberFormat="1" applyFont="1" applyFill="1" applyBorder="1" applyAlignment="1">
      <alignment horizontal="right" vertical="center"/>
    </xf>
    <xf numFmtId="164" fontId="0" fillId="0" borderId="0" xfId="1" applyNumberFormat="1" applyFont="1"/>
    <xf numFmtId="0" fontId="0" fillId="0" borderId="2" xfId="0" applyBorder="1" applyAlignment="1">
      <alignment horizontal="center" vertical="center"/>
    </xf>
    <xf numFmtId="44" fontId="13" fillId="0" borderId="2" xfId="1" applyFont="1" applyBorder="1" applyAlignment="1">
      <alignment horizontal="center"/>
    </xf>
    <xf numFmtId="165" fontId="0" fillId="0" borderId="2" xfId="0" applyNumberFormat="1" applyBorder="1" applyAlignment="1">
      <alignment vertical="center"/>
    </xf>
    <xf numFmtId="0" fontId="30" fillId="0" borderId="111" xfId="0" applyFont="1" applyBorder="1" applyAlignment="1">
      <alignment horizontal="center" vertical="center" wrapText="1"/>
    </xf>
    <xf numFmtId="206" fontId="13" fillId="0" borderId="2" xfId="7" applyNumberFormat="1" applyFont="1" applyFill="1" applyBorder="1"/>
    <xf numFmtId="9" fontId="13" fillId="0" borderId="2" xfId="2" applyFont="1" applyFill="1" applyBorder="1"/>
    <xf numFmtId="207" fontId="13" fillId="0" borderId="2" xfId="7" applyNumberFormat="1" applyFont="1" applyFill="1" applyBorder="1"/>
    <xf numFmtId="0" fontId="90" fillId="0" borderId="111" xfId="0" applyFont="1" applyBorder="1" applyAlignment="1">
      <alignment horizontal="center" vertical="center" wrapText="1"/>
    </xf>
    <xf numFmtId="0" fontId="0" fillId="0" borderId="17" xfId="0" applyBorder="1"/>
    <xf numFmtId="0" fontId="0" fillId="9" borderId="29" xfId="0" applyFill="1" applyBorder="1"/>
    <xf numFmtId="0" fontId="0" fillId="3" borderId="94" xfId="0" applyFill="1" applyBorder="1"/>
    <xf numFmtId="0" fontId="2" fillId="2" borderId="31" xfId="0" applyFont="1" applyFill="1" applyBorder="1" applyAlignment="1">
      <alignment horizontal="center"/>
    </xf>
    <xf numFmtId="0" fontId="2" fillId="2" borderId="32" xfId="0" applyFont="1" applyFill="1" applyBorder="1" applyAlignment="1">
      <alignment horizontal="center" vertical="top" wrapText="1"/>
    </xf>
    <xf numFmtId="0" fontId="3" fillId="0" borderId="33" xfId="0" applyFont="1" applyBorder="1" applyAlignment="1">
      <alignment horizontal="center" vertical="center"/>
    </xf>
    <xf numFmtId="0" fontId="6" fillId="0" borderId="1" xfId="0" applyFont="1" applyBorder="1" applyAlignment="1">
      <alignment horizontal="center"/>
    </xf>
    <xf numFmtId="165" fontId="6" fillId="0" borderId="3" xfId="0" applyNumberFormat="1" applyFont="1" applyBorder="1" applyAlignment="1">
      <alignment horizontal="center"/>
    </xf>
    <xf numFmtId="166" fontId="7" fillId="9" borderId="1" xfId="0" applyNumberFormat="1" applyFont="1" applyFill="1" applyBorder="1" applyAlignment="1">
      <alignment horizontal="center"/>
    </xf>
    <xf numFmtId="164" fontId="7" fillId="9" borderId="3" xfId="0" applyNumberFormat="1" applyFont="1" applyFill="1" applyBorder="1"/>
    <xf numFmtId="167" fontId="6" fillId="0" borderId="1" xfId="0" applyNumberFormat="1" applyFont="1" applyBorder="1" applyAlignment="1">
      <alignment horizontal="center" vertical="center"/>
    </xf>
    <xf numFmtId="164" fontId="8" fillId="0" borderId="3" xfId="5" applyNumberFormat="1" applyFont="1" applyBorder="1" applyAlignment="1">
      <alignment vertical="center"/>
    </xf>
    <xf numFmtId="167" fontId="6" fillId="9" borderId="1" xfId="0" applyNumberFormat="1" applyFont="1" applyFill="1" applyBorder="1" applyAlignment="1">
      <alignment horizontal="center" vertical="center"/>
    </xf>
    <xf numFmtId="165" fontId="6" fillId="9" borderId="42" xfId="0" applyNumberFormat="1" applyFont="1" applyFill="1" applyBorder="1" applyAlignment="1">
      <alignment wrapText="1"/>
    </xf>
    <xf numFmtId="165" fontId="8" fillId="0" borderId="3" xfId="5" applyNumberFormat="1" applyFont="1" applyBorder="1" applyAlignment="1">
      <alignment vertical="center"/>
    </xf>
    <xf numFmtId="165" fontId="8" fillId="0" borderId="42" xfId="5" applyNumberFormat="1" applyFont="1" applyBorder="1" applyAlignment="1">
      <alignment vertical="center"/>
    </xf>
    <xf numFmtId="164" fontId="6" fillId="9" borderId="42" xfId="0" applyNumberFormat="1" applyFont="1" applyFill="1" applyBorder="1" applyAlignment="1">
      <alignment wrapText="1"/>
    </xf>
    <xf numFmtId="164" fontId="8" fillId="0" borderId="3" xfId="0" applyNumberFormat="1" applyFont="1" applyBorder="1" applyAlignment="1">
      <alignment horizontal="right" vertical="center" wrapText="1"/>
    </xf>
    <xf numFmtId="164" fontId="8" fillId="3" borderId="3" xfId="0" applyNumberFormat="1" applyFont="1" applyFill="1" applyBorder="1" applyAlignment="1">
      <alignment horizontal="right" vertical="center" wrapText="1"/>
    </xf>
    <xf numFmtId="164" fontId="6" fillId="9" borderId="3" xfId="0" applyNumberFormat="1" applyFont="1" applyFill="1" applyBorder="1" applyAlignment="1">
      <alignment wrapText="1"/>
    </xf>
    <xf numFmtId="167" fontId="6" fillId="3" borderId="1" xfId="0" applyNumberFormat="1" applyFont="1" applyFill="1" applyBorder="1" applyAlignment="1">
      <alignment horizontal="center" vertical="center"/>
    </xf>
    <xf numFmtId="164" fontId="3" fillId="0" borderId="3" xfId="0" applyNumberFormat="1" applyFont="1" applyBorder="1"/>
    <xf numFmtId="165" fontId="3" fillId="0" borderId="3" xfId="0" applyNumberFormat="1" applyFont="1" applyBorder="1"/>
    <xf numFmtId="164" fontId="3" fillId="0" borderId="49" xfId="0" applyNumberFormat="1" applyFont="1" applyBorder="1" applyAlignment="1">
      <alignment horizontal="left"/>
    </xf>
    <xf numFmtId="164" fontId="3" fillId="0" borderId="100" xfId="0" applyNumberFormat="1" applyFont="1" applyBorder="1"/>
    <xf numFmtId="0" fontId="30" fillId="0" borderId="2" xfId="0" applyFont="1" applyBorder="1" applyAlignment="1">
      <alignment horizontal="left" vertical="center" wrapText="1"/>
    </xf>
    <xf numFmtId="0" fontId="29" fillId="0" borderId="4"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2" xfId="0" applyFont="1" applyBorder="1" applyAlignment="1">
      <alignment horizontal="center" vertical="center" wrapText="1"/>
    </xf>
    <xf numFmtId="0" fontId="3" fillId="0" borderId="7" xfId="3" applyFont="1" applyBorder="1" applyAlignment="1">
      <alignment horizontal="center" vertical="center"/>
    </xf>
    <xf numFmtId="0" fontId="3" fillId="0" borderId="0" xfId="3" applyFont="1" applyAlignment="1">
      <alignment horizontal="center" vertical="center"/>
    </xf>
    <xf numFmtId="0" fontId="3" fillId="0" borderId="8" xfId="3" applyFont="1" applyBorder="1" applyAlignment="1">
      <alignment horizontal="center" vertical="center"/>
    </xf>
    <xf numFmtId="0" fontId="5" fillId="0" borderId="0" xfId="0" applyFont="1" applyAlignment="1">
      <alignment horizontal="left" vertical="center"/>
    </xf>
    <xf numFmtId="0" fontId="5" fillId="0" borderId="8" xfId="0" applyFont="1" applyBorder="1" applyAlignment="1">
      <alignment horizontal="left" vertical="center"/>
    </xf>
    <xf numFmtId="0" fontId="3" fillId="0" borderId="14" xfId="0" applyFont="1" applyBorder="1" applyAlignment="1">
      <alignment horizontal="left" vertical="center" wrapText="1"/>
    </xf>
    <xf numFmtId="0" fontId="3" fillId="0" borderId="17" xfId="0" applyFont="1" applyBorder="1" applyAlignment="1">
      <alignment horizontal="left" vertical="center" wrapText="1"/>
    </xf>
    <xf numFmtId="0" fontId="3" fillId="0" borderId="15" xfId="0" applyFont="1" applyBorder="1" applyAlignment="1">
      <alignment horizontal="left" vertical="center" wrapText="1"/>
    </xf>
    <xf numFmtId="0" fontId="7" fillId="9" borderId="2" xfId="0" applyFont="1" applyFill="1" applyBorder="1" applyAlignment="1">
      <alignment horizontal="center"/>
    </xf>
    <xf numFmtId="0" fontId="6" fillId="9" borderId="4" xfId="0" applyFont="1" applyFill="1" applyBorder="1" applyAlignment="1">
      <alignment horizontal="center" wrapText="1"/>
    </xf>
    <xf numFmtId="0" fontId="6" fillId="9" borderId="5" xfId="0" applyFont="1" applyFill="1" applyBorder="1" applyAlignment="1">
      <alignment horizontal="center" wrapText="1"/>
    </xf>
    <xf numFmtId="0" fontId="6" fillId="9" borderId="6" xfId="0" applyFont="1" applyFill="1" applyBorder="1" applyAlignment="1">
      <alignment horizontal="center" wrapText="1"/>
    </xf>
    <xf numFmtId="0" fontId="3" fillId="0" borderId="4" xfId="0" applyFont="1" applyBorder="1" applyAlignment="1">
      <alignment horizontal="right"/>
    </xf>
    <xf numFmtId="0" fontId="3" fillId="0" borderId="5" xfId="0" applyFont="1" applyBorder="1" applyAlignment="1">
      <alignment horizontal="right"/>
    </xf>
    <xf numFmtId="0" fontId="3" fillId="0" borderId="6" xfId="0" applyFont="1" applyBorder="1" applyAlignment="1">
      <alignment horizontal="right"/>
    </xf>
    <xf numFmtId="0" fontId="28" fillId="0" borderId="2" xfId="0" applyFont="1" applyBorder="1" applyAlignment="1">
      <alignment horizontal="center" vertical="center" wrapText="1"/>
    </xf>
    <xf numFmtId="0" fontId="2" fillId="2" borderId="1" xfId="0" applyFont="1" applyFill="1" applyBorder="1" applyAlignment="1">
      <alignment horizont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 xfId="0" applyFont="1" applyFill="1" applyBorder="1" applyAlignment="1">
      <alignment horizontal="center" vertical="top" wrapText="1"/>
    </xf>
    <xf numFmtId="0" fontId="3" fillId="0" borderId="30" xfId="0" applyFont="1" applyBorder="1" applyAlignment="1">
      <alignment horizontal="right"/>
    </xf>
    <xf numFmtId="0" fontId="3" fillId="0" borderId="43" xfId="0" applyFont="1" applyBorder="1" applyAlignment="1">
      <alignment horizontal="right"/>
    </xf>
    <xf numFmtId="0" fontId="3" fillId="0" borderId="44" xfId="0" applyFont="1" applyBorder="1" applyAlignment="1">
      <alignment horizontal="right"/>
    </xf>
    <xf numFmtId="0" fontId="3" fillId="0" borderId="45" xfId="0" applyFont="1" applyBorder="1" applyAlignment="1">
      <alignment horizontal="right"/>
    </xf>
    <xf numFmtId="0" fontId="6" fillId="9" borderId="2" xfId="0" applyFont="1" applyFill="1" applyBorder="1" applyAlignment="1">
      <alignment horizontal="center" wrapText="1"/>
    </xf>
    <xf numFmtId="0" fontId="2" fillId="2" borderId="110" xfId="0" applyFont="1" applyFill="1" applyBorder="1" applyAlignment="1">
      <alignment horizontal="center"/>
    </xf>
    <xf numFmtId="0" fontId="3" fillId="2" borderId="40" xfId="0" applyFont="1" applyFill="1" applyBorder="1" applyAlignment="1">
      <alignment horizontal="center" vertical="center" wrapText="1"/>
    </xf>
    <xf numFmtId="0" fontId="3" fillId="2" borderId="40" xfId="0" applyFont="1" applyFill="1" applyBorder="1" applyAlignment="1">
      <alignment horizontal="center" vertical="center"/>
    </xf>
    <xf numFmtId="0" fontId="2" fillId="2" borderId="40" xfId="0" applyFont="1" applyFill="1" applyBorder="1" applyAlignment="1">
      <alignment horizontal="center" vertical="top" wrapText="1"/>
    </xf>
    <xf numFmtId="0" fontId="2" fillId="2" borderId="53" xfId="0" applyFont="1" applyFill="1" applyBorder="1" applyAlignment="1">
      <alignment horizontal="center" vertical="top"/>
    </xf>
    <xf numFmtId="0" fontId="3" fillId="0" borderId="33" xfId="3" applyFont="1" applyBorder="1" applyAlignment="1">
      <alignment horizontal="center" vertical="center"/>
    </xf>
    <xf numFmtId="0" fontId="3" fillId="0" borderId="34" xfId="3" applyFont="1" applyBorder="1" applyAlignment="1">
      <alignment horizontal="center" vertical="center"/>
    </xf>
    <xf numFmtId="0" fontId="5" fillId="0" borderId="34" xfId="0" applyFont="1" applyBorder="1" applyAlignment="1">
      <alignment horizontal="left" vertical="center"/>
    </xf>
    <xf numFmtId="0" fontId="3" fillId="0" borderId="116" xfId="0" applyFont="1" applyBorder="1" applyAlignment="1">
      <alignment horizontal="left" vertical="center" wrapText="1"/>
    </xf>
    <xf numFmtId="0" fontId="3" fillId="0" borderId="117" xfId="0" applyFont="1" applyBorder="1" applyAlignment="1">
      <alignment horizontal="left" vertical="center" wrapText="1"/>
    </xf>
    <xf numFmtId="0" fontId="84" fillId="13" borderId="95" xfId="0" applyFont="1" applyFill="1" applyBorder="1" applyAlignment="1">
      <alignment horizontal="center" vertical="center"/>
    </xf>
    <xf numFmtId="0" fontId="84" fillId="13" borderId="96" xfId="0" applyFont="1" applyFill="1" applyBorder="1" applyAlignment="1">
      <alignment horizontal="center" vertical="center"/>
    </xf>
    <xf numFmtId="0" fontId="84" fillId="13" borderId="97" xfId="0" applyFont="1" applyFill="1" applyBorder="1" applyAlignment="1">
      <alignment horizontal="center" vertical="center"/>
    </xf>
    <xf numFmtId="0" fontId="85" fillId="19" borderId="30" xfId="36" applyFont="1" applyFill="1" applyBorder="1" applyAlignment="1">
      <alignment horizontal="left" vertical="center"/>
    </xf>
    <xf numFmtId="0" fontId="85" fillId="19" borderId="5" xfId="36" applyFont="1" applyFill="1" applyBorder="1" applyAlignment="1">
      <alignment horizontal="left" vertical="center"/>
    </xf>
    <xf numFmtId="0" fontId="85" fillId="19" borderId="6" xfId="36" applyFont="1" applyFill="1" applyBorder="1" applyAlignment="1">
      <alignment horizontal="left" vertical="center"/>
    </xf>
    <xf numFmtId="0" fontId="85" fillId="19" borderId="43" xfId="36" applyFont="1" applyFill="1" applyBorder="1" applyAlignment="1">
      <alignment horizontal="left" vertical="center"/>
    </xf>
    <xf numFmtId="0" fontId="85" fillId="19" borderId="44" xfId="36" applyFont="1" applyFill="1" applyBorder="1" applyAlignment="1">
      <alignment horizontal="left" vertical="center"/>
    </xf>
    <xf numFmtId="0" fontId="85" fillId="19" borderId="45" xfId="36" applyFont="1" applyFill="1" applyBorder="1" applyAlignment="1">
      <alignment horizontal="left" vertical="center"/>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2" xfId="6" applyFont="1" applyBorder="1" applyAlignment="1">
      <alignment horizontal="left" indent="1"/>
    </xf>
    <xf numFmtId="0" fontId="13" fillId="0" borderId="2" xfId="6" applyFont="1" applyBorder="1" applyAlignment="1">
      <alignment horizontal="center"/>
    </xf>
    <xf numFmtId="0" fontId="60" fillId="0" borderId="30" xfId="33" applyFont="1" applyBorder="1" applyAlignment="1">
      <alignment horizontal="left" indent="1"/>
    </xf>
    <xf numFmtId="0" fontId="60" fillId="0" borderId="5" xfId="33" applyFont="1" applyBorder="1" applyAlignment="1">
      <alignment horizontal="left" indent="1"/>
    </xf>
    <xf numFmtId="0" fontId="60" fillId="0" borderId="6" xfId="33" applyFont="1" applyBorder="1" applyAlignment="1">
      <alignment horizontal="left" indent="1"/>
    </xf>
    <xf numFmtId="0" fontId="13" fillId="0" borderId="2" xfId="6" applyFont="1" applyBorder="1" applyAlignment="1">
      <alignment horizontal="left"/>
    </xf>
    <xf numFmtId="0" fontId="13" fillId="0" borderId="4" xfId="6" applyFont="1" applyBorder="1" applyAlignment="1">
      <alignment horizontal="center"/>
    </xf>
    <xf numFmtId="0" fontId="13" fillId="0" borderId="5" xfId="6" applyFont="1" applyBorder="1" applyAlignment="1">
      <alignment horizontal="center"/>
    </xf>
    <xf numFmtId="0" fontId="13" fillId="0" borderId="6" xfId="6" applyFont="1" applyBorder="1" applyAlignment="1">
      <alignment horizontal="center"/>
    </xf>
    <xf numFmtId="168" fontId="13" fillId="0" borderId="4" xfId="5" applyFont="1" applyFill="1" applyBorder="1" applyAlignment="1">
      <alignment horizontal="center"/>
    </xf>
    <xf numFmtId="168" fontId="13" fillId="0" borderId="6" xfId="5" applyFont="1" applyFill="1" applyBorder="1" applyAlignment="1">
      <alignment horizontal="center"/>
    </xf>
    <xf numFmtId="169" fontId="13" fillId="0" borderId="2" xfId="6" applyNumberFormat="1" applyFont="1" applyBorder="1" applyAlignment="1">
      <alignment horizontal="center"/>
    </xf>
    <xf numFmtId="0" fontId="13" fillId="0" borderId="4" xfId="6" applyFont="1" applyBorder="1" applyAlignment="1">
      <alignment horizontal="left" indent="1"/>
    </xf>
    <xf numFmtId="0" fontId="13" fillId="0" borderId="5" xfId="6" applyFont="1" applyBorder="1" applyAlignment="1">
      <alignment horizontal="left" indent="1"/>
    </xf>
    <xf numFmtId="0" fontId="13" fillId="0" borderId="6" xfId="6" applyFont="1" applyBorder="1" applyAlignment="1">
      <alignment horizontal="left" indent="1"/>
    </xf>
    <xf numFmtId="0" fontId="60" fillId="0" borderId="30" xfId="33" applyFont="1" applyBorder="1"/>
    <xf numFmtId="0" fontId="60" fillId="0" borderId="5" xfId="33" applyFont="1" applyBorder="1"/>
    <xf numFmtId="0" fontId="60" fillId="0" borderId="6" xfId="33" applyFont="1" applyBorder="1"/>
    <xf numFmtId="0" fontId="60" fillId="0" borderId="30" xfId="33" applyFont="1" applyBorder="1" applyAlignment="1">
      <alignment horizontal="left"/>
    </xf>
    <xf numFmtId="0" fontId="60" fillId="0" borderId="5" xfId="33" applyFont="1" applyBorder="1" applyAlignment="1">
      <alignment horizontal="left"/>
    </xf>
    <xf numFmtId="0" fontId="60" fillId="0" borderId="6" xfId="33" applyFont="1" applyBorder="1" applyAlignment="1">
      <alignment horizontal="left"/>
    </xf>
    <xf numFmtId="0" fontId="13" fillId="0" borderId="2" xfId="6" applyFont="1" applyBorder="1" applyAlignment="1">
      <alignment horizontal="left" wrapText="1" indent="1"/>
    </xf>
    <xf numFmtId="0" fontId="10" fillId="0" borderId="2" xfId="6" applyFont="1" applyBorder="1" applyAlignment="1">
      <alignment horizontal="center" vertical="center" wrapText="1"/>
    </xf>
    <xf numFmtId="0" fontId="12" fillId="0" borderId="2" xfId="6" applyFont="1" applyBorder="1" applyAlignment="1">
      <alignment horizontal="center" vertical="center" wrapText="1"/>
    </xf>
    <xf numFmtId="0" fontId="15" fillId="0" borderId="0" xfId="6" applyFont="1" applyAlignment="1">
      <alignment horizontal="left" vertical="center" wrapText="1"/>
    </xf>
    <xf numFmtId="0" fontId="15" fillId="0" borderId="8" xfId="6" applyFont="1" applyBorder="1" applyAlignment="1">
      <alignment horizontal="left" vertical="center" wrapText="1"/>
    </xf>
    <xf numFmtId="1" fontId="16" fillId="0" borderId="0" xfId="3" applyNumberFormat="1" applyFont="1" applyAlignment="1">
      <alignment horizontal="left" vertical="center" wrapText="1"/>
    </xf>
    <xf numFmtId="1" fontId="16" fillId="0" borderId="8" xfId="3" applyNumberFormat="1" applyFont="1" applyBorder="1" applyAlignment="1">
      <alignment horizontal="left" vertical="center" wrapText="1"/>
    </xf>
    <xf numFmtId="4" fontId="14" fillId="0" borderId="7" xfId="3" applyNumberFormat="1" applyFont="1" applyBorder="1" applyAlignment="1">
      <alignment horizontal="center" vertical="center"/>
    </xf>
    <xf numFmtId="0" fontId="13" fillId="0" borderId="0" xfId="6" applyFont="1" applyAlignment="1">
      <alignment horizontal="left" vertical="top" wrapText="1"/>
    </xf>
    <xf numFmtId="0" fontId="13" fillId="0" borderId="8" xfId="6" applyFont="1" applyBorder="1" applyAlignment="1">
      <alignment horizontal="left" vertical="top" wrapText="1"/>
    </xf>
    <xf numFmtId="0" fontId="8" fillId="0" borderId="30" xfId="6" applyFont="1" applyBorder="1" applyAlignment="1">
      <alignment horizontal="left" indent="1"/>
    </xf>
    <xf numFmtId="0" fontId="8" fillId="0" borderId="5" xfId="6" applyFont="1" applyBorder="1" applyAlignment="1">
      <alignment horizontal="left" indent="1"/>
    </xf>
    <xf numFmtId="0" fontId="8" fillId="0" borderId="6" xfId="6" applyFont="1" applyBorder="1" applyAlignment="1">
      <alignment horizontal="left" indent="1"/>
    </xf>
    <xf numFmtId="0" fontId="8" fillId="0" borderId="43" xfId="6" applyFont="1" applyBorder="1" applyAlignment="1">
      <alignment horizontal="center"/>
    </xf>
    <xf numFmtId="0" fontId="8" fillId="0" borderId="44" xfId="6" applyFont="1" applyBorder="1" applyAlignment="1">
      <alignment horizontal="center"/>
    </xf>
    <xf numFmtId="169" fontId="8" fillId="0" borderId="54" xfId="6" applyNumberFormat="1" applyFont="1" applyBorder="1" applyAlignment="1">
      <alignment horizontal="center"/>
    </xf>
    <xf numFmtId="169" fontId="8" fillId="0" borderId="45" xfId="6" applyNumberFormat="1" applyFont="1" applyBorder="1" applyAlignment="1">
      <alignment horizontal="center"/>
    </xf>
    <xf numFmtId="0" fontId="8" fillId="0" borderId="37" xfId="6" applyFont="1" applyBorder="1" applyAlignment="1">
      <alignment horizontal="center"/>
    </xf>
    <xf numFmtId="0" fontId="8" fillId="0" borderId="38" xfId="6" applyFont="1" applyBorder="1" applyAlignment="1">
      <alignment horizontal="center"/>
    </xf>
    <xf numFmtId="0" fontId="8" fillId="0" borderId="39" xfId="6" applyFont="1" applyBorder="1" applyAlignment="1">
      <alignment horizontal="center"/>
    </xf>
    <xf numFmtId="0" fontId="8" fillId="0" borderId="30" xfId="6" applyFont="1" applyBorder="1" applyAlignment="1">
      <alignment horizontal="center"/>
    </xf>
    <xf numFmtId="0" fontId="8" fillId="0" borderId="5" xfId="6" applyFont="1" applyBorder="1" applyAlignment="1">
      <alignment horizontal="center"/>
    </xf>
    <xf numFmtId="0" fontId="8" fillId="0" borderId="6" xfId="6" applyFont="1" applyBorder="1" applyAlignment="1">
      <alignment horizontal="center"/>
    </xf>
    <xf numFmtId="169" fontId="8" fillId="0" borderId="4" xfId="6" applyNumberFormat="1" applyFont="1" applyBorder="1" applyAlignment="1">
      <alignment horizontal="center"/>
    </xf>
    <xf numFmtId="169" fontId="8" fillId="0" borderId="6" xfId="6" applyNumberFormat="1" applyFont="1" applyBorder="1" applyAlignment="1">
      <alignment horizontal="center"/>
    </xf>
    <xf numFmtId="169" fontId="8" fillId="0" borderId="4" xfId="6" applyNumberFormat="1" applyFont="1" applyBorder="1" applyAlignment="1">
      <alignment horizontal="left"/>
    </xf>
    <xf numFmtId="169" fontId="8" fillId="0" borderId="6" xfId="6" applyNumberFormat="1" applyFont="1" applyBorder="1" applyAlignment="1">
      <alignment horizontal="left"/>
    </xf>
    <xf numFmtId="0" fontId="8" fillId="0" borderId="45" xfId="6" applyFont="1" applyBorder="1" applyAlignment="1">
      <alignment horizontal="center"/>
    </xf>
    <xf numFmtId="0" fontId="8" fillId="0" borderId="52" xfId="6" applyFont="1" applyBorder="1" applyAlignment="1">
      <alignment horizontal="left"/>
    </xf>
    <xf numFmtId="0" fontId="8" fillId="0" borderId="39" xfId="6" applyFont="1" applyBorder="1" applyAlignment="1">
      <alignment horizontal="left"/>
    </xf>
    <xf numFmtId="0" fontId="8" fillId="0" borderId="30" xfId="6" applyFont="1" applyBorder="1"/>
    <xf numFmtId="0" fontId="8" fillId="0" borderId="5" xfId="6" applyFont="1" applyBorder="1"/>
    <xf numFmtId="0" fontId="8" fillId="0" borderId="6" xfId="6" applyFont="1" applyBorder="1"/>
    <xf numFmtId="0" fontId="8" fillId="0" borderId="30" xfId="6" applyFont="1" applyBorder="1" applyAlignment="1">
      <alignment horizontal="left"/>
    </xf>
    <xf numFmtId="0" fontId="8" fillId="0" borderId="5" xfId="6" applyFont="1" applyBorder="1" applyAlignment="1">
      <alignment horizontal="left"/>
    </xf>
    <xf numFmtId="0" fontId="8" fillId="0" borderId="6" xfId="6" applyFont="1" applyBorder="1" applyAlignment="1">
      <alignment horizontal="left"/>
    </xf>
    <xf numFmtId="0" fontId="8" fillId="0" borderId="43" xfId="6" applyFont="1" applyBorder="1"/>
    <xf numFmtId="0" fontId="8" fillId="0" borderId="44" xfId="6" applyFont="1" applyBorder="1"/>
    <xf numFmtId="0" fontId="8" fillId="0" borderId="45" xfId="6" applyFont="1" applyBorder="1"/>
    <xf numFmtId="0" fontId="8" fillId="0" borderId="43" xfId="6" applyFont="1" applyBorder="1" applyAlignment="1">
      <alignment horizontal="left"/>
    </xf>
    <xf numFmtId="0" fontId="8" fillId="0" borderId="44" xfId="6" applyFont="1" applyBorder="1" applyAlignment="1">
      <alignment horizontal="left"/>
    </xf>
    <xf numFmtId="0" fontId="8" fillId="0" borderId="45" xfId="6" applyFont="1" applyBorder="1" applyAlignment="1">
      <alignment horizontal="left"/>
    </xf>
    <xf numFmtId="0" fontId="13" fillId="0" borderId="4" xfId="6" applyFont="1" applyBorder="1" applyAlignment="1">
      <alignment horizontal="left" wrapText="1" indent="1"/>
    </xf>
    <xf numFmtId="0" fontId="13" fillId="0" borderId="5" xfId="6" applyFont="1" applyBorder="1" applyAlignment="1">
      <alignment horizontal="left" wrapText="1" indent="1"/>
    </xf>
    <xf numFmtId="0" fontId="13" fillId="0" borderId="6" xfId="6" applyFont="1" applyBorder="1" applyAlignment="1">
      <alignment horizontal="left" wrapText="1" indent="1"/>
    </xf>
    <xf numFmtId="0" fontId="48" fillId="0" borderId="0" xfId="6" applyFont="1" applyAlignment="1">
      <alignment horizontal="left" vertical="center" wrapText="1"/>
    </xf>
    <xf numFmtId="0" fontId="8" fillId="0" borderId="0" xfId="6" applyFont="1" applyAlignment="1">
      <alignment vertical="center" wrapText="1"/>
    </xf>
    <xf numFmtId="0" fontId="8" fillId="0" borderId="34" xfId="6" applyFont="1" applyBorder="1" applyAlignment="1">
      <alignment vertical="center" wrapText="1"/>
    </xf>
    <xf numFmtId="0" fontId="6" fillId="0" borderId="31" xfId="6" applyFont="1" applyBorder="1" applyAlignment="1">
      <alignment horizontal="center" vertical="center" wrapText="1"/>
    </xf>
    <xf numFmtId="0" fontId="6" fillId="0" borderId="18" xfId="6" applyFont="1" applyBorder="1" applyAlignment="1">
      <alignment horizontal="center" vertical="center" wrapText="1"/>
    </xf>
    <xf numFmtId="0" fontId="6" fillId="0" borderId="32" xfId="6" applyFont="1" applyBorder="1" applyAlignment="1">
      <alignment horizontal="center" vertical="center" wrapText="1"/>
    </xf>
    <xf numFmtId="0" fontId="6" fillId="0" borderId="33" xfId="6" applyFont="1" applyBorder="1" applyAlignment="1">
      <alignment horizontal="center" vertical="center" wrapText="1"/>
    </xf>
    <xf numFmtId="0" fontId="6" fillId="0" borderId="0" xfId="6" applyFont="1" applyAlignment="1">
      <alignment horizontal="center" vertical="center" wrapText="1"/>
    </xf>
    <xf numFmtId="0" fontId="6" fillId="0" borderId="34" xfId="6" applyFont="1" applyBorder="1" applyAlignment="1">
      <alignment horizontal="center" vertical="center" wrapText="1"/>
    </xf>
    <xf numFmtId="0" fontId="6" fillId="0" borderId="35" xfId="6" applyFont="1" applyBorder="1" applyAlignment="1">
      <alignment horizontal="center" vertical="center" wrapText="1"/>
    </xf>
    <xf numFmtId="0" fontId="6" fillId="0" borderId="10" xfId="6" applyFont="1" applyBorder="1" applyAlignment="1">
      <alignment horizontal="center" vertical="center" wrapText="1"/>
    </xf>
    <xf numFmtId="0" fontId="6" fillId="0" borderId="36" xfId="6" applyFont="1" applyBorder="1" applyAlignment="1">
      <alignment horizontal="center" vertical="center" wrapText="1"/>
    </xf>
    <xf numFmtId="168" fontId="13" fillId="0" borderId="2" xfId="5" applyFont="1" applyFill="1" applyBorder="1" applyAlignment="1">
      <alignment horizontal="center"/>
    </xf>
    <xf numFmtId="0" fontId="4" fillId="0" borderId="30"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12" fillId="0" borderId="13" xfId="6" applyFont="1" applyBorder="1" applyAlignment="1">
      <alignment horizontal="center" vertical="center" wrapText="1"/>
    </xf>
    <xf numFmtId="0" fontId="64" fillId="0" borderId="112" xfId="46" applyFont="1" applyBorder="1" applyAlignment="1">
      <alignment horizontal="left" vertical="center" wrapText="1" readingOrder="1"/>
    </xf>
    <xf numFmtId="0" fontId="64" fillId="0" borderId="113" xfId="46" applyFont="1" applyBorder="1" applyAlignment="1">
      <alignment horizontal="left" vertical="center" wrapText="1" readingOrder="1"/>
    </xf>
    <xf numFmtId="0" fontId="64" fillId="0" borderId="114" xfId="46" applyFont="1" applyBorder="1" applyAlignment="1">
      <alignment horizontal="left" vertical="center" wrapText="1" readingOrder="1"/>
    </xf>
    <xf numFmtId="0" fontId="64" fillId="0" borderId="115" xfId="46" applyFont="1" applyBorder="1" applyAlignment="1">
      <alignment horizontal="left" vertical="center" wrapText="1" readingOrder="1"/>
    </xf>
    <xf numFmtId="0" fontId="64" fillId="0" borderId="111" xfId="46" applyFont="1" applyBorder="1" applyAlignment="1">
      <alignment horizontal="left" vertical="center" wrapText="1" readingOrder="1"/>
    </xf>
    <xf numFmtId="0" fontId="91" fillId="0" borderId="114" xfId="0" applyFont="1" applyBorder="1" applyAlignment="1">
      <alignment horizontal="left" wrapText="1" readingOrder="1"/>
    </xf>
    <xf numFmtId="0" fontId="91" fillId="0" borderId="115" xfId="0" applyFont="1" applyBorder="1" applyAlignment="1">
      <alignment horizontal="left" wrapText="1" readingOrder="1"/>
    </xf>
    <xf numFmtId="0" fontId="13" fillId="0" borderId="4" xfId="6" applyFont="1" applyBorder="1" applyAlignment="1">
      <alignment horizontal="left" wrapText="1"/>
    </xf>
    <xf numFmtId="0" fontId="13" fillId="0" borderId="5" xfId="6" applyFont="1" applyBorder="1" applyAlignment="1">
      <alignment horizontal="left" wrapText="1"/>
    </xf>
    <xf numFmtId="0" fontId="13" fillId="0" borderId="6" xfId="6" applyFont="1" applyBorder="1" applyAlignment="1">
      <alignment horizontal="left" wrapText="1"/>
    </xf>
    <xf numFmtId="0" fontId="13" fillId="0" borderId="4" xfId="6" applyFont="1" applyBorder="1" applyAlignment="1">
      <alignment horizontal="left"/>
    </xf>
    <xf numFmtId="0" fontId="13" fillId="0" borderId="5" xfId="6" applyFont="1" applyBorder="1" applyAlignment="1">
      <alignment horizontal="left"/>
    </xf>
    <xf numFmtId="0" fontId="13" fillId="0" borderId="6" xfId="6" applyFont="1" applyBorder="1" applyAlignment="1">
      <alignment horizontal="left"/>
    </xf>
    <xf numFmtId="0" fontId="13" fillId="0" borderId="2" xfId="6" applyFont="1" applyBorder="1"/>
    <xf numFmtId="0" fontId="16" fillId="0" borderId="0" xfId="6" applyFont="1" applyAlignment="1">
      <alignment horizontal="left" vertical="center" wrapText="1"/>
    </xf>
    <xf numFmtId="0" fontId="16" fillId="0" borderId="8" xfId="6" applyFont="1" applyBorder="1" applyAlignment="1">
      <alignment horizontal="left" vertical="center" wrapText="1"/>
    </xf>
    <xf numFmtId="0" fontId="13" fillId="0" borderId="2" xfId="6" applyFont="1" applyBorder="1" applyAlignment="1">
      <alignment horizontal="left" vertical="center" wrapText="1"/>
    </xf>
    <xf numFmtId="44" fontId="13" fillId="0" borderId="2" xfId="1" applyFont="1" applyFill="1" applyBorder="1" applyAlignment="1">
      <alignment horizontal="center"/>
    </xf>
    <xf numFmtId="1" fontId="15" fillId="0" borderId="2" xfId="23" applyNumberFormat="1" applyFont="1" applyBorder="1" applyAlignment="1">
      <alignment horizontal="center" vertical="center" wrapText="1"/>
    </xf>
    <xf numFmtId="0" fontId="4" fillId="0" borderId="30" xfId="0" applyFont="1" applyBorder="1" applyAlignment="1">
      <alignment horizontal="left" indent="1"/>
    </xf>
    <xf numFmtId="0" fontId="4" fillId="0" borderId="5" xfId="0" applyFont="1" applyBorder="1" applyAlignment="1">
      <alignment horizontal="left" indent="1"/>
    </xf>
    <xf numFmtId="0" fontId="4" fillId="0" borderId="6" xfId="0" applyFont="1" applyBorder="1" applyAlignment="1">
      <alignment horizontal="left" indent="1"/>
    </xf>
    <xf numFmtId="0" fontId="15" fillId="0" borderId="2" xfId="6" applyFont="1" applyBorder="1" applyAlignment="1">
      <alignment horizontal="left" indent="1"/>
    </xf>
    <xf numFmtId="0" fontId="0" fillId="0" borderId="112" xfId="0" applyBorder="1" applyAlignment="1">
      <alignment horizontal="left" vertical="center" wrapText="1" readingOrder="1"/>
    </xf>
    <xf numFmtId="0" fontId="0" fillId="0" borderId="113" xfId="0" applyBorder="1" applyAlignment="1">
      <alignment horizontal="left" vertical="center" wrapText="1" readingOrder="1"/>
    </xf>
    <xf numFmtId="0" fontId="0" fillId="0" borderId="114" xfId="0" applyBorder="1" applyAlignment="1">
      <alignment horizontal="left" vertical="center" wrapText="1" readingOrder="1"/>
    </xf>
    <xf numFmtId="0" fontId="0" fillId="0" borderId="115" xfId="0" applyBorder="1" applyAlignment="1">
      <alignment horizontal="left" vertical="center" wrapText="1" readingOrder="1"/>
    </xf>
    <xf numFmtId="0" fontId="0" fillId="0" borderId="111" xfId="0" applyBorder="1" applyAlignment="1">
      <alignment horizontal="left" vertical="center" wrapText="1" readingOrder="1"/>
    </xf>
    <xf numFmtId="0" fontId="91" fillId="0" borderId="4" xfId="0" applyFont="1" applyBorder="1" applyAlignment="1">
      <alignment horizontal="left" wrapText="1"/>
    </xf>
    <xf numFmtId="0" fontId="91" fillId="0" borderId="5" xfId="0" applyFont="1" applyBorder="1" applyAlignment="1">
      <alignment horizontal="left" wrapText="1"/>
    </xf>
    <xf numFmtId="0" fontId="91" fillId="0" borderId="6" xfId="0" applyFont="1" applyBorder="1" applyAlignment="1">
      <alignment horizontal="left" wrapText="1"/>
    </xf>
    <xf numFmtId="0" fontId="91" fillId="0" borderId="4" xfId="0" applyFont="1" applyBorder="1" applyAlignment="1">
      <alignment horizontal="left" vertical="center" wrapText="1"/>
    </xf>
    <xf numFmtId="0" fontId="91" fillId="0" borderId="5" xfId="0" applyFont="1" applyBorder="1" applyAlignment="1">
      <alignment horizontal="left" vertical="center" wrapText="1"/>
    </xf>
    <xf numFmtId="0" fontId="91" fillId="0" borderId="6" xfId="0" applyFont="1" applyBorder="1" applyAlignment="1">
      <alignment horizontal="left" vertical="center" wrapText="1"/>
    </xf>
    <xf numFmtId="0" fontId="0" fillId="0" borderId="4" xfId="47" applyFont="1" applyBorder="1" applyAlignment="1">
      <alignment horizontal="left" vertical="center"/>
    </xf>
    <xf numFmtId="0" fontId="0" fillId="0" borderId="5" xfId="47" applyFont="1" applyBorder="1" applyAlignment="1">
      <alignment horizontal="left" vertical="center"/>
    </xf>
    <xf numFmtId="0" fontId="0" fillId="0" borderId="6" xfId="47" applyFont="1" applyBorder="1" applyAlignment="1">
      <alignment horizontal="left" vertical="center"/>
    </xf>
    <xf numFmtId="0" fontId="81" fillId="3" borderId="105" xfId="38" applyFont="1" applyFill="1" applyBorder="1" applyAlignment="1">
      <alignment horizontal="justify" vertical="center" wrapText="1"/>
    </xf>
    <xf numFmtId="0" fontId="81" fillId="3" borderId="108" xfId="38" applyFont="1" applyFill="1" applyBorder="1" applyAlignment="1">
      <alignment horizontal="justify" vertical="center" wrapText="1"/>
    </xf>
    <xf numFmtId="0" fontId="82" fillId="3" borderId="108" xfId="41" applyFont="1" applyFill="1" applyBorder="1" applyAlignment="1">
      <alignment horizontal="justify" vertical="center" wrapText="1"/>
    </xf>
    <xf numFmtId="0" fontId="81" fillId="3" borderId="104" xfId="38" applyFont="1" applyFill="1" applyBorder="1" applyAlignment="1">
      <alignment horizontal="left" vertical="center" wrapText="1"/>
    </xf>
    <xf numFmtId="0" fontId="81" fillId="3" borderId="105" xfId="38" applyFont="1" applyFill="1" applyBorder="1" applyAlignment="1">
      <alignment horizontal="left" vertical="center" wrapText="1"/>
    </xf>
    <xf numFmtId="0" fontId="81" fillId="3" borderId="0" xfId="38" applyFont="1" applyFill="1" applyAlignment="1">
      <alignment horizontal="center" vertical="center" wrapText="1"/>
    </xf>
    <xf numFmtId="2" fontId="2" fillId="0" borderId="101" xfId="37" applyNumberFormat="1" applyFont="1" applyBorder="1" applyAlignment="1">
      <alignment horizontal="center" vertical="center" wrapText="1"/>
    </xf>
    <xf numFmtId="2" fontId="2" fillId="0" borderId="102" xfId="37" applyNumberFormat="1" applyFont="1" applyBorder="1" applyAlignment="1">
      <alignment horizontal="center" vertical="center" wrapText="1"/>
    </xf>
    <xf numFmtId="2" fontId="2" fillId="0" borderId="56" xfId="37" applyNumberFormat="1" applyFont="1" applyBorder="1" applyAlignment="1">
      <alignment horizontal="center" vertical="center" wrapText="1"/>
    </xf>
    <xf numFmtId="2" fontId="2" fillId="0" borderId="33" xfId="37" applyNumberFormat="1" applyFont="1" applyBorder="1" applyAlignment="1">
      <alignment horizontal="center" vertical="center" wrapText="1"/>
    </xf>
    <xf numFmtId="2" fontId="2" fillId="0" borderId="0" xfId="37" applyNumberFormat="1" applyFont="1" applyAlignment="1">
      <alignment horizontal="center" vertical="center" wrapText="1"/>
    </xf>
    <xf numFmtId="2" fontId="2" fillId="0" borderId="34" xfId="37" applyNumberFormat="1" applyFont="1" applyBorder="1" applyAlignment="1">
      <alignment horizontal="center" vertical="center" wrapText="1"/>
    </xf>
    <xf numFmtId="0" fontId="2" fillId="0" borderId="33" xfId="37" applyFont="1" applyBorder="1" applyAlignment="1">
      <alignment horizontal="center" vertical="center" wrapText="1"/>
    </xf>
    <xf numFmtId="0" fontId="2" fillId="0" borderId="0" xfId="37" applyFont="1" applyAlignment="1">
      <alignment horizontal="center" vertical="center" wrapText="1"/>
    </xf>
    <xf numFmtId="0" fontId="2" fillId="0" borderId="34" xfId="37" applyFont="1" applyBorder="1" applyAlignment="1">
      <alignment horizontal="center" vertical="center" wrapText="1"/>
    </xf>
    <xf numFmtId="3" fontId="2" fillId="0" borderId="33" xfId="37" applyNumberFormat="1" applyFont="1" applyBorder="1" applyAlignment="1">
      <alignment horizontal="center" wrapText="1"/>
    </xf>
    <xf numFmtId="3" fontId="2" fillId="0" borderId="0" xfId="37" applyNumberFormat="1" applyFont="1" applyAlignment="1">
      <alignment horizontal="center" wrapText="1"/>
    </xf>
    <xf numFmtId="0" fontId="2" fillId="3" borderId="107" xfId="38" applyFont="1" applyFill="1" applyBorder="1" applyAlignment="1">
      <alignment horizontal="center" vertical="center"/>
    </xf>
    <xf numFmtId="0" fontId="2" fillId="3" borderId="108" xfId="38" applyFont="1" applyFill="1" applyBorder="1" applyAlignment="1">
      <alignment horizontal="center" vertical="center"/>
    </xf>
    <xf numFmtId="0" fontId="0" fillId="0" borderId="0" xfId="0" applyAlignment="1">
      <alignment horizontal="center"/>
    </xf>
    <xf numFmtId="0" fontId="0" fillId="0" borderId="17" xfId="0" applyBorder="1" applyAlignment="1">
      <alignment horizontal="center"/>
    </xf>
    <xf numFmtId="0" fontId="34" fillId="0" borderId="2" xfId="0" applyFont="1" applyBorder="1" applyAlignment="1">
      <alignment horizontal="center" vertical="center" wrapText="1"/>
    </xf>
    <xf numFmtId="0" fontId="30" fillId="0" borderId="2" xfId="0" applyFont="1" applyBorder="1" applyAlignment="1">
      <alignment horizontal="center" vertical="center" wrapText="1"/>
    </xf>
    <xf numFmtId="0" fontId="3" fillId="0" borderId="16" xfId="6" applyFont="1" applyBorder="1" applyAlignment="1">
      <alignment horizontal="center"/>
    </xf>
    <xf numFmtId="0" fontId="3" fillId="0" borderId="13" xfId="6" applyFont="1" applyBorder="1" applyAlignment="1">
      <alignment horizontal="center"/>
    </xf>
    <xf numFmtId="0" fontId="3" fillId="0" borderId="4" xfId="6" applyFont="1" applyBorder="1" applyAlignment="1">
      <alignment horizontal="center"/>
    </xf>
    <xf numFmtId="0" fontId="3" fillId="0" borderId="5" xfId="6" applyFont="1" applyBorder="1" applyAlignment="1">
      <alignment horizontal="center"/>
    </xf>
    <xf numFmtId="0" fontId="3" fillId="0" borderId="6" xfId="6" applyFont="1" applyBorder="1" applyAlignment="1">
      <alignment horizontal="center"/>
    </xf>
    <xf numFmtId="0" fontId="3" fillId="0" borderId="9" xfId="6" applyFont="1" applyBorder="1" applyAlignment="1">
      <alignment horizontal="center" vertical="top"/>
    </xf>
    <xf numFmtId="0" fontId="3" fillId="0" borderId="16" xfId="6" applyFont="1" applyBorder="1" applyAlignment="1">
      <alignment horizontal="center" vertical="top"/>
    </xf>
    <xf numFmtId="0" fontId="3" fillId="0" borderId="4" xfId="6" applyFont="1" applyBorder="1" applyAlignment="1">
      <alignment horizontal="left" vertical="justify"/>
    </xf>
    <xf numFmtId="0" fontId="3" fillId="0" borderId="5" xfId="6" applyFont="1" applyBorder="1" applyAlignment="1">
      <alignment horizontal="left" vertical="justify"/>
    </xf>
    <xf numFmtId="0" fontId="3" fillId="0" borderId="6" xfId="6" applyFont="1" applyBorder="1" applyAlignment="1">
      <alignment horizontal="left" vertical="justify"/>
    </xf>
    <xf numFmtId="0" fontId="5" fillId="0" borderId="4" xfId="6" applyFont="1" applyBorder="1" applyAlignment="1">
      <alignment horizontal="left" vertical="center"/>
    </xf>
    <xf numFmtId="0" fontId="5" fillId="0" borderId="6" xfId="6" applyFont="1" applyBorder="1" applyAlignment="1">
      <alignment horizontal="left" vertical="center"/>
    </xf>
    <xf numFmtId="0" fontId="3" fillId="0" borderId="4" xfId="6" quotePrefix="1" applyFont="1" applyBorder="1" applyAlignment="1">
      <alignment horizontal="left" vertical="justify"/>
    </xf>
    <xf numFmtId="0" fontId="3" fillId="0" borderId="5" xfId="6" quotePrefix="1" applyFont="1" applyBorder="1" applyAlignment="1">
      <alignment horizontal="left" vertical="justify"/>
    </xf>
    <xf numFmtId="0" fontId="3" fillId="0" borderId="6" xfId="6" quotePrefix="1" applyFont="1" applyBorder="1" applyAlignment="1">
      <alignment horizontal="left" vertical="justify"/>
    </xf>
    <xf numFmtId="0" fontId="5" fillId="0" borderId="4" xfId="6" applyFont="1" applyBorder="1" applyAlignment="1">
      <alignment horizontal="left"/>
    </xf>
    <xf numFmtId="0" fontId="5" fillId="0" borderId="6" xfId="6" applyFont="1" applyBorder="1" applyAlignment="1">
      <alignment horizontal="left"/>
    </xf>
    <xf numFmtId="0" fontId="3" fillId="0" borderId="4" xfId="6" applyFont="1" applyBorder="1" applyAlignment="1">
      <alignment horizontal="left"/>
    </xf>
    <xf numFmtId="0" fontId="3" fillId="0" borderId="5" xfId="6" applyFont="1" applyBorder="1" applyAlignment="1">
      <alignment horizontal="left"/>
    </xf>
    <xf numFmtId="0" fontId="3" fillId="0" borderId="6" xfId="6" applyFont="1" applyBorder="1" applyAlignment="1">
      <alignment horizontal="left"/>
    </xf>
    <xf numFmtId="0" fontId="3" fillId="0" borderId="13" xfId="6" applyFont="1" applyBorder="1" applyAlignment="1">
      <alignment horizontal="center" vertical="top"/>
    </xf>
    <xf numFmtId="0" fontId="3" fillId="0" borderId="4" xfId="6" applyFont="1" applyBorder="1" applyAlignment="1">
      <alignment horizontal="left" vertical="center" wrapText="1"/>
    </xf>
    <xf numFmtId="0" fontId="3" fillId="0" borderId="5" xfId="6" applyFont="1" applyBorder="1" applyAlignment="1">
      <alignment horizontal="left" vertical="center" wrapText="1"/>
    </xf>
    <xf numFmtId="0" fontId="3" fillId="0" borderId="6" xfId="6" applyFont="1" applyBorder="1" applyAlignment="1">
      <alignment horizontal="left" vertical="center" wrapText="1"/>
    </xf>
    <xf numFmtId="0" fontId="5" fillId="0" borderId="4" xfId="6" applyFont="1" applyBorder="1" applyAlignment="1">
      <alignment horizontal="left" vertical="justify"/>
    </xf>
    <xf numFmtId="0" fontId="5" fillId="0" borderId="6" xfId="6" applyFont="1" applyBorder="1" applyAlignment="1">
      <alignment horizontal="left" vertical="justify"/>
    </xf>
    <xf numFmtId="0" fontId="3" fillId="0" borderId="0" xfId="6" applyFont="1" applyAlignment="1">
      <alignment horizontal="center" vertical="center"/>
    </xf>
    <xf numFmtId="0" fontId="5" fillId="0" borderId="0" xfId="6" applyFont="1" applyAlignment="1">
      <alignment horizontal="center"/>
    </xf>
    <xf numFmtId="0" fontId="5" fillId="0" borderId="0" xfId="6" applyFont="1" applyAlignment="1">
      <alignment horizontal="justify" wrapText="1"/>
    </xf>
    <xf numFmtId="0" fontId="77" fillId="0" borderId="99" xfId="36" applyFont="1" applyBorder="1" applyAlignment="1">
      <alignment horizontal="right" vertical="center" wrapText="1"/>
    </xf>
    <xf numFmtId="0" fontId="77" fillId="0" borderId="49" xfId="36" applyFont="1" applyBorder="1" applyAlignment="1">
      <alignment horizontal="right" vertical="center" wrapText="1"/>
    </xf>
    <xf numFmtId="0" fontId="0" fillId="0" borderId="95" xfId="0" applyBorder="1" applyAlignment="1">
      <alignment horizontal="center"/>
    </xf>
    <xf numFmtId="0" fontId="0" fillId="0" borderId="96" xfId="0" applyBorder="1" applyAlignment="1">
      <alignment horizontal="center"/>
    </xf>
    <xf numFmtId="0" fontId="0" fillId="0" borderId="97" xfId="0" applyBorder="1" applyAlignment="1">
      <alignment horizontal="center"/>
    </xf>
    <xf numFmtId="199" fontId="78" fillId="0" borderId="14" xfId="36" applyNumberFormat="1" applyFont="1" applyBorder="1" applyAlignment="1">
      <alignment horizontal="center" vertical="center" wrapText="1"/>
    </xf>
    <xf numFmtId="199" fontId="78" fillId="0" borderId="15" xfId="36" applyNumberFormat="1" applyFont="1" applyBorder="1" applyAlignment="1">
      <alignment horizontal="center" vertical="center" wrapText="1"/>
    </xf>
    <xf numFmtId="201" fontId="79" fillId="0" borderId="2" xfId="2" applyNumberFormat="1" applyFont="1" applyFill="1" applyBorder="1" applyAlignment="1">
      <alignment horizontal="center" vertical="center"/>
    </xf>
    <xf numFmtId="164" fontId="78" fillId="0" borderId="2" xfId="36" applyNumberFormat="1" applyFont="1" applyBorder="1" applyAlignment="1">
      <alignment horizontal="center" vertical="center" wrapText="1"/>
    </xf>
    <xf numFmtId="0" fontId="77" fillId="16" borderId="1" xfId="36" applyFont="1" applyFill="1" applyBorder="1" applyAlignment="1">
      <alignment horizontal="center" vertical="center" wrapText="1"/>
    </xf>
    <xf numFmtId="0" fontId="77" fillId="16" borderId="2" xfId="36" applyFont="1" applyFill="1" applyBorder="1" applyAlignment="1">
      <alignment horizontal="center" vertical="center" wrapText="1"/>
    </xf>
    <xf numFmtId="0" fontId="77" fillId="16" borderId="2" xfId="36" applyFont="1" applyFill="1" applyBorder="1" applyAlignment="1">
      <alignment horizontal="center" vertical="center"/>
    </xf>
    <xf numFmtId="164" fontId="77" fillId="16" borderId="3" xfId="36" applyNumberFormat="1" applyFont="1" applyFill="1" applyBorder="1" applyAlignment="1">
      <alignment horizontal="center" vertical="center"/>
    </xf>
    <xf numFmtId="0" fontId="77" fillId="9" borderId="4" xfId="36" applyFont="1" applyFill="1" applyBorder="1" applyAlignment="1">
      <alignment horizontal="center" vertical="center" wrapText="1"/>
    </xf>
    <xf numFmtId="0" fontId="77" fillId="9" borderId="6" xfId="36" applyFont="1" applyFill="1" applyBorder="1" applyAlignment="1">
      <alignment horizontal="center" vertical="center" wrapText="1"/>
    </xf>
    <xf numFmtId="164" fontId="80" fillId="0" borderId="4" xfId="36" applyNumberFormat="1" applyFont="1" applyBorder="1" applyAlignment="1">
      <alignment horizontal="center" vertical="center" wrapText="1"/>
    </xf>
    <xf numFmtId="164" fontId="80" fillId="0" borderId="6" xfId="36" applyNumberFormat="1" applyFont="1" applyBorder="1" applyAlignment="1">
      <alignment horizontal="center" vertical="center" wrapText="1"/>
    </xf>
    <xf numFmtId="0" fontId="77" fillId="0" borderId="1" xfId="36" applyFont="1" applyBorder="1" applyAlignment="1">
      <alignment horizontal="right" vertical="center" wrapText="1"/>
    </xf>
    <xf numFmtId="0" fontId="77" fillId="0" borderId="2" xfId="36" applyFont="1" applyBorder="1" applyAlignment="1">
      <alignment horizontal="right" vertical="center" wrapText="1"/>
    </xf>
    <xf numFmtId="175" fontId="0" fillId="0" borderId="22" xfId="2" applyNumberFormat="1" applyFont="1" applyBorder="1" applyAlignment="1">
      <alignment horizontal="center"/>
    </xf>
    <xf numFmtId="175" fontId="0" fillId="0" borderId="23" xfId="2" applyNumberFormat="1" applyFont="1" applyBorder="1" applyAlignment="1">
      <alignment horizontal="center"/>
    </xf>
    <xf numFmtId="44" fontId="0" fillId="0" borderId="0" xfId="1" applyFont="1" applyBorder="1" applyAlignment="1">
      <alignment horizontal="center"/>
    </xf>
    <xf numFmtId="44" fontId="0" fillId="0" borderId="19" xfId="0" applyNumberFormat="1" applyBorder="1" applyAlignment="1">
      <alignment horizontal="center"/>
    </xf>
    <xf numFmtId="0" fontId="0" fillId="0" borderId="19" xfId="0" applyBorder="1" applyAlignment="1">
      <alignment horizontal="center"/>
    </xf>
    <xf numFmtId="0" fontId="37" fillId="0" borderId="0" xfId="0" applyFont="1" applyAlignment="1">
      <alignment horizontal="center" vertical="center"/>
    </xf>
    <xf numFmtId="0" fontId="35" fillId="0" borderId="19" xfId="0" applyFont="1" applyBorder="1" applyAlignment="1">
      <alignment horizontal="center" vertical="center" wrapText="1"/>
    </xf>
    <xf numFmtId="0" fontId="38" fillId="5" borderId="20" xfId="0" applyFont="1" applyFill="1" applyBorder="1" applyAlignment="1">
      <alignment horizontal="center" vertical="center"/>
    </xf>
    <xf numFmtId="0" fontId="38" fillId="5" borderId="25" xfId="0" applyFont="1" applyFill="1" applyBorder="1" applyAlignment="1">
      <alignment horizontal="center" vertical="center"/>
    </xf>
    <xf numFmtId="0" fontId="38" fillId="5" borderId="20" xfId="0" applyFont="1" applyFill="1" applyBorder="1" applyAlignment="1">
      <alignment horizontal="center" vertical="center" wrapText="1"/>
    </xf>
    <xf numFmtId="0" fontId="38" fillId="5" borderId="25" xfId="0" applyFont="1" applyFill="1" applyBorder="1" applyAlignment="1">
      <alignment horizontal="center" vertical="center" wrapText="1"/>
    </xf>
    <xf numFmtId="0" fontId="39" fillId="6" borderId="22" xfId="0" applyFont="1" applyFill="1" applyBorder="1" applyAlignment="1">
      <alignment horizontal="center" vertical="center"/>
    </xf>
    <xf numFmtId="0" fontId="39" fillId="6" borderId="23" xfId="0" applyFont="1" applyFill="1" applyBorder="1" applyAlignment="1">
      <alignment horizontal="center" vertical="center"/>
    </xf>
    <xf numFmtId="0" fontId="39" fillId="6" borderId="24" xfId="0" applyFont="1" applyFill="1" applyBorder="1" applyAlignment="1">
      <alignment horizontal="center" vertical="center"/>
    </xf>
    <xf numFmtId="0" fontId="41" fillId="7" borderId="22" xfId="0" applyFont="1" applyFill="1" applyBorder="1" applyAlignment="1">
      <alignment horizontal="center" vertical="center"/>
    </xf>
    <xf numFmtId="0" fontId="41" fillId="7" borderId="24" xfId="0" applyFont="1" applyFill="1" applyBorder="1" applyAlignment="1">
      <alignment horizontal="center" vertical="center"/>
    </xf>
    <xf numFmtId="0" fontId="0" fillId="3" borderId="22" xfId="0" applyFill="1" applyBorder="1" applyAlignment="1">
      <alignment horizontal="center"/>
    </xf>
    <xf numFmtId="0" fontId="0" fillId="3" borderId="24" xfId="0" applyFill="1" applyBorder="1" applyAlignment="1">
      <alignment horizontal="center"/>
    </xf>
    <xf numFmtId="44" fontId="0" fillId="0" borderId="22" xfId="1" applyFont="1" applyBorder="1" applyAlignment="1">
      <alignment horizontal="center"/>
    </xf>
    <xf numFmtId="44" fontId="0" fillId="0" borderId="24" xfId="1" applyFont="1"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6" borderId="22" xfId="0" applyFill="1" applyBorder="1" applyAlignment="1">
      <alignment horizontal="center"/>
    </xf>
    <xf numFmtId="0" fontId="0" fillId="6" borderId="23" xfId="0" applyFill="1" applyBorder="1" applyAlignment="1">
      <alignment horizontal="center"/>
    </xf>
    <xf numFmtId="44" fontId="0" fillId="0" borderId="23" xfId="1" applyFont="1" applyBorder="1" applyAlignment="1">
      <alignment horizontal="center"/>
    </xf>
    <xf numFmtId="0" fontId="0" fillId="6" borderId="24" xfId="0" applyFill="1" applyBorder="1" applyAlignment="1">
      <alignment horizontal="center"/>
    </xf>
    <xf numFmtId="0" fontId="36" fillId="0" borderId="0" xfId="0" applyFont="1" applyAlignment="1">
      <alignment horizontal="left"/>
    </xf>
    <xf numFmtId="0" fontId="0" fillId="6" borderId="28" xfId="0" applyFill="1" applyBorder="1" applyAlignment="1">
      <alignment horizontal="center"/>
    </xf>
    <xf numFmtId="0" fontId="0" fillId="6" borderId="29" xfId="0" applyFill="1" applyBorder="1" applyAlignment="1">
      <alignment horizontal="center"/>
    </xf>
    <xf numFmtId="0" fontId="47" fillId="0" borderId="2" xfId="0" applyFont="1" applyBorder="1" applyAlignment="1">
      <alignment horizontal="center"/>
    </xf>
    <xf numFmtId="0" fontId="2" fillId="0" borderId="2" xfId="0" applyFont="1" applyBorder="1" applyAlignment="1">
      <alignment horizontal="center" vertical="center" wrapText="1"/>
    </xf>
    <xf numFmtId="0" fontId="45" fillId="0" borderId="0" xfId="0" applyFont="1" applyAlignment="1">
      <alignment horizontal="left"/>
    </xf>
    <xf numFmtId="0" fontId="24" fillId="0" borderId="2" xfId="0" applyFont="1" applyBorder="1" applyAlignment="1">
      <alignment horizontal="center" vertical="center" wrapText="1"/>
    </xf>
    <xf numFmtId="44" fontId="0" fillId="0" borderId="28" xfId="1" applyFont="1" applyBorder="1" applyAlignment="1">
      <alignment horizontal="center"/>
    </xf>
    <xf numFmtId="44" fontId="0" fillId="0" borderId="29" xfId="1" applyFont="1" applyBorder="1" applyAlignment="1">
      <alignment horizontal="center"/>
    </xf>
    <xf numFmtId="0" fontId="20" fillId="0" borderId="2" xfId="0" applyFont="1" applyBorder="1" applyAlignment="1">
      <alignment horizontal="left" vertical="center" wrapText="1"/>
    </xf>
    <xf numFmtId="168" fontId="5" fillId="0" borderId="2" xfId="5" applyFont="1" applyBorder="1" applyAlignment="1">
      <alignment horizontal="center"/>
    </xf>
    <xf numFmtId="0" fontId="3" fillId="0" borderId="2" xfId="6" applyFont="1" applyBorder="1" applyAlignment="1">
      <alignment horizontal="center" vertical="center" wrapText="1"/>
    </xf>
    <xf numFmtId="168" fontId="5" fillId="0" borderId="4" xfId="5" applyFont="1" applyBorder="1" applyAlignment="1">
      <alignment horizontal="center"/>
    </xf>
    <xf numFmtId="168" fontId="5" fillId="0" borderId="6" xfId="5" applyFont="1" applyBorder="1" applyAlignment="1">
      <alignment horizontal="center"/>
    </xf>
    <xf numFmtId="168" fontId="5" fillId="0" borderId="4" xfId="34" applyFont="1" applyBorder="1" applyAlignment="1">
      <alignment horizontal="center"/>
    </xf>
    <xf numFmtId="168" fontId="5" fillId="0" borderId="6" xfId="34" applyFont="1" applyBorder="1" applyAlignment="1">
      <alignment horizontal="center"/>
    </xf>
    <xf numFmtId="0" fontId="4" fillId="0" borderId="0" xfId="6" applyAlignment="1">
      <alignment horizontal="center"/>
    </xf>
    <xf numFmtId="0" fontId="25" fillId="0" borderId="2"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6" xfId="0" applyFont="1" applyBorder="1" applyAlignment="1">
      <alignment horizontal="center" vertical="center" wrapText="1"/>
    </xf>
    <xf numFmtId="0" fontId="5" fillId="0" borderId="0" xfId="6" applyFont="1" applyAlignment="1">
      <alignment horizontal="left" vertical="center" wrapText="1"/>
    </xf>
    <xf numFmtId="0" fontId="17" fillId="0" borderId="0" xfId="9" applyFont="1" applyAlignment="1">
      <alignment horizontal="center" vertical="center"/>
    </xf>
    <xf numFmtId="0" fontId="18" fillId="0" borderId="0" xfId="6" applyFont="1" applyAlignment="1">
      <alignment horizontal="center"/>
    </xf>
    <xf numFmtId="2" fontId="3" fillId="0" borderId="11" xfId="25" applyFont="1" applyBorder="1" applyAlignment="1">
      <alignment horizontal="center" vertical="center" wrapText="1"/>
    </xf>
    <xf numFmtId="2" fontId="3" fillId="0" borderId="18" xfId="25" applyFont="1" applyBorder="1" applyAlignment="1">
      <alignment horizontal="center" vertical="center" wrapText="1"/>
    </xf>
    <xf numFmtId="2" fontId="3" fillId="0" borderId="12" xfId="25" applyFont="1" applyBorder="1" applyAlignment="1">
      <alignment horizontal="center" vertical="center" wrapText="1"/>
    </xf>
    <xf numFmtId="2" fontId="3" fillId="0" borderId="7" xfId="25" applyFont="1" applyBorder="1" applyAlignment="1">
      <alignment horizontal="center" vertical="center" wrapText="1"/>
    </xf>
    <xf numFmtId="2" fontId="3" fillId="0" borderId="0" xfId="25" applyFont="1" applyAlignment="1">
      <alignment horizontal="center" vertical="center" wrapText="1"/>
    </xf>
    <xf numFmtId="2" fontId="3" fillId="0" borderId="8" xfId="25" applyFont="1" applyBorder="1" applyAlignment="1">
      <alignment horizontal="center" vertical="center" wrapText="1"/>
    </xf>
    <xf numFmtId="2" fontId="3" fillId="0" borderId="14" xfId="25" applyFont="1" applyBorder="1" applyAlignment="1">
      <alignment horizontal="center" vertical="center" wrapText="1"/>
    </xf>
    <xf numFmtId="2" fontId="3" fillId="0" borderId="17" xfId="25" applyFont="1" applyBorder="1" applyAlignment="1">
      <alignment horizontal="center" vertical="center" wrapText="1"/>
    </xf>
    <xf numFmtId="2" fontId="3" fillId="0" borderId="15" xfId="25" applyFont="1" applyBorder="1" applyAlignment="1">
      <alignment horizontal="center" vertical="center" wrapText="1"/>
    </xf>
    <xf numFmtId="0" fontId="54" fillId="0" borderId="2" xfId="27" applyFont="1" applyBorder="1" applyAlignment="1">
      <alignment horizontal="center" vertical="center"/>
    </xf>
    <xf numFmtId="0" fontId="55" fillId="9" borderId="2" xfId="27" applyFont="1" applyFill="1" applyBorder="1" applyAlignment="1">
      <alignment horizontal="center" vertical="center"/>
    </xf>
    <xf numFmtId="0" fontId="57" fillId="11" borderId="30" xfId="27" applyFont="1" applyFill="1" applyBorder="1" applyAlignment="1">
      <alignment horizontal="left" vertical="center"/>
    </xf>
    <xf numFmtId="0" fontId="57" fillId="11" borderId="5" xfId="27" applyFont="1" applyFill="1" applyBorder="1" applyAlignment="1">
      <alignment horizontal="left" vertical="center"/>
    </xf>
    <xf numFmtId="0" fontId="57" fillId="11" borderId="6" xfId="27" applyFont="1" applyFill="1" applyBorder="1" applyAlignment="1">
      <alignment horizontal="left" vertical="center"/>
    </xf>
    <xf numFmtId="2" fontId="58" fillId="0" borderId="0" xfId="25" applyFont="1" applyAlignment="1">
      <alignment horizontal="left" wrapText="1"/>
    </xf>
    <xf numFmtId="2" fontId="58" fillId="0" borderId="8" xfId="25" applyFont="1" applyBorder="1" applyAlignment="1">
      <alignment horizontal="left" wrapText="1"/>
    </xf>
    <xf numFmtId="0" fontId="57" fillId="0" borderId="30" xfId="27" applyFont="1" applyBorder="1" applyAlignment="1">
      <alignment horizontal="left" vertical="center"/>
    </xf>
    <xf numFmtId="0" fontId="57" fillId="0" borderId="5" xfId="27" applyFont="1" applyBorder="1" applyAlignment="1">
      <alignment horizontal="left" vertical="center"/>
    </xf>
    <xf numFmtId="0" fontId="57" fillId="0" borderId="6" xfId="27" applyFont="1" applyBorder="1" applyAlignment="1">
      <alignment horizontal="left" vertical="center"/>
    </xf>
    <xf numFmtId="2" fontId="59" fillId="0" borderId="2" xfId="25" applyFont="1" applyBorder="1" applyAlignment="1">
      <alignment horizontal="left" indent="1"/>
    </xf>
    <xf numFmtId="2" fontId="27" fillId="0" borderId="0" xfId="25" applyFont="1" applyAlignment="1">
      <alignment horizontal="left" vertical="top" wrapText="1"/>
    </xf>
    <xf numFmtId="2" fontId="27" fillId="0" borderId="8" xfId="25" applyFont="1" applyBorder="1" applyAlignment="1">
      <alignment horizontal="left" vertical="top" wrapText="1"/>
    </xf>
    <xf numFmtId="0" fontId="57" fillId="0" borderId="30" xfId="27" applyFont="1" applyBorder="1" applyAlignment="1">
      <alignment horizontal="left" vertical="center" wrapText="1"/>
    </xf>
    <xf numFmtId="0" fontId="57" fillId="0" borderId="5" xfId="27" applyFont="1" applyBorder="1" applyAlignment="1">
      <alignment horizontal="left" vertical="center" wrapText="1"/>
    </xf>
    <xf numFmtId="0" fontId="57" fillId="0" borderId="6" xfId="27" applyFont="1" applyBorder="1" applyAlignment="1">
      <alignment horizontal="left" vertical="center" wrapText="1"/>
    </xf>
    <xf numFmtId="2" fontId="59" fillId="0" borderId="2" xfId="25" applyFont="1" applyBorder="1" applyAlignment="1">
      <alignment horizontal="center"/>
    </xf>
    <xf numFmtId="2" fontId="59" fillId="0" borderId="2" xfId="25" applyFont="1" applyBorder="1" applyAlignment="1">
      <alignment horizontal="left"/>
    </xf>
    <xf numFmtId="0" fontId="57" fillId="0" borderId="2" xfId="27" applyFont="1" applyBorder="1" applyAlignment="1">
      <alignment horizontal="left" vertical="center"/>
    </xf>
    <xf numFmtId="2" fontId="59" fillId="0" borderId="4" xfId="25" applyFont="1" applyBorder="1" applyAlignment="1">
      <alignment horizontal="center"/>
    </xf>
    <xf numFmtId="2" fontId="59" fillId="0" borderId="5" xfId="25" applyFont="1" applyBorder="1" applyAlignment="1">
      <alignment horizontal="center"/>
    </xf>
    <xf numFmtId="2" fontId="59" fillId="0" borderId="6" xfId="25" applyFont="1" applyBorder="1" applyAlignment="1">
      <alignment horizontal="center"/>
    </xf>
    <xf numFmtId="186" fontId="59" fillId="0" borderId="2" xfId="29" applyFont="1" applyBorder="1" applyAlignment="1">
      <alignment horizontal="center"/>
    </xf>
    <xf numFmtId="169" fontId="59" fillId="0" borderId="2" xfId="25" applyNumberFormat="1" applyFont="1" applyBorder="1" applyAlignment="1">
      <alignment horizontal="center"/>
    </xf>
    <xf numFmtId="0" fontId="43" fillId="0" borderId="2" xfId="27" applyFont="1" applyBorder="1" applyAlignment="1">
      <alignment horizontal="left"/>
    </xf>
    <xf numFmtId="0" fontId="60" fillId="0" borderId="2" xfId="33" applyFont="1" applyBorder="1" applyAlignment="1">
      <alignment horizontal="left"/>
    </xf>
    <xf numFmtId="0" fontId="57" fillId="11" borderId="30" xfId="27" applyFont="1" applyFill="1" applyBorder="1" applyAlignment="1">
      <alignment horizontal="justify" vertical="center" wrapText="1"/>
    </xf>
    <xf numFmtId="0" fontId="57" fillId="11" borderId="5" xfId="27" applyFont="1" applyFill="1" applyBorder="1" applyAlignment="1">
      <alignment horizontal="justify" vertical="center" wrapText="1"/>
    </xf>
    <xf numFmtId="0" fontId="57" fillId="11" borderId="6" xfId="27" applyFont="1" applyFill="1" applyBorder="1" applyAlignment="1">
      <alignment horizontal="justify" vertical="center" wrapText="1"/>
    </xf>
    <xf numFmtId="0" fontId="43" fillId="0" borderId="2" xfId="27" applyFont="1" applyBorder="1" applyAlignment="1">
      <alignment horizontal="left" wrapText="1"/>
    </xf>
    <xf numFmtId="0" fontId="59" fillId="0" borderId="2" xfId="26" applyFont="1" applyBorder="1" applyAlignment="1">
      <alignment horizontal="center"/>
    </xf>
    <xf numFmtId="0" fontId="59" fillId="0" borderId="2" xfId="26" applyFont="1" applyBorder="1" applyAlignment="1">
      <alignment horizontal="left" indent="1"/>
    </xf>
    <xf numFmtId="2" fontId="61" fillId="0" borderId="0" xfId="25" applyFont="1" applyAlignment="1">
      <alignment horizontal="left" wrapText="1"/>
    </xf>
    <xf numFmtId="2" fontId="61" fillId="0" borderId="8" xfId="25" applyFont="1" applyBorder="1" applyAlignment="1">
      <alignment horizontal="left" wrapText="1"/>
    </xf>
    <xf numFmtId="0" fontId="59" fillId="0" borderId="2" xfId="26" applyFont="1" applyBorder="1" applyAlignment="1">
      <alignment horizontal="left"/>
    </xf>
    <xf numFmtId="0" fontId="60" fillId="0" borderId="2" xfId="33" applyFont="1" applyBorder="1" applyAlignment="1">
      <alignment horizontal="left" wrapText="1"/>
    </xf>
    <xf numFmtId="0" fontId="63" fillId="0" borderId="2" xfId="26" applyFont="1" applyBorder="1" applyAlignment="1">
      <alignment horizontal="left" indent="1"/>
    </xf>
    <xf numFmtId="2" fontId="60" fillId="0" borderId="2" xfId="33" applyNumberFormat="1" applyFont="1" applyBorder="1" applyAlignment="1">
      <alignment horizontal="left" wrapText="1"/>
    </xf>
    <xf numFmtId="169" fontId="59" fillId="0" borderId="2" xfId="26" applyNumberFormat="1" applyFont="1" applyBorder="1" applyAlignment="1">
      <alignment horizontal="center"/>
    </xf>
    <xf numFmtId="0" fontId="63" fillId="0" borderId="2" xfId="26" applyFont="1" applyBorder="1" applyAlignment="1">
      <alignment horizontal="center"/>
    </xf>
    <xf numFmtId="169" fontId="63" fillId="0" borderId="2" xfId="26" applyNumberFormat="1" applyFont="1" applyBorder="1" applyAlignment="1">
      <alignment horizontal="center"/>
    </xf>
    <xf numFmtId="193" fontId="59" fillId="0" borderId="2" xfId="31" applyFont="1" applyFill="1" applyBorder="1" applyAlignment="1">
      <alignment horizontal="center"/>
    </xf>
    <xf numFmtId="42" fontId="29" fillId="0" borderId="80" xfId="32" applyFont="1" applyBorder="1" applyAlignment="1">
      <alignment horizontal="center" vertical="center"/>
    </xf>
    <xf numFmtId="42" fontId="29" fillId="0" borderId="81" xfId="32" applyFont="1" applyBorder="1" applyAlignment="1">
      <alignment horizontal="center" vertical="center"/>
    </xf>
    <xf numFmtId="42" fontId="29" fillId="0" borderId="82" xfId="32" applyFont="1" applyBorder="1" applyAlignment="1">
      <alignment horizontal="center" vertical="center"/>
    </xf>
    <xf numFmtId="42" fontId="67" fillId="0" borderId="58" xfId="32" applyFont="1" applyBorder="1" applyAlignment="1">
      <alignment horizontal="center" vertical="center"/>
    </xf>
    <xf numFmtId="42" fontId="67" fillId="0" borderId="59" xfId="32" applyFont="1" applyBorder="1" applyAlignment="1">
      <alignment horizontal="center" vertical="center"/>
    </xf>
    <xf numFmtId="42" fontId="67" fillId="0" borderId="60" xfId="32" applyFont="1" applyBorder="1" applyAlignment="1">
      <alignment horizontal="center" vertical="center"/>
    </xf>
    <xf numFmtId="42" fontId="69" fillId="12" borderId="61" xfId="32" applyFont="1" applyFill="1" applyBorder="1" applyAlignment="1">
      <alignment horizontal="justify" vertical="center" wrapText="1"/>
    </xf>
    <xf numFmtId="42" fontId="69" fillId="12" borderId="62" xfId="32" applyFont="1" applyFill="1" applyBorder="1" applyAlignment="1">
      <alignment horizontal="justify" vertical="center" wrapText="1"/>
    </xf>
    <xf numFmtId="42" fontId="69" fillId="12" borderId="64" xfId="32" applyFont="1" applyFill="1" applyBorder="1" applyAlignment="1">
      <alignment horizontal="justify" vertical="center" wrapText="1"/>
    </xf>
    <xf numFmtId="42" fontId="69" fillId="12" borderId="0" xfId="32" applyFont="1" applyFill="1" applyAlignment="1">
      <alignment horizontal="justify" vertical="center" wrapText="1"/>
    </xf>
    <xf numFmtId="42" fontId="70" fillId="12" borderId="61" xfId="32" applyFont="1" applyFill="1" applyBorder="1" applyAlignment="1">
      <alignment horizontal="center" vertical="center"/>
    </xf>
    <xf numFmtId="42" fontId="70" fillId="12" borderId="62" xfId="32" applyFont="1" applyFill="1" applyBorder="1" applyAlignment="1">
      <alignment horizontal="center" vertical="center"/>
    </xf>
    <xf numFmtId="42" fontId="29" fillId="0" borderId="65" xfId="32" applyFont="1" applyBorder="1" applyAlignment="1">
      <alignment horizontal="center" vertical="center" wrapText="1"/>
    </xf>
    <xf numFmtId="42" fontId="29" fillId="0" borderId="66" xfId="32" applyFont="1" applyBorder="1" applyAlignment="1">
      <alignment horizontal="center" vertical="center" wrapText="1"/>
    </xf>
    <xf numFmtId="42" fontId="29" fillId="0" borderId="2" xfId="32" applyFont="1" applyBorder="1" applyAlignment="1">
      <alignment horizontal="center" vertical="center" wrapText="1"/>
    </xf>
    <xf numFmtId="42" fontId="2" fillId="0" borderId="0" xfId="32" applyFont="1" applyAlignment="1">
      <alignment horizontal="center" vertical="center"/>
    </xf>
    <xf numFmtId="42" fontId="75" fillId="11" borderId="2" xfId="32" applyFont="1" applyFill="1" applyBorder="1" applyAlignment="1">
      <alignment horizontal="center" vertical="center" wrapText="1"/>
    </xf>
    <xf numFmtId="42" fontId="19" fillId="0" borderId="2" xfId="32" applyFont="1" applyBorder="1" applyAlignment="1">
      <alignment horizontal="center" vertical="center"/>
    </xf>
    <xf numFmtId="42" fontId="75" fillId="0" borderId="2" xfId="32" applyFont="1" applyBorder="1" applyAlignment="1">
      <alignment horizontal="center" vertical="center"/>
    </xf>
    <xf numFmtId="42" fontId="75" fillId="11" borderId="9" xfId="32" applyFont="1" applyFill="1" applyBorder="1" applyAlignment="1">
      <alignment horizontal="center" vertical="center" wrapText="1"/>
    </xf>
    <xf numFmtId="42" fontId="75" fillId="11" borderId="13" xfId="32" applyFont="1" applyFill="1" applyBorder="1" applyAlignment="1">
      <alignment horizontal="center" vertical="center" wrapText="1"/>
    </xf>
    <xf numFmtId="42" fontId="75" fillId="11" borderId="9" xfId="32" applyFont="1" applyFill="1" applyBorder="1" applyAlignment="1">
      <alignment horizontal="center" vertical="center"/>
    </xf>
    <xf numFmtId="42" fontId="75" fillId="11" borderId="13" xfId="32" applyFont="1" applyFill="1" applyBorder="1" applyAlignment="1">
      <alignment horizontal="center" vertical="center"/>
    </xf>
    <xf numFmtId="42" fontId="75" fillId="10" borderId="4" xfId="32" applyFont="1" applyFill="1" applyBorder="1" applyAlignment="1">
      <alignment horizontal="center" vertical="center" wrapText="1"/>
    </xf>
    <xf numFmtId="42" fontId="75" fillId="10" borderId="5" xfId="32" applyFont="1" applyFill="1" applyBorder="1" applyAlignment="1">
      <alignment horizontal="center" vertical="center" wrapText="1"/>
    </xf>
    <xf numFmtId="42" fontId="75" fillId="10" borderId="6" xfId="32" applyFont="1" applyFill="1" applyBorder="1" applyAlignment="1">
      <alignment horizontal="center" vertical="center" wrapText="1"/>
    </xf>
    <xf numFmtId="42" fontId="19" fillId="0" borderId="9" xfId="32" applyFont="1" applyBorder="1" applyAlignment="1">
      <alignment horizontal="center" vertical="center"/>
    </xf>
    <xf numFmtId="42" fontId="19" fillId="0" borderId="16" xfId="32" applyFont="1" applyBorder="1" applyAlignment="1">
      <alignment horizontal="center" vertical="center"/>
    </xf>
    <xf numFmtId="0" fontId="20" fillId="0" borderId="11" xfId="0" applyFont="1" applyBorder="1" applyAlignment="1">
      <alignment horizontal="left" vertical="center" wrapText="1"/>
    </xf>
    <xf numFmtId="0" fontId="20" fillId="0" borderId="18" xfId="0" applyFont="1" applyBorder="1" applyAlignment="1">
      <alignment horizontal="left" vertical="center" wrapText="1"/>
    </xf>
    <xf numFmtId="0" fontId="3" fillId="0" borderId="0" xfId="0" applyFont="1" applyAlignment="1">
      <alignment horizontal="center" wrapText="1"/>
    </xf>
    <xf numFmtId="0" fontId="22" fillId="0" borderId="0" xfId="9" applyFont="1" applyAlignment="1">
      <alignment horizontal="center" vertical="center"/>
    </xf>
    <xf numFmtId="0" fontId="22" fillId="0" borderId="0" xfId="9" applyFont="1" applyAlignment="1">
      <alignment horizontal="center" vertical="center" wrapText="1"/>
    </xf>
    <xf numFmtId="0" fontId="3" fillId="0" borderId="2" xfId="0" applyFont="1" applyBorder="1" applyAlignment="1">
      <alignment horizontal="center"/>
    </xf>
    <xf numFmtId="0" fontId="20" fillId="0" borderId="2" xfId="0" applyFont="1" applyBorder="1" applyAlignment="1">
      <alignment horizontal="center" vertical="center" wrapText="1"/>
    </xf>
  </cellXfs>
  <cellStyles count="48">
    <cellStyle name="Millares" xfId="24" builtinId="3"/>
    <cellStyle name="Millares 2" xfId="8" xr:uid="{D35E42F5-8776-4246-B477-37DDB6E1409D}"/>
    <cellStyle name="Millares 2 2 2" xfId="14" xr:uid="{9D44D672-0A6B-494A-94FF-80991381CB9B}"/>
    <cellStyle name="Millares 2 3" xfId="12" xr:uid="{76AA3674-0215-433E-9C11-9DBCCCC212F2}"/>
    <cellStyle name="Millares 2 3 2" xfId="28" xr:uid="{55B82B6C-232F-4F0A-AAA2-C876FAAFEAE1}"/>
    <cellStyle name="Millares 3" xfId="35" xr:uid="{224CD6EB-5276-47F0-82F8-A010BC8929BA}"/>
    <cellStyle name="Millares 4 2 3" xfId="43" xr:uid="{E2923143-22E2-4F70-BAD5-3CC9E3CC7E14}"/>
    <cellStyle name="Millares_ALTERNATIVA PTAR UNICA (A1 - 3)" xfId="4" xr:uid="{DDF3C367-5F8C-4AC6-AA67-B86B848221C7}"/>
    <cellStyle name="Millares_formatos APU AYAPEL 2" xfId="13" xr:uid="{F4C55508-C5C2-4B9D-9A03-BEE2C7E064AC}"/>
    <cellStyle name="Millares_formatos APU AYAPEL 4" xfId="7" xr:uid="{9A33DF15-EC27-4BF5-B223-A6EE290B2A2D}"/>
    <cellStyle name="Millares_formatos APU AYAPEL 5" xfId="16" xr:uid="{2F1EAFB7-17B2-4FAB-B8B1-B0632545CFA3}"/>
    <cellStyle name="Moneda" xfId="1" builtinId="4"/>
    <cellStyle name="Moneda [0] 2" xfId="32" xr:uid="{44A95B1A-3FF9-481A-82C9-34142BF8AC7E}"/>
    <cellStyle name="Moneda [0] 5" xfId="31" xr:uid="{634B95F5-A96C-4B22-991A-8EE208590D5D}"/>
    <cellStyle name="Moneda 10" xfId="5" xr:uid="{8E261E45-EF38-4241-BE2A-FE7578F9E559}"/>
    <cellStyle name="Moneda 10 2" xfId="34" xr:uid="{F8C7024F-4AA2-47E2-A766-40035CBC9CC6}"/>
    <cellStyle name="Moneda 2" xfId="19" xr:uid="{94D987D7-BBFB-45A2-B5E8-EE338C283009}"/>
    <cellStyle name="Moneda 2 2" xfId="20" xr:uid="{61B9E246-0EC3-4D63-9A76-97E73428982A}"/>
    <cellStyle name="Moneda 2 2 2" xfId="21" xr:uid="{7916CB38-F07E-4349-9FDC-9F52F03945C8}"/>
    <cellStyle name="Moneda 3" xfId="30" xr:uid="{DF1880E8-8C3A-4C5E-9510-8746E7E440C2}"/>
    <cellStyle name="Moneda 4" xfId="29" xr:uid="{42A86D23-83DE-4C5E-80F9-2292F0366190}"/>
    <cellStyle name="Moneda 4 4" xfId="42" xr:uid="{666921D8-6CDF-44B3-9822-B85F8455A6AE}"/>
    <cellStyle name="Normal" xfId="0" builtinId="0"/>
    <cellStyle name="Normal 10" xfId="45" xr:uid="{EB9869FA-2E11-4321-9192-4B508858D28C}"/>
    <cellStyle name="Normal 10 10 2" xfId="46" xr:uid="{3824D41A-7B86-46D3-A55C-F3F05DEA5F77}"/>
    <cellStyle name="Normal 14" xfId="9" xr:uid="{A8392033-B574-4C71-84C4-42A61F34C4D1}"/>
    <cellStyle name="Normal 19 7" xfId="37" xr:uid="{5CB794C7-04F8-40F4-A380-F3486FFF461C}"/>
    <cellStyle name="Normal 2" xfId="26" xr:uid="{438B5B6D-FEAB-4B51-B19D-981AD31F8B4E}"/>
    <cellStyle name="Normal 2 2" xfId="25" xr:uid="{6AB78242-7603-48DC-8C0D-5E081E9151A4}"/>
    <cellStyle name="Normal 2 2 2 2" xfId="6" xr:uid="{0A58445E-3998-4065-A9AA-0DE2534025FE}"/>
    <cellStyle name="Normal 2 3" xfId="10" xr:uid="{CE763924-84A6-4DA9-8719-5A4BF8AD46CF}"/>
    <cellStyle name="Normal 2 3 2" xfId="11" xr:uid="{4C8268DA-E8BE-4FEB-BEB1-4213CA05C970}"/>
    <cellStyle name="Normal 2 4" xfId="27" xr:uid="{E7940CAD-2C77-461F-802E-4323C4AA8579}"/>
    <cellStyle name="Normal 2 4 2" xfId="33" xr:uid="{B3A03496-DF70-4BA0-926E-A4AA93B17D71}"/>
    <cellStyle name="Normal 3 2 2" xfId="39" xr:uid="{5F796737-B24B-44AA-8BC0-B449FF2133C7}"/>
    <cellStyle name="Normal 3 3 4" xfId="41" xr:uid="{58D92AE2-4C8E-420C-8AA5-60DD855EE274}"/>
    <cellStyle name="Normal 4" xfId="3" xr:uid="{272FF7A3-2ADB-4927-A1EE-942644503D68}"/>
    <cellStyle name="Normal 4 2" xfId="23" xr:uid="{68A541F4-D32D-439F-8BC2-B3C012296547}"/>
    <cellStyle name="Normal 5 2" xfId="15" xr:uid="{A37432D8-70DB-418E-A7F5-783FAC539DE4}"/>
    <cellStyle name="Normal 6 2" xfId="36" xr:uid="{9364AFC8-4808-4FF4-9465-B0E9A8A4C194}"/>
    <cellStyle name="Normal 7 3" xfId="47" xr:uid="{4B3AA673-2757-4490-A8EC-C8A945D14446}"/>
    <cellStyle name="Normal_Libro1" xfId="38" xr:uid="{557EDC38-20D0-4573-99B5-54C068BFF1FA}"/>
    <cellStyle name="Porcentaje" xfId="2" builtinId="5"/>
    <cellStyle name="Porcentaje 2" xfId="17" xr:uid="{1125E62D-4A50-46DE-A437-29E4FBEB6D6D}"/>
    <cellStyle name="Porcentaje 2 2" xfId="22" xr:uid="{235BCA47-2586-4131-A56B-EA4D8D7F7EFF}"/>
    <cellStyle name="Porcentaje 2 2 2" xfId="44" xr:uid="{DD1B5160-5026-4FBA-B131-E11390BE9ADD}"/>
    <cellStyle name="Porcentual 2" xfId="18" xr:uid="{F6CD906E-B210-4AFD-BBD6-EBEEF7900F01}"/>
    <cellStyle name="Porcentual_AIU 2008 SESAC JULIO 42" xfId="40" xr:uid="{D85983FD-5C53-4A36-94DA-1F84F9560D77}"/>
  </cellStyles>
  <dxfs count="20">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63" Type="http://schemas.openxmlformats.org/officeDocument/2006/relationships/externalLink" Target="externalLinks/externalLink49.xml"/><Relationship Id="rId84" Type="http://schemas.openxmlformats.org/officeDocument/2006/relationships/externalLink" Target="externalLinks/externalLink70.xml"/><Relationship Id="rId138" Type="http://schemas.openxmlformats.org/officeDocument/2006/relationships/externalLink" Target="externalLinks/externalLink124.xml"/><Relationship Id="rId159" Type="http://schemas.openxmlformats.org/officeDocument/2006/relationships/externalLink" Target="externalLinks/externalLink145.xml"/><Relationship Id="rId170" Type="http://schemas.openxmlformats.org/officeDocument/2006/relationships/externalLink" Target="externalLinks/externalLink156.xml"/><Relationship Id="rId191" Type="http://schemas.openxmlformats.org/officeDocument/2006/relationships/externalLink" Target="externalLinks/externalLink177.xml"/><Relationship Id="rId205" Type="http://schemas.openxmlformats.org/officeDocument/2006/relationships/externalLink" Target="externalLinks/externalLink191.xml"/><Relationship Id="rId226" Type="http://schemas.openxmlformats.org/officeDocument/2006/relationships/externalLink" Target="externalLinks/externalLink212.xml"/><Relationship Id="rId247" Type="http://schemas.openxmlformats.org/officeDocument/2006/relationships/externalLink" Target="externalLinks/externalLink233.xml"/><Relationship Id="rId107" Type="http://schemas.openxmlformats.org/officeDocument/2006/relationships/externalLink" Target="externalLinks/externalLink93.xml"/><Relationship Id="rId268" Type="http://schemas.openxmlformats.org/officeDocument/2006/relationships/externalLink" Target="externalLinks/externalLink254.xml"/><Relationship Id="rId11" Type="http://schemas.openxmlformats.org/officeDocument/2006/relationships/worksheet" Target="worksheets/sheet11.xml"/><Relationship Id="rId32" Type="http://schemas.openxmlformats.org/officeDocument/2006/relationships/externalLink" Target="externalLinks/externalLink18.xml"/><Relationship Id="rId53" Type="http://schemas.openxmlformats.org/officeDocument/2006/relationships/externalLink" Target="externalLinks/externalLink39.xml"/><Relationship Id="rId74" Type="http://schemas.openxmlformats.org/officeDocument/2006/relationships/externalLink" Target="externalLinks/externalLink60.xml"/><Relationship Id="rId128" Type="http://schemas.openxmlformats.org/officeDocument/2006/relationships/externalLink" Target="externalLinks/externalLink114.xml"/><Relationship Id="rId149" Type="http://schemas.openxmlformats.org/officeDocument/2006/relationships/externalLink" Target="externalLinks/externalLink135.xml"/><Relationship Id="rId5" Type="http://schemas.openxmlformats.org/officeDocument/2006/relationships/worksheet" Target="worksheets/sheet5.xml"/><Relationship Id="rId95" Type="http://schemas.openxmlformats.org/officeDocument/2006/relationships/externalLink" Target="externalLinks/externalLink81.xml"/><Relationship Id="rId160" Type="http://schemas.openxmlformats.org/officeDocument/2006/relationships/externalLink" Target="externalLinks/externalLink146.xml"/><Relationship Id="rId181" Type="http://schemas.openxmlformats.org/officeDocument/2006/relationships/externalLink" Target="externalLinks/externalLink167.xml"/><Relationship Id="rId216" Type="http://schemas.openxmlformats.org/officeDocument/2006/relationships/externalLink" Target="externalLinks/externalLink202.xml"/><Relationship Id="rId237" Type="http://schemas.openxmlformats.org/officeDocument/2006/relationships/externalLink" Target="externalLinks/externalLink223.xml"/><Relationship Id="rId258" Type="http://schemas.openxmlformats.org/officeDocument/2006/relationships/externalLink" Target="externalLinks/externalLink244.xml"/><Relationship Id="rId22" Type="http://schemas.openxmlformats.org/officeDocument/2006/relationships/externalLink" Target="externalLinks/externalLink8.xml"/><Relationship Id="rId43" Type="http://schemas.openxmlformats.org/officeDocument/2006/relationships/externalLink" Target="externalLinks/externalLink29.xml"/><Relationship Id="rId64" Type="http://schemas.openxmlformats.org/officeDocument/2006/relationships/externalLink" Target="externalLinks/externalLink50.xml"/><Relationship Id="rId118" Type="http://schemas.openxmlformats.org/officeDocument/2006/relationships/externalLink" Target="externalLinks/externalLink104.xml"/><Relationship Id="rId139" Type="http://schemas.openxmlformats.org/officeDocument/2006/relationships/externalLink" Target="externalLinks/externalLink125.xml"/><Relationship Id="rId85" Type="http://schemas.openxmlformats.org/officeDocument/2006/relationships/externalLink" Target="externalLinks/externalLink71.xml"/><Relationship Id="rId150" Type="http://schemas.openxmlformats.org/officeDocument/2006/relationships/externalLink" Target="externalLinks/externalLink136.xml"/><Relationship Id="rId171" Type="http://schemas.openxmlformats.org/officeDocument/2006/relationships/externalLink" Target="externalLinks/externalLink157.xml"/><Relationship Id="rId192" Type="http://schemas.openxmlformats.org/officeDocument/2006/relationships/externalLink" Target="externalLinks/externalLink178.xml"/><Relationship Id="rId206" Type="http://schemas.openxmlformats.org/officeDocument/2006/relationships/externalLink" Target="externalLinks/externalLink192.xml"/><Relationship Id="rId227" Type="http://schemas.openxmlformats.org/officeDocument/2006/relationships/externalLink" Target="externalLinks/externalLink213.xml"/><Relationship Id="rId248" Type="http://schemas.openxmlformats.org/officeDocument/2006/relationships/externalLink" Target="externalLinks/externalLink234.xml"/><Relationship Id="rId269" Type="http://schemas.openxmlformats.org/officeDocument/2006/relationships/externalLink" Target="externalLinks/externalLink255.xml"/><Relationship Id="rId12" Type="http://schemas.openxmlformats.org/officeDocument/2006/relationships/worksheet" Target="worksheets/sheet12.xml"/><Relationship Id="rId33" Type="http://schemas.openxmlformats.org/officeDocument/2006/relationships/externalLink" Target="externalLinks/externalLink19.xml"/><Relationship Id="rId108" Type="http://schemas.openxmlformats.org/officeDocument/2006/relationships/externalLink" Target="externalLinks/externalLink94.xml"/><Relationship Id="rId129" Type="http://schemas.openxmlformats.org/officeDocument/2006/relationships/externalLink" Target="externalLinks/externalLink115.xml"/><Relationship Id="rId54" Type="http://schemas.openxmlformats.org/officeDocument/2006/relationships/externalLink" Target="externalLinks/externalLink40.xml"/><Relationship Id="rId75" Type="http://schemas.openxmlformats.org/officeDocument/2006/relationships/externalLink" Target="externalLinks/externalLink61.xml"/><Relationship Id="rId96" Type="http://schemas.openxmlformats.org/officeDocument/2006/relationships/externalLink" Target="externalLinks/externalLink82.xml"/><Relationship Id="rId140" Type="http://schemas.openxmlformats.org/officeDocument/2006/relationships/externalLink" Target="externalLinks/externalLink126.xml"/><Relationship Id="rId161" Type="http://schemas.openxmlformats.org/officeDocument/2006/relationships/externalLink" Target="externalLinks/externalLink147.xml"/><Relationship Id="rId182" Type="http://schemas.openxmlformats.org/officeDocument/2006/relationships/externalLink" Target="externalLinks/externalLink168.xml"/><Relationship Id="rId217" Type="http://schemas.openxmlformats.org/officeDocument/2006/relationships/externalLink" Target="externalLinks/externalLink203.xml"/><Relationship Id="rId6" Type="http://schemas.openxmlformats.org/officeDocument/2006/relationships/worksheet" Target="worksheets/sheet6.xml"/><Relationship Id="rId238" Type="http://schemas.openxmlformats.org/officeDocument/2006/relationships/externalLink" Target="externalLinks/externalLink224.xml"/><Relationship Id="rId259" Type="http://schemas.openxmlformats.org/officeDocument/2006/relationships/externalLink" Target="externalLinks/externalLink245.xml"/><Relationship Id="rId23" Type="http://schemas.openxmlformats.org/officeDocument/2006/relationships/externalLink" Target="externalLinks/externalLink9.xml"/><Relationship Id="rId119" Type="http://schemas.openxmlformats.org/officeDocument/2006/relationships/externalLink" Target="externalLinks/externalLink105.xml"/><Relationship Id="rId270" Type="http://schemas.openxmlformats.org/officeDocument/2006/relationships/externalLink" Target="externalLinks/externalLink256.xml"/><Relationship Id="rId44" Type="http://schemas.openxmlformats.org/officeDocument/2006/relationships/externalLink" Target="externalLinks/externalLink30.xml"/><Relationship Id="rId65" Type="http://schemas.openxmlformats.org/officeDocument/2006/relationships/externalLink" Target="externalLinks/externalLink51.xml"/><Relationship Id="rId86" Type="http://schemas.openxmlformats.org/officeDocument/2006/relationships/externalLink" Target="externalLinks/externalLink72.xml"/><Relationship Id="rId130" Type="http://schemas.openxmlformats.org/officeDocument/2006/relationships/externalLink" Target="externalLinks/externalLink116.xml"/><Relationship Id="rId151" Type="http://schemas.openxmlformats.org/officeDocument/2006/relationships/externalLink" Target="externalLinks/externalLink137.xml"/><Relationship Id="rId172" Type="http://schemas.openxmlformats.org/officeDocument/2006/relationships/externalLink" Target="externalLinks/externalLink158.xml"/><Relationship Id="rId193" Type="http://schemas.openxmlformats.org/officeDocument/2006/relationships/externalLink" Target="externalLinks/externalLink179.xml"/><Relationship Id="rId202" Type="http://schemas.openxmlformats.org/officeDocument/2006/relationships/externalLink" Target="externalLinks/externalLink188.xml"/><Relationship Id="rId207" Type="http://schemas.openxmlformats.org/officeDocument/2006/relationships/externalLink" Target="externalLinks/externalLink193.xml"/><Relationship Id="rId223" Type="http://schemas.openxmlformats.org/officeDocument/2006/relationships/externalLink" Target="externalLinks/externalLink209.xml"/><Relationship Id="rId228" Type="http://schemas.openxmlformats.org/officeDocument/2006/relationships/externalLink" Target="externalLinks/externalLink214.xml"/><Relationship Id="rId244" Type="http://schemas.openxmlformats.org/officeDocument/2006/relationships/externalLink" Target="externalLinks/externalLink230.xml"/><Relationship Id="rId249" Type="http://schemas.openxmlformats.org/officeDocument/2006/relationships/externalLink" Target="externalLinks/externalLink235.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109" Type="http://schemas.openxmlformats.org/officeDocument/2006/relationships/externalLink" Target="externalLinks/externalLink95.xml"/><Relationship Id="rId260" Type="http://schemas.openxmlformats.org/officeDocument/2006/relationships/externalLink" Target="externalLinks/externalLink246.xml"/><Relationship Id="rId265" Type="http://schemas.openxmlformats.org/officeDocument/2006/relationships/externalLink" Target="externalLinks/externalLink251.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04" Type="http://schemas.openxmlformats.org/officeDocument/2006/relationships/externalLink" Target="externalLinks/externalLink90.xml"/><Relationship Id="rId120" Type="http://schemas.openxmlformats.org/officeDocument/2006/relationships/externalLink" Target="externalLinks/externalLink106.xml"/><Relationship Id="rId125" Type="http://schemas.openxmlformats.org/officeDocument/2006/relationships/externalLink" Target="externalLinks/externalLink111.xml"/><Relationship Id="rId141" Type="http://schemas.openxmlformats.org/officeDocument/2006/relationships/externalLink" Target="externalLinks/externalLink127.xml"/><Relationship Id="rId146" Type="http://schemas.openxmlformats.org/officeDocument/2006/relationships/externalLink" Target="externalLinks/externalLink132.xml"/><Relationship Id="rId167" Type="http://schemas.openxmlformats.org/officeDocument/2006/relationships/externalLink" Target="externalLinks/externalLink153.xml"/><Relationship Id="rId188" Type="http://schemas.openxmlformats.org/officeDocument/2006/relationships/externalLink" Target="externalLinks/externalLink174.xml"/><Relationship Id="rId7" Type="http://schemas.openxmlformats.org/officeDocument/2006/relationships/worksheet" Target="worksheets/sheet7.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162" Type="http://schemas.openxmlformats.org/officeDocument/2006/relationships/externalLink" Target="externalLinks/externalLink148.xml"/><Relationship Id="rId183" Type="http://schemas.openxmlformats.org/officeDocument/2006/relationships/externalLink" Target="externalLinks/externalLink169.xml"/><Relationship Id="rId213" Type="http://schemas.openxmlformats.org/officeDocument/2006/relationships/externalLink" Target="externalLinks/externalLink199.xml"/><Relationship Id="rId218" Type="http://schemas.openxmlformats.org/officeDocument/2006/relationships/externalLink" Target="externalLinks/externalLink204.xml"/><Relationship Id="rId234" Type="http://schemas.openxmlformats.org/officeDocument/2006/relationships/externalLink" Target="externalLinks/externalLink220.xml"/><Relationship Id="rId239" Type="http://schemas.openxmlformats.org/officeDocument/2006/relationships/externalLink" Target="externalLinks/externalLink225.xml"/><Relationship Id="rId2" Type="http://schemas.openxmlformats.org/officeDocument/2006/relationships/worksheet" Target="worksheets/sheet2.xml"/><Relationship Id="rId29" Type="http://schemas.openxmlformats.org/officeDocument/2006/relationships/externalLink" Target="externalLinks/externalLink15.xml"/><Relationship Id="rId250" Type="http://schemas.openxmlformats.org/officeDocument/2006/relationships/externalLink" Target="externalLinks/externalLink236.xml"/><Relationship Id="rId255" Type="http://schemas.openxmlformats.org/officeDocument/2006/relationships/externalLink" Target="externalLinks/externalLink241.xml"/><Relationship Id="rId271" Type="http://schemas.openxmlformats.org/officeDocument/2006/relationships/externalLink" Target="externalLinks/externalLink257.xml"/><Relationship Id="rId276" Type="http://schemas.openxmlformats.org/officeDocument/2006/relationships/styles" Target="styles.xml"/><Relationship Id="rId24" Type="http://schemas.openxmlformats.org/officeDocument/2006/relationships/externalLink" Target="externalLinks/externalLink10.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15" Type="http://schemas.openxmlformats.org/officeDocument/2006/relationships/externalLink" Target="externalLinks/externalLink101.xml"/><Relationship Id="rId131" Type="http://schemas.openxmlformats.org/officeDocument/2006/relationships/externalLink" Target="externalLinks/externalLink117.xml"/><Relationship Id="rId136" Type="http://schemas.openxmlformats.org/officeDocument/2006/relationships/externalLink" Target="externalLinks/externalLink122.xml"/><Relationship Id="rId157" Type="http://schemas.openxmlformats.org/officeDocument/2006/relationships/externalLink" Target="externalLinks/externalLink143.xml"/><Relationship Id="rId178" Type="http://schemas.openxmlformats.org/officeDocument/2006/relationships/externalLink" Target="externalLinks/externalLink164.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52" Type="http://schemas.openxmlformats.org/officeDocument/2006/relationships/externalLink" Target="externalLinks/externalLink138.xml"/><Relationship Id="rId173" Type="http://schemas.openxmlformats.org/officeDocument/2006/relationships/externalLink" Target="externalLinks/externalLink159.xml"/><Relationship Id="rId194" Type="http://schemas.openxmlformats.org/officeDocument/2006/relationships/externalLink" Target="externalLinks/externalLink180.xml"/><Relationship Id="rId199" Type="http://schemas.openxmlformats.org/officeDocument/2006/relationships/externalLink" Target="externalLinks/externalLink185.xml"/><Relationship Id="rId203" Type="http://schemas.openxmlformats.org/officeDocument/2006/relationships/externalLink" Target="externalLinks/externalLink189.xml"/><Relationship Id="rId208" Type="http://schemas.openxmlformats.org/officeDocument/2006/relationships/externalLink" Target="externalLinks/externalLink194.xml"/><Relationship Id="rId229" Type="http://schemas.openxmlformats.org/officeDocument/2006/relationships/externalLink" Target="externalLinks/externalLink215.xml"/><Relationship Id="rId19" Type="http://schemas.openxmlformats.org/officeDocument/2006/relationships/externalLink" Target="externalLinks/externalLink5.xml"/><Relationship Id="rId224" Type="http://schemas.openxmlformats.org/officeDocument/2006/relationships/externalLink" Target="externalLinks/externalLink210.xml"/><Relationship Id="rId240" Type="http://schemas.openxmlformats.org/officeDocument/2006/relationships/externalLink" Target="externalLinks/externalLink226.xml"/><Relationship Id="rId245" Type="http://schemas.openxmlformats.org/officeDocument/2006/relationships/externalLink" Target="externalLinks/externalLink231.xml"/><Relationship Id="rId261" Type="http://schemas.openxmlformats.org/officeDocument/2006/relationships/externalLink" Target="externalLinks/externalLink247.xml"/><Relationship Id="rId266" Type="http://schemas.openxmlformats.org/officeDocument/2006/relationships/externalLink" Target="externalLinks/externalLink252.xml"/><Relationship Id="rId14" Type="http://schemas.openxmlformats.org/officeDocument/2006/relationships/worksheet" Target="worksheets/sheet14.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147" Type="http://schemas.openxmlformats.org/officeDocument/2006/relationships/externalLink" Target="externalLinks/externalLink133.xml"/><Relationship Id="rId168" Type="http://schemas.openxmlformats.org/officeDocument/2006/relationships/externalLink" Target="externalLinks/externalLink154.xml"/><Relationship Id="rId8" Type="http://schemas.openxmlformats.org/officeDocument/2006/relationships/worksheet" Target="worksheets/sheet8.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142" Type="http://schemas.openxmlformats.org/officeDocument/2006/relationships/externalLink" Target="externalLinks/externalLink128.xml"/><Relationship Id="rId163" Type="http://schemas.openxmlformats.org/officeDocument/2006/relationships/externalLink" Target="externalLinks/externalLink149.xml"/><Relationship Id="rId184" Type="http://schemas.openxmlformats.org/officeDocument/2006/relationships/externalLink" Target="externalLinks/externalLink170.xml"/><Relationship Id="rId189" Type="http://schemas.openxmlformats.org/officeDocument/2006/relationships/externalLink" Target="externalLinks/externalLink175.xml"/><Relationship Id="rId219" Type="http://schemas.openxmlformats.org/officeDocument/2006/relationships/externalLink" Target="externalLinks/externalLink205.xml"/><Relationship Id="rId3" Type="http://schemas.openxmlformats.org/officeDocument/2006/relationships/worksheet" Target="worksheets/sheet3.xml"/><Relationship Id="rId214" Type="http://schemas.openxmlformats.org/officeDocument/2006/relationships/externalLink" Target="externalLinks/externalLink200.xml"/><Relationship Id="rId230" Type="http://schemas.openxmlformats.org/officeDocument/2006/relationships/externalLink" Target="externalLinks/externalLink216.xml"/><Relationship Id="rId235" Type="http://schemas.openxmlformats.org/officeDocument/2006/relationships/externalLink" Target="externalLinks/externalLink221.xml"/><Relationship Id="rId251" Type="http://schemas.openxmlformats.org/officeDocument/2006/relationships/externalLink" Target="externalLinks/externalLink237.xml"/><Relationship Id="rId256" Type="http://schemas.openxmlformats.org/officeDocument/2006/relationships/externalLink" Target="externalLinks/externalLink242.xml"/><Relationship Id="rId277" Type="http://schemas.openxmlformats.org/officeDocument/2006/relationships/sharedStrings" Target="sharedStrings.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116" Type="http://schemas.openxmlformats.org/officeDocument/2006/relationships/externalLink" Target="externalLinks/externalLink102.xml"/><Relationship Id="rId137" Type="http://schemas.openxmlformats.org/officeDocument/2006/relationships/externalLink" Target="externalLinks/externalLink123.xml"/><Relationship Id="rId158" Type="http://schemas.openxmlformats.org/officeDocument/2006/relationships/externalLink" Target="externalLinks/externalLink144.xml"/><Relationship Id="rId272" Type="http://schemas.openxmlformats.org/officeDocument/2006/relationships/externalLink" Target="externalLinks/externalLink258.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externalLink" Target="externalLinks/externalLink118.xml"/><Relationship Id="rId153" Type="http://schemas.openxmlformats.org/officeDocument/2006/relationships/externalLink" Target="externalLinks/externalLink139.xml"/><Relationship Id="rId174" Type="http://schemas.openxmlformats.org/officeDocument/2006/relationships/externalLink" Target="externalLinks/externalLink160.xml"/><Relationship Id="rId179" Type="http://schemas.openxmlformats.org/officeDocument/2006/relationships/externalLink" Target="externalLinks/externalLink165.xml"/><Relationship Id="rId195" Type="http://schemas.openxmlformats.org/officeDocument/2006/relationships/externalLink" Target="externalLinks/externalLink181.xml"/><Relationship Id="rId209" Type="http://schemas.openxmlformats.org/officeDocument/2006/relationships/externalLink" Target="externalLinks/externalLink195.xml"/><Relationship Id="rId190" Type="http://schemas.openxmlformats.org/officeDocument/2006/relationships/externalLink" Target="externalLinks/externalLink176.xml"/><Relationship Id="rId204" Type="http://schemas.openxmlformats.org/officeDocument/2006/relationships/externalLink" Target="externalLinks/externalLink190.xml"/><Relationship Id="rId220" Type="http://schemas.openxmlformats.org/officeDocument/2006/relationships/externalLink" Target="externalLinks/externalLink206.xml"/><Relationship Id="rId225" Type="http://schemas.openxmlformats.org/officeDocument/2006/relationships/externalLink" Target="externalLinks/externalLink211.xml"/><Relationship Id="rId241" Type="http://schemas.openxmlformats.org/officeDocument/2006/relationships/externalLink" Target="externalLinks/externalLink227.xml"/><Relationship Id="rId246" Type="http://schemas.openxmlformats.org/officeDocument/2006/relationships/externalLink" Target="externalLinks/externalLink232.xml"/><Relationship Id="rId267" Type="http://schemas.openxmlformats.org/officeDocument/2006/relationships/externalLink" Target="externalLinks/externalLink253.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262" Type="http://schemas.openxmlformats.org/officeDocument/2006/relationships/externalLink" Target="externalLinks/externalLink248.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78" Type="http://schemas.openxmlformats.org/officeDocument/2006/relationships/externalLink" Target="externalLinks/externalLink64.xml"/><Relationship Id="rId94" Type="http://schemas.openxmlformats.org/officeDocument/2006/relationships/externalLink" Target="externalLinks/externalLink80.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143" Type="http://schemas.openxmlformats.org/officeDocument/2006/relationships/externalLink" Target="externalLinks/externalLink129.xml"/><Relationship Id="rId148" Type="http://schemas.openxmlformats.org/officeDocument/2006/relationships/externalLink" Target="externalLinks/externalLink134.xml"/><Relationship Id="rId164" Type="http://schemas.openxmlformats.org/officeDocument/2006/relationships/externalLink" Target="externalLinks/externalLink150.xml"/><Relationship Id="rId169" Type="http://schemas.openxmlformats.org/officeDocument/2006/relationships/externalLink" Target="externalLinks/externalLink155.xml"/><Relationship Id="rId185" Type="http://schemas.openxmlformats.org/officeDocument/2006/relationships/externalLink" Target="externalLinks/externalLink17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66.xml"/><Relationship Id="rId210" Type="http://schemas.openxmlformats.org/officeDocument/2006/relationships/externalLink" Target="externalLinks/externalLink196.xml"/><Relationship Id="rId215" Type="http://schemas.openxmlformats.org/officeDocument/2006/relationships/externalLink" Target="externalLinks/externalLink201.xml"/><Relationship Id="rId236" Type="http://schemas.openxmlformats.org/officeDocument/2006/relationships/externalLink" Target="externalLinks/externalLink222.xml"/><Relationship Id="rId257" Type="http://schemas.openxmlformats.org/officeDocument/2006/relationships/externalLink" Target="externalLinks/externalLink243.xml"/><Relationship Id="rId278" Type="http://schemas.openxmlformats.org/officeDocument/2006/relationships/calcChain" Target="calcChain.xml"/><Relationship Id="rId26" Type="http://schemas.openxmlformats.org/officeDocument/2006/relationships/externalLink" Target="externalLinks/externalLink12.xml"/><Relationship Id="rId231" Type="http://schemas.openxmlformats.org/officeDocument/2006/relationships/externalLink" Target="externalLinks/externalLink217.xml"/><Relationship Id="rId252" Type="http://schemas.openxmlformats.org/officeDocument/2006/relationships/externalLink" Target="externalLinks/externalLink238.xml"/><Relationship Id="rId273" Type="http://schemas.openxmlformats.org/officeDocument/2006/relationships/externalLink" Target="externalLinks/externalLink259.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externalLink" Target="externalLinks/externalLink119.xml"/><Relationship Id="rId154" Type="http://schemas.openxmlformats.org/officeDocument/2006/relationships/externalLink" Target="externalLinks/externalLink140.xml"/><Relationship Id="rId175" Type="http://schemas.openxmlformats.org/officeDocument/2006/relationships/externalLink" Target="externalLinks/externalLink161.xml"/><Relationship Id="rId196" Type="http://schemas.openxmlformats.org/officeDocument/2006/relationships/externalLink" Target="externalLinks/externalLink182.xml"/><Relationship Id="rId200" Type="http://schemas.openxmlformats.org/officeDocument/2006/relationships/externalLink" Target="externalLinks/externalLink186.xml"/><Relationship Id="rId16" Type="http://schemas.openxmlformats.org/officeDocument/2006/relationships/externalLink" Target="externalLinks/externalLink2.xml"/><Relationship Id="rId221" Type="http://schemas.openxmlformats.org/officeDocument/2006/relationships/externalLink" Target="externalLinks/externalLink207.xml"/><Relationship Id="rId242" Type="http://schemas.openxmlformats.org/officeDocument/2006/relationships/externalLink" Target="externalLinks/externalLink228.xml"/><Relationship Id="rId263" Type="http://schemas.openxmlformats.org/officeDocument/2006/relationships/externalLink" Target="externalLinks/externalLink249.xml"/><Relationship Id="rId37" Type="http://schemas.openxmlformats.org/officeDocument/2006/relationships/externalLink" Target="externalLinks/externalLink23.xml"/><Relationship Id="rId58" Type="http://schemas.openxmlformats.org/officeDocument/2006/relationships/externalLink" Target="externalLinks/externalLink44.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44" Type="http://schemas.openxmlformats.org/officeDocument/2006/relationships/externalLink" Target="externalLinks/externalLink130.xml"/><Relationship Id="rId90" Type="http://schemas.openxmlformats.org/officeDocument/2006/relationships/externalLink" Target="externalLinks/externalLink76.xml"/><Relationship Id="rId165" Type="http://schemas.openxmlformats.org/officeDocument/2006/relationships/externalLink" Target="externalLinks/externalLink151.xml"/><Relationship Id="rId186" Type="http://schemas.openxmlformats.org/officeDocument/2006/relationships/externalLink" Target="externalLinks/externalLink172.xml"/><Relationship Id="rId211" Type="http://schemas.openxmlformats.org/officeDocument/2006/relationships/externalLink" Target="externalLinks/externalLink197.xml"/><Relationship Id="rId232" Type="http://schemas.openxmlformats.org/officeDocument/2006/relationships/externalLink" Target="externalLinks/externalLink218.xml"/><Relationship Id="rId253" Type="http://schemas.openxmlformats.org/officeDocument/2006/relationships/externalLink" Target="externalLinks/externalLink239.xml"/><Relationship Id="rId274" Type="http://schemas.openxmlformats.org/officeDocument/2006/relationships/externalLink" Target="externalLinks/externalLink260.xml"/><Relationship Id="rId27" Type="http://schemas.openxmlformats.org/officeDocument/2006/relationships/externalLink" Target="externalLinks/externalLink13.xml"/><Relationship Id="rId48" Type="http://schemas.openxmlformats.org/officeDocument/2006/relationships/externalLink" Target="externalLinks/externalLink34.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34" Type="http://schemas.openxmlformats.org/officeDocument/2006/relationships/externalLink" Target="externalLinks/externalLink120.xml"/><Relationship Id="rId80" Type="http://schemas.openxmlformats.org/officeDocument/2006/relationships/externalLink" Target="externalLinks/externalLink66.xml"/><Relationship Id="rId155" Type="http://schemas.openxmlformats.org/officeDocument/2006/relationships/externalLink" Target="externalLinks/externalLink141.xml"/><Relationship Id="rId176" Type="http://schemas.openxmlformats.org/officeDocument/2006/relationships/externalLink" Target="externalLinks/externalLink162.xml"/><Relationship Id="rId197" Type="http://schemas.openxmlformats.org/officeDocument/2006/relationships/externalLink" Target="externalLinks/externalLink183.xml"/><Relationship Id="rId201" Type="http://schemas.openxmlformats.org/officeDocument/2006/relationships/externalLink" Target="externalLinks/externalLink187.xml"/><Relationship Id="rId222" Type="http://schemas.openxmlformats.org/officeDocument/2006/relationships/externalLink" Target="externalLinks/externalLink208.xml"/><Relationship Id="rId243" Type="http://schemas.openxmlformats.org/officeDocument/2006/relationships/externalLink" Target="externalLinks/externalLink229.xml"/><Relationship Id="rId264" Type="http://schemas.openxmlformats.org/officeDocument/2006/relationships/externalLink" Target="externalLinks/externalLink250.xml"/><Relationship Id="rId17" Type="http://schemas.openxmlformats.org/officeDocument/2006/relationships/externalLink" Target="externalLinks/externalLink3.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24" Type="http://schemas.openxmlformats.org/officeDocument/2006/relationships/externalLink" Target="externalLinks/externalLink110.xml"/><Relationship Id="rId70" Type="http://schemas.openxmlformats.org/officeDocument/2006/relationships/externalLink" Target="externalLinks/externalLink56.xml"/><Relationship Id="rId91" Type="http://schemas.openxmlformats.org/officeDocument/2006/relationships/externalLink" Target="externalLinks/externalLink77.xml"/><Relationship Id="rId145" Type="http://schemas.openxmlformats.org/officeDocument/2006/relationships/externalLink" Target="externalLinks/externalLink131.xml"/><Relationship Id="rId166" Type="http://schemas.openxmlformats.org/officeDocument/2006/relationships/externalLink" Target="externalLinks/externalLink152.xml"/><Relationship Id="rId187" Type="http://schemas.openxmlformats.org/officeDocument/2006/relationships/externalLink" Target="externalLinks/externalLink173.xml"/><Relationship Id="rId1" Type="http://schemas.openxmlformats.org/officeDocument/2006/relationships/worksheet" Target="worksheets/sheet1.xml"/><Relationship Id="rId212" Type="http://schemas.openxmlformats.org/officeDocument/2006/relationships/externalLink" Target="externalLinks/externalLink198.xml"/><Relationship Id="rId233" Type="http://schemas.openxmlformats.org/officeDocument/2006/relationships/externalLink" Target="externalLinks/externalLink219.xml"/><Relationship Id="rId254" Type="http://schemas.openxmlformats.org/officeDocument/2006/relationships/externalLink" Target="externalLinks/externalLink240.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275" Type="http://schemas.openxmlformats.org/officeDocument/2006/relationships/theme" Target="theme/theme1.xml"/><Relationship Id="rId60" Type="http://schemas.openxmlformats.org/officeDocument/2006/relationships/externalLink" Target="externalLinks/externalLink46.xml"/><Relationship Id="rId81" Type="http://schemas.openxmlformats.org/officeDocument/2006/relationships/externalLink" Target="externalLinks/externalLink67.xml"/><Relationship Id="rId135" Type="http://schemas.openxmlformats.org/officeDocument/2006/relationships/externalLink" Target="externalLinks/externalLink121.xml"/><Relationship Id="rId156" Type="http://schemas.openxmlformats.org/officeDocument/2006/relationships/externalLink" Target="externalLinks/externalLink142.xml"/><Relationship Id="rId177" Type="http://schemas.openxmlformats.org/officeDocument/2006/relationships/externalLink" Target="externalLinks/externalLink163.xml"/><Relationship Id="rId198" Type="http://schemas.openxmlformats.org/officeDocument/2006/relationships/externalLink" Target="externalLinks/externalLink18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0"/>
          <c:order val="0"/>
          <c:tx>
            <c:strRef>
              <c:f>CRONOGRAMA!$A$36</c:f>
              <c:strCache>
                <c:ptCount val="1"/>
                <c:pt idx="0">
                  <c:v>TOTAL FLUJO SEMANAL</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CRONOGRAMA!$D$4:$O$4</c15:sqref>
                  </c15:fullRef>
                </c:ext>
              </c:extLst>
              <c:f>(CRONOGRAMA!$D$4,CRONOGRAMA!$F$4,CRONOGRAMA!$H$4,CRONOGRAMA!$J$4:$N$4)</c:f>
              <c:strCache>
                <c:ptCount val="8"/>
                <c:pt idx="0">
                  <c:v>Semana 1</c:v>
                </c:pt>
                <c:pt idx="1">
                  <c:v>Semana 2</c:v>
                </c:pt>
                <c:pt idx="2">
                  <c:v>Semana 3</c:v>
                </c:pt>
                <c:pt idx="3">
                  <c:v>Semana 4</c:v>
                </c:pt>
                <c:pt idx="5">
                  <c:v>Semana 5</c:v>
                </c:pt>
                <c:pt idx="7">
                  <c:v>Semana 6</c:v>
                </c:pt>
              </c:strCache>
            </c:strRef>
          </c:cat>
          <c:val>
            <c:numRef>
              <c:extLst>
                <c:ext xmlns:c15="http://schemas.microsoft.com/office/drawing/2012/chart" uri="{02D57815-91ED-43cb-92C2-25804820EDAC}">
                  <c15:fullRef>
                    <c15:sqref>CRONOGRAMA!$D$36:$O$36</c15:sqref>
                  </c15:fullRef>
                </c:ext>
              </c:extLst>
              <c:f>(CRONOGRAMA!$D$36,CRONOGRAMA!$F$36,CRONOGRAMA!$H$36,CRONOGRAMA!$J$36:$N$36)</c:f>
              <c:numCache>
                <c:formatCode>General</c:formatCode>
                <c:ptCount val="8"/>
                <c:pt idx="0" formatCode="_(&quot;$&quot;* #,##0.00_);_(&quot;$&quot;* \(#,##0.00\);_(&quot;$&quot;* &quot;-&quot;??_);_(@_)">
                  <c:v>0</c:v>
                </c:pt>
                <c:pt idx="1" formatCode="_(&quot;$&quot;* #,##0.00_);_(&quot;$&quot;* \(#,##0.00\);_(&quot;$&quot;* &quot;-&quot;??_);_(@_)">
                  <c:v>14500853.266666666</c:v>
                </c:pt>
                <c:pt idx="2" formatCode="_(&quot;$&quot;* #,##0.00_);_(&quot;$&quot;* \(#,##0.00\);_(&quot;$&quot;* &quot;-&quot;??_);_(@_)">
                  <c:v>53551392.800000004</c:v>
                </c:pt>
                <c:pt idx="3" formatCode="_(&quot;$&quot;* #,##0.00_);_(&quot;$&quot;* \(#,##0.00\);_(&quot;$&quot;* &quot;-&quot;??_);_(@_)">
                  <c:v>53551393.13333334</c:v>
                </c:pt>
                <c:pt idx="5" formatCode="_(&quot;$&quot;* #,##0.00_);_(&quot;$&quot;* \(#,##0.00\);_(&quot;$&quot;* &quot;-&quot;??_);_(@_)">
                  <c:v>130464063.53333326</c:v>
                </c:pt>
                <c:pt idx="7" formatCode="_(&quot;$&quot;* #,##0.00_);_(&quot;$&quot;* \(#,##0.00\);_(&quot;$&quot;* &quot;-&quot;??_);_(@_)">
                  <c:v>79086342.59999992</c:v>
                </c:pt>
              </c:numCache>
            </c:numRef>
          </c:val>
          <c:smooth val="0"/>
          <c:extLst>
            <c:ext xmlns:c16="http://schemas.microsoft.com/office/drawing/2014/chart" uri="{C3380CC4-5D6E-409C-BE32-E72D297353CC}">
              <c16:uniqueId val="{00000000-E293-4DFB-B9A3-9C7EFC59DDEA}"/>
            </c:ext>
          </c:extLst>
        </c:ser>
        <c:dLbls>
          <c:showLegendKey val="0"/>
          <c:showVal val="0"/>
          <c:showCatName val="0"/>
          <c:showSerName val="0"/>
          <c:showPercent val="0"/>
          <c:showBubbleSize val="0"/>
        </c:dLbls>
        <c:smooth val="0"/>
        <c:axId val="694815839"/>
        <c:axId val="694816671"/>
      </c:lineChart>
      <c:catAx>
        <c:axId val="694815839"/>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816671"/>
        <c:crosses val="autoZero"/>
        <c:auto val="1"/>
        <c:lblAlgn val="ctr"/>
        <c:lblOffset val="100"/>
        <c:noMultiLvlLbl val="0"/>
      </c:catAx>
      <c:valAx>
        <c:axId val="694816671"/>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815839"/>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0"/>
          <c:order val="0"/>
          <c:tx>
            <c:strRef>
              <c:f>CRONOGRAMA!$A$37</c:f>
              <c:strCache>
                <c:ptCount val="1"/>
                <c:pt idx="0">
                  <c:v>FLUJO SEMANAL ACUMULADO</c:v>
                </c:pt>
              </c:strCache>
            </c:strRef>
          </c:tx>
          <c:spPr>
            <a:ln w="28575" cap="rnd">
              <a:solidFill>
                <a:schemeClr val="accent1"/>
              </a:solidFill>
              <a:round/>
            </a:ln>
            <a:effectLst/>
          </c:spPr>
          <c:marker>
            <c:symbol val="none"/>
          </c:marker>
          <c:dLbls>
            <c:dLbl>
              <c:idx val="2"/>
              <c:layout>
                <c:manualLayout>
                  <c:x val="2.9112179047483356E-2"/>
                  <c:y val="2.8384418901660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E53-4967-B8EB-18AE4B00958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CRONOGRAMA!$D$4:$O$4</c15:sqref>
                  </c15:fullRef>
                </c:ext>
              </c:extLst>
              <c:f>(CRONOGRAMA!$D$4,CRONOGRAMA!$F$4,CRONOGRAMA!$H$4,CRONOGRAMA!$J$4:$N$4)</c:f>
              <c:strCache>
                <c:ptCount val="8"/>
                <c:pt idx="0">
                  <c:v>Semana 1</c:v>
                </c:pt>
                <c:pt idx="1">
                  <c:v>Semana 2</c:v>
                </c:pt>
                <c:pt idx="2">
                  <c:v>Semana 3</c:v>
                </c:pt>
                <c:pt idx="3">
                  <c:v>Semana 4</c:v>
                </c:pt>
                <c:pt idx="5">
                  <c:v>Semana 5</c:v>
                </c:pt>
                <c:pt idx="7">
                  <c:v>Semana 6</c:v>
                </c:pt>
              </c:strCache>
            </c:strRef>
          </c:cat>
          <c:val>
            <c:numRef>
              <c:extLst>
                <c:ext xmlns:c15="http://schemas.microsoft.com/office/drawing/2012/chart" uri="{02D57815-91ED-43cb-92C2-25804820EDAC}">
                  <c15:fullRef>
                    <c15:sqref>CRONOGRAMA!$D$37:$O$37</c15:sqref>
                  </c15:fullRef>
                </c:ext>
              </c:extLst>
              <c:f>(CRONOGRAMA!$D$37,CRONOGRAMA!$F$37,CRONOGRAMA!$H$37,CRONOGRAMA!$J$37:$N$37)</c:f>
              <c:numCache>
                <c:formatCode>_("$"* #,##0.00_);_("$"* \(#,##0.00\);_("$"* "-"??_);_(@_)</c:formatCode>
                <c:ptCount val="8"/>
                <c:pt idx="0">
                  <c:v>0</c:v>
                </c:pt>
                <c:pt idx="1">
                  <c:v>14500853.266666666</c:v>
                </c:pt>
                <c:pt idx="2">
                  <c:v>68052246.066666663</c:v>
                </c:pt>
                <c:pt idx="3">
                  <c:v>121603639.2</c:v>
                </c:pt>
                <c:pt idx="5">
                  <c:v>252067702.73333326</c:v>
                </c:pt>
                <c:pt idx="7">
                  <c:v>331154045.33333319</c:v>
                </c:pt>
              </c:numCache>
            </c:numRef>
          </c:val>
          <c:smooth val="0"/>
          <c:extLst>
            <c:ext xmlns:c16="http://schemas.microsoft.com/office/drawing/2014/chart" uri="{C3380CC4-5D6E-409C-BE32-E72D297353CC}">
              <c16:uniqueId val="{00000001-4E53-4967-B8EB-18AE4B009581}"/>
            </c:ext>
          </c:extLst>
        </c:ser>
        <c:dLbls>
          <c:showLegendKey val="0"/>
          <c:showVal val="0"/>
          <c:showCatName val="0"/>
          <c:showSerName val="0"/>
          <c:showPercent val="0"/>
          <c:showBubbleSize val="0"/>
        </c:dLbls>
        <c:smooth val="0"/>
        <c:axId val="694815839"/>
        <c:axId val="694816671"/>
      </c:lineChart>
      <c:catAx>
        <c:axId val="6948158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816671"/>
        <c:crosses val="autoZero"/>
        <c:auto val="1"/>
        <c:lblAlgn val="ctr"/>
        <c:lblOffset val="100"/>
        <c:noMultiLvlLbl val="0"/>
      </c:catAx>
      <c:valAx>
        <c:axId val="694816671"/>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815839"/>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CRONOGRAMA!$A$38</c:f>
              <c:strCache>
                <c:ptCount val="1"/>
                <c:pt idx="0">
                  <c:v>% FINANCIERO SEMANAL</c:v>
                </c:pt>
              </c:strCache>
            </c:strRef>
          </c:tx>
          <c:spPr>
            <a:solidFill>
              <a:schemeClr val="accent1"/>
            </a:solidFill>
            <a:ln>
              <a:noFill/>
            </a:ln>
            <a:effectLst/>
          </c:spPr>
          <c:invertIfNegative val="0"/>
          <c:cat>
            <c:strRef>
              <c:extLst>
                <c:ext xmlns:c15="http://schemas.microsoft.com/office/drawing/2012/chart" uri="{02D57815-91ED-43cb-92C2-25804820EDAC}">
                  <c15:fullRef>
                    <c15:sqref>CRONOGRAMA!$D$4:$O$4</c15:sqref>
                  </c15:fullRef>
                </c:ext>
              </c:extLst>
              <c:f>(CRONOGRAMA!$D$4,CRONOGRAMA!$F$4,CRONOGRAMA!$H$4,CRONOGRAMA!$J$4:$N$4)</c:f>
              <c:strCache>
                <c:ptCount val="8"/>
                <c:pt idx="0">
                  <c:v>Semana 1</c:v>
                </c:pt>
                <c:pt idx="1">
                  <c:v>Semana 2</c:v>
                </c:pt>
                <c:pt idx="2">
                  <c:v>Semana 3</c:v>
                </c:pt>
                <c:pt idx="3">
                  <c:v>Semana 4</c:v>
                </c:pt>
                <c:pt idx="5">
                  <c:v>Semana 5</c:v>
                </c:pt>
                <c:pt idx="7">
                  <c:v>Semana 6</c:v>
                </c:pt>
              </c:strCache>
            </c:strRef>
          </c:cat>
          <c:val>
            <c:numRef>
              <c:extLst>
                <c:ext xmlns:c15="http://schemas.microsoft.com/office/drawing/2012/chart" uri="{02D57815-91ED-43cb-92C2-25804820EDAC}">
                  <c15:fullRef>
                    <c15:sqref>CRONOGRAMA!$D$38:$O$38</c15:sqref>
                  </c15:fullRef>
                </c:ext>
              </c:extLst>
              <c:f>(CRONOGRAMA!$D$38,CRONOGRAMA!$F$38,CRONOGRAMA!$H$38,CRONOGRAMA!$J$38:$N$38)</c:f>
              <c:numCache>
                <c:formatCode>0.0%</c:formatCode>
                <c:ptCount val="8"/>
                <c:pt idx="0">
                  <c:v>0</c:v>
                </c:pt>
                <c:pt idx="1">
                  <c:v>4.3788845315389069E-2</c:v>
                </c:pt>
                <c:pt idx="2">
                  <c:v>0.16171142570852853</c:v>
                </c:pt>
                <c:pt idx="3">
                  <c:v>0.16171142671510944</c:v>
                </c:pt>
                <c:pt idx="5">
                  <c:v>0.39396789914497549</c:v>
                </c:pt>
                <c:pt idx="7">
                  <c:v>0.23882040311599742</c:v>
                </c:pt>
              </c:numCache>
            </c:numRef>
          </c:val>
          <c:extLst>
            <c:ext xmlns:c16="http://schemas.microsoft.com/office/drawing/2014/chart" uri="{C3380CC4-5D6E-409C-BE32-E72D297353CC}">
              <c16:uniqueId val="{00000000-2A50-49B9-BEBE-FA06CB49BAEE}"/>
            </c:ext>
          </c:extLst>
        </c:ser>
        <c:dLbls>
          <c:showLegendKey val="0"/>
          <c:showVal val="0"/>
          <c:showCatName val="0"/>
          <c:showSerName val="0"/>
          <c:showPercent val="0"/>
          <c:showBubbleSize val="0"/>
        </c:dLbls>
        <c:gapWidth val="219"/>
        <c:overlap val="-27"/>
        <c:axId val="694084671"/>
        <c:axId val="694097983"/>
      </c:barChart>
      <c:catAx>
        <c:axId val="69408467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097983"/>
        <c:crosses val="autoZero"/>
        <c:auto val="1"/>
        <c:lblAlgn val="ctr"/>
        <c:lblOffset val="100"/>
        <c:noMultiLvlLbl val="0"/>
      </c:catAx>
      <c:valAx>
        <c:axId val="694097983"/>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08467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CRONOGRAMA!$A$39</c:f>
              <c:strCache>
                <c:ptCount val="1"/>
                <c:pt idx="0">
                  <c:v>% FINANCIERO ACUMULADO</c:v>
                </c:pt>
              </c:strCache>
            </c:strRef>
          </c:tx>
          <c:spPr>
            <a:solidFill>
              <a:schemeClr val="accent1"/>
            </a:solidFill>
            <a:ln>
              <a:noFill/>
            </a:ln>
            <a:effectLst/>
          </c:spPr>
          <c:invertIfNegative val="0"/>
          <c:cat>
            <c:strRef>
              <c:extLst>
                <c:ext xmlns:c15="http://schemas.microsoft.com/office/drawing/2012/chart" uri="{02D57815-91ED-43cb-92C2-25804820EDAC}">
                  <c15:fullRef>
                    <c15:sqref>CRONOGRAMA!$D$4:$O$4</c15:sqref>
                  </c15:fullRef>
                </c:ext>
              </c:extLst>
              <c:f>(CRONOGRAMA!$D$4,CRONOGRAMA!$F$4,CRONOGRAMA!$H$4,CRONOGRAMA!$J$4:$N$4)</c:f>
              <c:strCache>
                <c:ptCount val="8"/>
                <c:pt idx="0">
                  <c:v>Semana 1</c:v>
                </c:pt>
                <c:pt idx="1">
                  <c:v>Semana 2</c:v>
                </c:pt>
                <c:pt idx="2">
                  <c:v>Semana 3</c:v>
                </c:pt>
                <c:pt idx="3">
                  <c:v>Semana 4</c:v>
                </c:pt>
                <c:pt idx="5">
                  <c:v>Semana 5</c:v>
                </c:pt>
                <c:pt idx="7">
                  <c:v>Semana 6</c:v>
                </c:pt>
              </c:strCache>
            </c:strRef>
          </c:cat>
          <c:val>
            <c:numRef>
              <c:extLst>
                <c:ext xmlns:c15="http://schemas.microsoft.com/office/drawing/2012/chart" uri="{02D57815-91ED-43cb-92C2-25804820EDAC}">
                  <c15:fullRef>
                    <c15:sqref>CRONOGRAMA!$D$39:$O$39</c15:sqref>
                  </c15:fullRef>
                </c:ext>
              </c:extLst>
              <c:f>(CRONOGRAMA!$D$39,CRONOGRAMA!$F$39,CRONOGRAMA!$H$39,CRONOGRAMA!$J$39:$N$39)</c:f>
              <c:numCache>
                <c:formatCode>0.0%</c:formatCode>
                <c:ptCount val="8"/>
                <c:pt idx="0">
                  <c:v>0</c:v>
                </c:pt>
                <c:pt idx="1">
                  <c:v>4.3788845315389069E-2</c:v>
                </c:pt>
                <c:pt idx="2">
                  <c:v>0.2055002710239176</c:v>
                </c:pt>
                <c:pt idx="3">
                  <c:v>0.36721169773902707</c:v>
                </c:pt>
                <c:pt idx="5">
                  <c:v>0.7611795968840025</c:v>
                </c:pt>
                <c:pt idx="7">
                  <c:v>0.99999999999999989</c:v>
                </c:pt>
              </c:numCache>
            </c:numRef>
          </c:val>
          <c:extLst>
            <c:ext xmlns:c16="http://schemas.microsoft.com/office/drawing/2014/chart" uri="{C3380CC4-5D6E-409C-BE32-E72D297353CC}">
              <c16:uniqueId val="{00000000-AED5-4C48-9880-AC259182C9C1}"/>
            </c:ext>
          </c:extLst>
        </c:ser>
        <c:dLbls>
          <c:showLegendKey val="0"/>
          <c:showVal val="0"/>
          <c:showCatName val="0"/>
          <c:showSerName val="0"/>
          <c:showPercent val="0"/>
          <c:showBubbleSize val="0"/>
        </c:dLbls>
        <c:gapWidth val="219"/>
        <c:overlap val="-27"/>
        <c:axId val="694084671"/>
        <c:axId val="694097983"/>
      </c:barChart>
      <c:catAx>
        <c:axId val="69408467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097983"/>
        <c:crosses val="autoZero"/>
        <c:auto val="1"/>
        <c:lblAlgn val="ctr"/>
        <c:lblOffset val="100"/>
        <c:noMultiLvlLbl val="0"/>
      </c:catAx>
      <c:valAx>
        <c:axId val="694097983"/>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9408467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222252</xdr:colOff>
      <xdr:row>0</xdr:row>
      <xdr:rowOff>228601</xdr:rowOff>
    </xdr:from>
    <xdr:to>
      <xdr:col>0</xdr:col>
      <xdr:colOff>1209676</xdr:colOff>
      <xdr:row>2</xdr:row>
      <xdr:rowOff>135682</xdr:rowOff>
    </xdr:to>
    <xdr:pic>
      <xdr:nvPicPr>
        <xdr:cNvPr id="2" name="image1.jpeg">
          <a:extLst>
            <a:ext uri="{FF2B5EF4-FFF2-40B4-BE49-F238E27FC236}">
              <a16:creationId xmlns:a16="http://schemas.microsoft.com/office/drawing/2014/main" id="{88450F3B-EBD1-48C6-8BEB-7D613A9D59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252" y="228601"/>
          <a:ext cx="987424" cy="76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85092</xdr:colOff>
      <xdr:row>0</xdr:row>
      <xdr:rowOff>22861</xdr:rowOff>
    </xdr:from>
    <xdr:to>
      <xdr:col>0</xdr:col>
      <xdr:colOff>1072516</xdr:colOff>
      <xdr:row>2</xdr:row>
      <xdr:rowOff>455722</xdr:rowOff>
    </xdr:to>
    <xdr:pic>
      <xdr:nvPicPr>
        <xdr:cNvPr id="2" name="image1.jpeg">
          <a:extLst>
            <a:ext uri="{FF2B5EF4-FFF2-40B4-BE49-F238E27FC236}">
              <a16:creationId xmlns:a16="http://schemas.microsoft.com/office/drawing/2014/main" id="{8FE0BEC8-06E8-4E4E-9D62-967FB1DD60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092" y="22861"/>
          <a:ext cx="987424" cy="7986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85092</xdr:colOff>
      <xdr:row>0</xdr:row>
      <xdr:rowOff>22861</xdr:rowOff>
    </xdr:from>
    <xdr:to>
      <xdr:col>0</xdr:col>
      <xdr:colOff>1072516</xdr:colOff>
      <xdr:row>2</xdr:row>
      <xdr:rowOff>455722</xdr:rowOff>
    </xdr:to>
    <xdr:pic>
      <xdr:nvPicPr>
        <xdr:cNvPr id="2" name="image1.jpeg">
          <a:extLst>
            <a:ext uri="{FF2B5EF4-FFF2-40B4-BE49-F238E27FC236}">
              <a16:creationId xmlns:a16="http://schemas.microsoft.com/office/drawing/2014/main" id="{44FDFF4B-49D7-4F72-98D9-8AFC8A861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092" y="22861"/>
          <a:ext cx="987424" cy="7986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23</xdr:col>
      <xdr:colOff>162455</xdr:colOff>
      <xdr:row>62</xdr:row>
      <xdr:rowOff>172570</xdr:rowOff>
    </xdr:from>
    <xdr:to>
      <xdr:col>31</xdr:col>
      <xdr:colOff>217307</xdr:colOff>
      <xdr:row>79</xdr:row>
      <xdr:rowOff>174070</xdr:rowOff>
    </xdr:to>
    <xdr:graphicFrame macro="">
      <xdr:nvGraphicFramePr>
        <xdr:cNvPr id="2" name="Gráfico 1">
          <a:extLst>
            <a:ext uri="{FF2B5EF4-FFF2-40B4-BE49-F238E27FC236}">
              <a16:creationId xmlns:a16="http://schemas.microsoft.com/office/drawing/2014/main" id="{E05202A5-729E-4FF9-86D6-6947F75D3397}"/>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1203960</xdr:colOff>
      <xdr:row>63</xdr:row>
      <xdr:rowOff>32629</xdr:rowOff>
    </xdr:from>
    <xdr:to>
      <xdr:col>22</xdr:col>
      <xdr:colOff>716280</xdr:colOff>
      <xdr:row>80</xdr:row>
      <xdr:rowOff>34129</xdr:rowOff>
    </xdr:to>
    <xdr:graphicFrame macro="">
      <xdr:nvGraphicFramePr>
        <xdr:cNvPr id="3" name="Gráfico 2">
          <a:extLst>
            <a:ext uri="{FF2B5EF4-FFF2-40B4-BE49-F238E27FC236}">
              <a16:creationId xmlns:a16="http://schemas.microsoft.com/office/drawing/2014/main" id="{6E037563-A858-4FA3-86D2-F0C226BB5643}"/>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461278</xdr:colOff>
      <xdr:row>65</xdr:row>
      <xdr:rowOff>59871</xdr:rowOff>
    </xdr:from>
    <xdr:to>
      <xdr:col>13</xdr:col>
      <xdr:colOff>113501</xdr:colOff>
      <xdr:row>82</xdr:row>
      <xdr:rowOff>61371</xdr:rowOff>
    </xdr:to>
    <xdr:graphicFrame macro="">
      <xdr:nvGraphicFramePr>
        <xdr:cNvPr id="4" name="Gráfico 3">
          <a:extLst>
            <a:ext uri="{FF2B5EF4-FFF2-40B4-BE49-F238E27FC236}">
              <a16:creationId xmlns:a16="http://schemas.microsoft.com/office/drawing/2014/main" id="{6BBBC0E7-C13B-4309-A561-7F2BA9A624B5}"/>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161924</xdr:colOff>
      <xdr:row>65</xdr:row>
      <xdr:rowOff>51707</xdr:rowOff>
    </xdr:from>
    <xdr:to>
      <xdr:col>15</xdr:col>
      <xdr:colOff>674390</xdr:colOff>
      <xdr:row>82</xdr:row>
      <xdr:rowOff>53207</xdr:rowOff>
    </xdr:to>
    <xdr:graphicFrame macro="">
      <xdr:nvGraphicFramePr>
        <xdr:cNvPr id="5" name="Gráfico 4">
          <a:extLst>
            <a:ext uri="{FF2B5EF4-FFF2-40B4-BE49-F238E27FC236}">
              <a16:creationId xmlns:a16="http://schemas.microsoft.com/office/drawing/2014/main" id="{50B39424-F934-4DB6-8FAD-407B1A5F55C2}"/>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1000125</xdr:colOff>
      <xdr:row>1</xdr:row>
      <xdr:rowOff>209550</xdr:rowOff>
    </xdr:to>
    <xdr:pic>
      <xdr:nvPicPr>
        <xdr:cNvPr id="3" name="Imagen 2">
          <a:extLst>
            <a:ext uri="{FF2B5EF4-FFF2-40B4-BE49-F238E27FC236}">
              <a16:creationId xmlns:a16="http://schemas.microsoft.com/office/drawing/2014/main" id="{4EA0DBC3-639C-4508-9146-6553B6B5B0E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000125"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90936</xdr:colOff>
      <xdr:row>0</xdr:row>
      <xdr:rowOff>0</xdr:rowOff>
    </xdr:from>
    <xdr:to>
      <xdr:col>3</xdr:col>
      <xdr:colOff>892527</xdr:colOff>
      <xdr:row>1</xdr:row>
      <xdr:rowOff>257175</xdr:rowOff>
    </xdr:to>
    <xdr:pic>
      <xdr:nvPicPr>
        <xdr:cNvPr id="4" name="3 Imagen">
          <a:extLst>
            <a:ext uri="{FF2B5EF4-FFF2-40B4-BE49-F238E27FC236}">
              <a16:creationId xmlns:a16="http://schemas.microsoft.com/office/drawing/2014/main" id="{76EF365C-8252-443A-9515-3B8398B23C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20061" y="0"/>
          <a:ext cx="801591"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0</xdr:row>
      <xdr:rowOff>0</xdr:rowOff>
    </xdr:from>
    <xdr:to>
      <xdr:col>1</xdr:col>
      <xdr:colOff>76201</xdr:colOff>
      <xdr:row>3</xdr:row>
      <xdr:rowOff>177800</xdr:rowOff>
    </xdr:to>
    <xdr:pic>
      <xdr:nvPicPr>
        <xdr:cNvPr id="2" name="Imagen 1" descr="Escudo Caucasia">
          <a:extLst>
            <a:ext uri="{FF2B5EF4-FFF2-40B4-BE49-F238E27FC236}">
              <a16:creationId xmlns:a16="http://schemas.microsoft.com/office/drawing/2014/main" id="{47A8D332-11FC-412C-B8B1-A0E17EFA0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868680" cy="817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469900</xdr:colOff>
      <xdr:row>0</xdr:row>
      <xdr:rowOff>72390</xdr:rowOff>
    </xdr:from>
    <xdr:to>
      <xdr:col>4</xdr:col>
      <xdr:colOff>1388110</xdr:colOff>
      <xdr:row>4</xdr:row>
      <xdr:rowOff>97790</xdr:rowOff>
    </xdr:to>
    <xdr:pic>
      <xdr:nvPicPr>
        <xdr:cNvPr id="3" name="3 Imagen">
          <a:extLst>
            <a:ext uri="{FF2B5EF4-FFF2-40B4-BE49-F238E27FC236}">
              <a16:creationId xmlns:a16="http://schemas.microsoft.com/office/drawing/2014/main" id="{6E1F4607-F581-47E9-A6D2-37C2EBB7A1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66740" y="72390"/>
          <a:ext cx="918210" cy="886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0</xdr:row>
      <xdr:rowOff>0</xdr:rowOff>
    </xdr:from>
    <xdr:to>
      <xdr:col>1</xdr:col>
      <xdr:colOff>76201</xdr:colOff>
      <xdr:row>3</xdr:row>
      <xdr:rowOff>177800</xdr:rowOff>
    </xdr:to>
    <xdr:pic>
      <xdr:nvPicPr>
        <xdr:cNvPr id="2" name="Imagen 1" descr="Escudo Caucasia">
          <a:extLst>
            <a:ext uri="{FF2B5EF4-FFF2-40B4-BE49-F238E27FC236}">
              <a16:creationId xmlns:a16="http://schemas.microsoft.com/office/drawing/2014/main" id="{3BB9D8BF-03C2-46AD-B4BF-D718B36F4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868680" cy="817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469900</xdr:colOff>
      <xdr:row>0</xdr:row>
      <xdr:rowOff>72390</xdr:rowOff>
    </xdr:from>
    <xdr:to>
      <xdr:col>3</xdr:col>
      <xdr:colOff>1388110</xdr:colOff>
      <xdr:row>4</xdr:row>
      <xdr:rowOff>97790</xdr:rowOff>
    </xdr:to>
    <xdr:pic>
      <xdr:nvPicPr>
        <xdr:cNvPr id="3" name="3 Imagen">
          <a:extLst>
            <a:ext uri="{FF2B5EF4-FFF2-40B4-BE49-F238E27FC236}">
              <a16:creationId xmlns:a16="http://schemas.microsoft.com/office/drawing/2014/main" id="{B5DE7753-5A84-484D-B003-E2454624AC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66740" y="72390"/>
          <a:ext cx="918210" cy="886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ocuments%20and%20Settings\Katty\Mis%20documentos\FREDONIA\presupuesto%20PMAA\A.P.U%20ACUEDUCTO%202004.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Proyecto%20PH%20Puerto%20Escondido/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Users/MaCaroCar/Documents/PERSONAL%20MACAROCAR/PPTO%20PRELIMINAR%20PPL/APU%20VOL%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Copia%20de%20PRESTO__Y_APU_PTAP_CACERES_CORREGI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HLOPEZA\CANTIDADES%20GERONA\Documents%20and%20Settings\swilches\Configuraci&#243;n%20local\Archivos%20temporales%20de%20Internet\OLK6\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REINALDO%20SEGURO\AASSA\VALDIVIA\PRESUPUESTO%20VALDIVIA%20PTA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ARIA%20CONSTANZA\PM%20ANZ&#193;\COORECCIONES\ANEXO%202(1).%20Presupuesto%20SISTEMA%20DE%20ALCANTARILLADO_MARI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22A84DFB\PRESUPUESTO%20ALC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royectos\Documents%20and%20Settings\qbex1\Escritorio\San%20Bernardo%20del%20Viento\Proyecto%20AJUSTADO\San%20Bernardo\PRES%20SANBERNA\PRESUPUESTO%20ALC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japarra/Documents%20and%20Settings/crendon.HMV/Local%20Settings/Temporary%20Internet%20Files/OLK3/859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Documents%20and%20Settings/Juan%20Arrubla/APU%20Secundaria%20Corvid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Users\JEAN%20CARLOS%20CORDOBA\Downloads\Users\Salomon\AppData\Local\Temp\Rar$DIa0.930\3.0%20MEJORAMIENTO%20VICTORIA,%20CRISTOBAL,%20%20LAS%20BABILLAS\Documents%20and%20Settings\Tato\Mis%20documentos\PEREIRA\Anexo%201%20Presupuest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PRESUPUESTO%20%20Y%20APU%20TOTAL%20bombeo%20c&#225;cer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d.docs.live.net/Users/Wcorredor/AppData/Local/Microsoft/Windows/Temporary%20Internet%20Files/Content.Outlook/N8UQB43B/Users/dchaves/Desktop/NARI&#209;O/CONECTIVIDAD/EL%20EMPATE%20-%20LA%20UNION%20PR%2060+240%20al%20PR%2066+090/OBRA/BASE/PRESUPUESTO%20P.xls?B1A148A4" TargetMode="External"/><Relationship Id="rId1" Type="http://schemas.openxmlformats.org/officeDocument/2006/relationships/externalLinkPath" Target="file:///\\B1A148A4\PRESUPUESTO%20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K:\Katuma_Etapa%20II\Documents%20and%20Settings\Ingenieria2\Mis%20documentos\Ramiro\CANALES\PERFIL%20CANALES\copia%20equipo%20pavilion\Mis%20documentos\MONICA\CVS\canal%20La%20granja\PROPUESTA%20ECOGESTAR"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Users/User/Desktop/LA%20CANDELARIA%20AULAS%20FINALES/PTO.%20LA%20CANDELARIA%202&#176;%20PISO%20v25-08-2021.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gobantioquia-my.sharepoint.com/D:/C:/Users/Usuario/Google%20Drive/APU/presupuesto%20pintada%20alcaldi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Lista%20Chequeo%20Gobernaci&#243;n/G306%20Presupuesto%20Pav%20Cotorra%20-%20El%20Bongo%20(28-08-17)-1.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Users/ADOLFO%20ALONSO%20BUITRA/Documents/ADOLFO/Documentos_General_2010-2011/Obras_2010/Francisco_Calderon/Federacion_Cafeteros/Presupuesto_Federacion/PRESUPUESTO%20Y%20APUS%20608-MONIQUIRAMARZO.LXS.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documentos/PLANTA%20PUERT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INF%20NOV-DIC_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cueduct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Users/Sistema/Desktop/PRESUPUESTO%20OFICIAL%20FINAL%20LA%20CANDELARIA%202019.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invmeta\INFORMES\infabr9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Mis%20documentos\Advial-Jul-01-jul-03\formatos\FORMATOS%20UTILES\AP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Proyectos\PROYECTOS%202007\PMAA%20CACERES\ALCANTARILLADO%20Y%20PTAR\ETAPA%20DISE&#209;O%20PTAR\cantidades%20bombeo\Presupuesto%20SISTEMA%20DE%20ALCANTARILLADO%20bas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presupuesto%20idu/CANTIDADES%20OBRA/comunicaciones/PTTO%20COMUNICACIONES%2014-ABR-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Familia%20Monsalvo%20D&#237;az/Equipo%20Anterior/Rossana/CONSULTORIA/2009/Insumos%20200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lcantarillad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F:\Users\Hotel%20Ginebra\Downloads\ANTIOQUIA\CAUCASIA\la%20aldea\INFORME%20DE%20DIAGNOSTICO\PREUP.%20ALTERNATIVAS%20%20PTAR%20PARAGUA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BOCCID.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Ecosocial\Downloads\Presupuesto%20pavimento%20urbanizaci&#243;n%20Villa%20Suarez_SIF.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Users/USER/Downloads/PPTO-Suroeste-V3.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Users\Camilo\Desktop\Alcaldia\Presupuesto%20Bomba%20campo%20alegre\Bomba%20Campo%20alegre.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Usuario\Desktop\Planeaci&#243;n%20Caucasia\27.%20PPTO%20MEJORAS%20LOCATIVAS%20CACER&#205;\01.%20PPTO%20MEJORAS%20LOCATIVAS%20CACER&#205;.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ampusuccedu-my.sharepoint.com/Users/acardenas/AppData/Local/Microsoft/Windows/Temporary%20Internet%20Files/Content.IE5/IVF20PDN/HP/Documentos/MSOFFICE/Excel/SIACE/EXCEL/PPTO98/JAGUA/JAGUA1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Planilla%20de%20impacto%20comunitario%20aspectos%20generale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Users\JEAN%20CARLOS%20CORDOBA\Downloads\C\Users\Salomon\Documents\0001%20Ronda%20Octubre\Ronda%20Margen%20Izquierda%202017\ACTAS%20BALANCE%205\MESING\Carlos%20(C)\00-2004\Frigosin&#250;\Bombeo-Frigosinu.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HP\OneDrive%20-%20Universidad%20Cooperativa%20de%20Colombia\ALCALD&#205;A%20DE%20NECH&#205;\A&#209;O%202021\VIVIENDA\MEJORAMIENTO%20DE%20VIVIENDAS%20RURALES\PRESUPUESTO%20MEJORAMIENTO%20DE%20VIVIENDAS%2021-10-2021.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Users/David/AppData/Local/Temp/Costos%20operaci&#243;n%20y%20mantenimiento%20-%20Proyectos%20Tipo%20V2.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95EDE10D\PROPUESTA%20ECOGESTAR%20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Users/diegoalejandro/Downloads/SOACHA%20Presupuesto_750%20_Intermedia_Suelo%20CD_V04V2.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ervidor\carpetas%20red\Proyectos\CONTRATO%20MUNICIPIO%20DE%20MEDELLIN%20-%20UT%20GEC%20LTDA\INFORMACI&#211;N%20CONSEGUIDA\INFORMACI&#211;N%20MEDIA%20LUNA%20jos&#233;%20Luis\joseluis\PresupuestoLLanadita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Documents%20and%20Settings\jramiret\Configuraci&#243;n%20local\Archivos%20temporales%20de%20Internet\OLK119\Formularios%20%20009350%20corr%20abril%2029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Jose\documentos\Documents%20and%20Settings\123\Escritorio\ING.%20ELIONETH%20VARGAS\gradas%20san%20bernard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_ISMP6\Consultoria\1775-CableadoEOrbitel\INF_NO_CLASIFICADA\Cotizaciones\APU-SEDE%20ORBITEL%20CE.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2012/ANTIOQUIA/JERIC&#211;/01%20Presupuesto%2009-07-12/GP-469%20-%20Ppto%20Teatro%20Jerico%20V16%20-%20etapa%202.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Users/adolfo/Desktop/PRESUPUESTO%20INGENIE.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TRONCAL%2010/PRESUPUESTO/RECIBIDA/PRESUPUESTO/An&#225;lisis%20de%20precios%20unitarios/Datos%20b&#225;sic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Users\JEAN%20CARLOS%20CORDOBA\Downloads\C\Users\Usuario\Dropbox\Consorcio%20Vial%20Villa%20Sorrento\Balance%201\Modificaciones\Modelo%20balance.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I\Mis%20documentos\Letrina%20Unitario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C2A68C1\Presupuesto%20Nechi%20(2Feb.201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INFRAESTRUCTURA%202015/presupuesto%20cisc%20final%20lg%20-%20copia%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documentos/PAVSA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00677ACC\SABANA_PRESUPUESTO_CanchaMultiple_900_08sep2012.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6D40ED8B\APU_GRUPO_G-Base.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F:\Users\Hotel%20Ginebra\Downloads\ANTIOQUIA\CAUCASIA\la%20aldea\INFORME%20DE%20DIAGNOSTICO\USUARIOS\PROFESIONAL%201\PTARD%20SONSON\CALCULO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DATOS%20(F)/Documents%20and%20Settings/Administrador/Mis%20documentos/Mis%20archivos%20recibidos/APUS%20JUNIO%2015-0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Mis%20Documentos/AMV-02-BOL/EST.V&#205;A%20CRITERIO%20TECNIC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Estad.%20Da&#241;os\Rendimientos_Sur%2003-00(JC).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CIUDAD%20BOLIVAR/FRENTE%201CB/replanteos/MARLO/CB%205/5921.FLORIDA%20PRUEB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VILLA%20TAKOA/Presupuesto/APUS%20VILLA%20TAKO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K:\Drive\ing%20gustavo2\REHABILITACI&#211;N%20PAVIMENTO%2018\Users\Usuario\AppData\Local\Temp\Rar$DI05.444\APU%20-%20Inv..GRUPO%20I.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K:\Drive\ing%20gustavo2\REHABILITACI&#211;N%20PAVIMENTO%2018\PARA%20ENTREGAR%20A%20LOS%20ALCALDES%20FEBRERO%20DE%202012\PUERTO%20LIBERTADOR\SIN%20DIVISION%20%20PUERTO%20LIBERTADOR%20-%20LA%20RICA%20-%20JUAN%20JOSE%20(64735).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gobantioquia-my.sharepoint.com/D:/D:/10.0.0.4/tecnico/Documents%20and%20Settings/67370/Configuraci&#243;n%20local/Archivos%20temporales%20de%20Internet/Content.IE5/UOTNRVQZ/Presupuesto%20correigio%20nora%20morales(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Escritorio/PP/PP%20no%20usados/1&#186;%20de%20Mayo%20con%2049C.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liquidaci&#243;n%20de%20obra%20por%20administraci&#243;n.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AMVB%2009/Inf.%20Accidentalidad/ADMON/GRUPO5/PRESUP~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Z:\Hidroarma_044_12_via_puente_depos\Ejecucion\Entregas_a_hidroarma\Entrega_C04412_20130708\Volumen_I_Dise&#241;o_Presupuesto_VCM\Anexos\Anexo15_Presupuesto_VCM.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C3AF0DD\ELECTRICO%20PP-1,PP-2,%20PP-4%20y%20PP-5.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ampusuccedu-my.sharepoint.com/D/AFE/Mining/Admin/Template%20Models/Blank%2027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Documents%20and%20Settings\Compaq_Propietari"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E:\Users\JEAN%20CARLOS%20CORDOBA\Downloads\Users\Salomon\AppData\Local\Temp\Rar$DIa0.930\3.0%20MEJORAMIENTO%20VICTORIA,%20CRISTOBAL,%20%20LAS%20BABILLAS\Documents%20and%20Settings\Administrador\Escritorio\FORMATO_9CONSORCI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Informes%20y%20tareas\Estad&#237;sticas%20Rendimientos\Sur\Rendimientos_Sur%20(EEPPM)%200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LICITACIONES/Mis%20documentos/san%20andres/EJECUCION/CONTRATO%20670%20DE%202010%20Numeral%207.2/Copia%20de%20M1%20-%20PO%20Y%20APU%20SAN%20ANDRE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01E22F55\PRESUPUESTO%20Y%20APU&#180;s%20TIPACOQUE%20%20%2006-10-2014.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28B0342\APU'S%20GOBERNACION%202013%20GENERAL%20-%20CABETO.xlsm"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HLOPEZA\GERONA\CANTIDADES%20REPOSICION\SUBCIRCUITO%207\REDES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MSOFFICE/EXCEL/DEPORTE.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d.docs.live.net/Users/Wcorredor/AppData/Local/Microsoft/Windows/Temporary%20Internet%20Files/Content.Outlook/N8UQB43B/Users/GeoTuneles/Downloads/DA_PROCESO_13-1-108154_124002002_9512407%20(1).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20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Users/ER-EQUILIBRIO/Desktop/INFORMACION%20ER-EQUILIBRIO%202015/COTIZACIONES/Users/ER-EQUILIBRIO/Downloads/presupuesto%20retranqueo%20toluviej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885850F1\apus%20boyaca%20VIA%20chiquinquira%20-%20TUNJA.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CUND%20GRUPO%201\TECNICO\presupuestos\presupuestos%202010\presupuestos%20marzo%202010\necesidades%20de%20las%20v&#237;as\presupuesto%20necesidades%20vias%20marzo.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trimestral%20Oct%20Dic%202007\trimestral%20OCTUB"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Remedios2\d\CONTRATO%20MUNICIPIO%20DE%20MEDELLIN%20-%20UT%20GEC%20LTDA\ALTERNATIVAS\COSTOS\PRESUPUESTO%20ALCANTARILLADO\3.%20Portachuelo\Ppto%20Aldo%20Portachuelo.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F:\Users\Lenovo\AppData\Local\Microsoft\Windows\Temporary%20Internet%20Files\Content.IE5\GGW8CYH1\presup%20el%20dromedario\PRESUPUESTO%20ALDO%20%20U.%20T..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gobantioquia-my.sharepoint.com/PLANEACION%20TRIUNFO%20NEIRA/BOULEVAR%20DORADAL/presupuesto%20de%20obra%20PRECIOS%20GOB.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oficina\accidentes%20le%20NOV-02-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Informe%20semanal%20de%20avance%20de%20obra%20civil.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solicitud%20de%20servicio.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A\PRES%20IGLESIA%20JAIRO.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C\Users\Arroyo%20-Urzola\Desktop\Proceso%20Sof&#237;a\disco%20c\JOSE%20GREGORIO\sincelejo\JUAN%20CARLOS%20RIOS\EXPERIENCIA_JUAN_CARLOS_RIOS.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C\Users\Arroyo%20-Urzola\Desktop\Proceso%20Sof&#237;a\JUAN%20CARLOS%20RIOS\EXPERIENCIA_JUAN_CARLOS_RIOS.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gobantioquia-my.sharepoint.com/D:/C:/SIMULACI&#211;NEDIFICIO.ok.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asta%202006/E-Mails/TXT-%20EXCEL/SIMULACI&#211;NEDIFICIO.ok.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https://d.docs.live.net/Users/Wcorredor/AppData/Local/Microsoft/Windows/Temporary%20Internet%20Files/Content.Outlook/N8UQB43B/PAVICOL/MSOFFICE/LICITAR/analisis%20del%20AIU/AIU.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F:\Katuma_Etapa%20II\Documents%20and%20Settings\Ingenieria2\Mis%20documentos\Ramiro\CANALES\PERFIL%20CANALES\copia%20equipo%20pavilion\Mis%20documentos\MONICA\CVS\canal%20La%20granja\PROPUESTA%20ECOGESTAR"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EXCEL/CONTRATO/ALCASAN1.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d.docs.live.net/Users/Carolina%20Tamayo/Downloads/INFORMES%20PROYECTOS%2014-AGOSTO/PRESUPUESTO%20ACTUALIZADOS/C/Documents%20and%20Settings/THOSIBA-USER/Escritorio/TILO/DOC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F:\presupuesto_anza\Ppto%20Aldo%20EL%20Paraiso%20version%20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WINNT\Profiles\mvelezs\Configuraci&#243;n%20local\Archivos%20temporales%20de%20Internet\OLK295\ConsolidadoSubcircuito1.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F:\presupuesto_anza\Presuesto%20definitivo%20alcantarillado.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https://gobantioquia-my.sharepoint.com/D:/C:/Mis%20Documentos/Licitaciones/LIC-2000/OFERTAS/noviciado%20la%20caba&#241;a/CANTIDADES-ZOFICIOS.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E:\Users\JEAN%20CARLOS%20CORDOBA\Downloads\Users\OICT\Downloads\C\Users\Salomon\Downloads\A\Ligia%20Esther\Aula%20Multiple%20Ayapel\ACTAS\COPIA%201\LIGIA\ALCANT.%20TUCHIN\PROP%20OSWALDO\unitarios%20.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Desktop/2024/PAVIMENTO%20MARGENTO/PRESUPUESTO%20PAVIMENTO%20MARGENTO%202026.xlsx"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d.docs.live.net/326f933bf49dc166/Desktop/DOCUMENTOS%20ESCRITORIO/PROYECTOS%20PAVIMENTOS%20CAUCASIA%202025/ANILLO%20VIAL/PRESUPUESTO/PRESUPUESTO%20PAVIMENTO%20CAUCASIA%202025%20LA%20LUISITA%204%20FEBRERO.xlsx"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C:\Users\Fabio\Desktop\OBRAS%20PUBLICAS%20FABIO\MINIMAS\DICIEMBRE%202017%20MIN\PINTURA%20PALACIO%20MUNICIPAL.xlsx"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C:\Descargas\PRES.%20MARCO%20FIDEL%20BATERIA%20SANITARIA%20OBRAS%20PUBLICAS%20materiales.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C:\Users\Personal\Desktop\2024\ADECUACION%20COLISEO\PRESUPUESTO%20%20AJUSTADO%20COLISEO.xlsx"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C:\USUARIOS\Desktop\PROCESOS%202022%20CAUCASIA\VIA%20VILLA%20GRANDA%20Y%20CLEMENTE%20ARRIETA\PRES.%20VILLA%20GRANDA,%20CLEMENTE%20ARRIETA.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C:\USUARIOS\Desktop\RICHARD\PRES.%20CANCHA%20FRENTE%20CONCEJO%20MPAL%20JUL%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MEMORIAS"/>
      <sheetName val="LISTAS"/>
      <sheetName val="Hoja 1"/>
      <sheetName val="Hoja7"/>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ó&gt;_x005f_x0000__x005f_x0001__x005f_x0000__x005f_x0000__"/>
      <sheetName val="LISTA"/>
      <sheetName val="AMOBLAMINETO"/>
      <sheetName val="Lista ICCU"/>
      <sheetName val="Accidentalidad"/>
      <sheetName val="Causa Posible"/>
      <sheetName val="Hoja3"/>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MATERIALES Y RECURSOS"/>
      <sheetName val="ó&gt;????j0$?#???j_$?#???LÓu????"/>
      <sheetName val="CORTE DE OBRA N° 1"/>
      <sheetName val="memoria"/>
      <sheetName val="memoria 1"/>
      <sheetName val="ó&gt;"/>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EMPRESAS"/>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AJUSTESACTA1PROVI"/>
      <sheetName val="ó&gt;_x0000__x0001__x0000__x0000__"/>
      <sheetName val="&quot;PAGA&quot;"/>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resum96"/>
      <sheetName val="Indicadores_Y_Listas9"/>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S-REV1.xls"/>
      <sheetName val="DUB-823"/>
      <sheetName val="GPI 526"/>
      <sheetName val="SKJ452"/>
      <sheetName val="ITA878"/>
      <sheetName val="AEA-944"/>
      <sheetName val="XXJ617"/>
      <sheetName val="SNG_855"/>
      <sheetName val="VEA 374"/>
      <sheetName val="HFB024"/>
      <sheetName val="PAJ825"/>
      <sheetName val="Base de datos cuadrillas"/>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TRANS"/>
      <sheetName val="Mensilizzato"/>
      <sheetName val="Relación De Equipos"/>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ANT OBRA"/>
      <sheetName val="BASE"/>
      <sheetName val="Base de Diseño"/>
      <sheetName val="civ_roma"/>
      <sheetName val="octubre"/>
      <sheetName val="strsumm0"/>
      <sheetName val="for2-consor"/>
      <sheetName val="Constantes Generales"/>
      <sheetName val="Prestaciones Sociales"/>
      <sheetName val="ZF"/>
      <sheetName val="HE-BA"/>
      <sheetName val="MC SF GAVIONES"/>
      <sheetName val="Dominios"/>
      <sheetName val="M.OBRA"/>
      <sheetName val="Obras preliminares"/>
      <sheetName val="Estructuras Concret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Base Datos"/>
      <sheetName val="REVISIONES"/>
      <sheetName val="59y22%"/>
      <sheetName val="C"/>
      <sheetName val="Opex Case. Kitaro"/>
      <sheetName val="RESUMEN S.T.I.M.S.T "/>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efreshError="1"/>
      <sheetData sheetId="1071" refreshError="1"/>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ow r="2">
          <cell r="A2">
            <v>0</v>
          </cell>
        </row>
      </sheetData>
      <sheetData sheetId="1733">
        <row r="2">
          <cell r="A2">
            <v>0</v>
          </cell>
        </row>
      </sheetData>
      <sheetData sheetId="1734" refreshError="1"/>
      <sheetData sheetId="1735" refreshError="1"/>
      <sheetData sheetId="1736">
        <row r="2">
          <cell r="A2">
            <v>0</v>
          </cell>
        </row>
      </sheetData>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efreshError="1"/>
      <sheetData sheetId="1758" refreshError="1"/>
      <sheetData sheetId="1759">
        <row r="2">
          <cell r="A2">
            <v>0</v>
          </cell>
        </row>
      </sheetData>
      <sheetData sheetId="1760">
        <row r="2">
          <cell r="A2">
            <v>0</v>
          </cell>
        </row>
      </sheetData>
      <sheetData sheetId="1761" refreshError="1"/>
      <sheetData sheetId="1762" refreshError="1"/>
      <sheetData sheetId="1763">
        <row r="2">
          <cell r="A2">
            <v>0</v>
          </cell>
        </row>
      </sheetData>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efreshError="1"/>
      <sheetData sheetId="1782" refreshError="1"/>
      <sheetData sheetId="1783" refreshError="1"/>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efreshError="1"/>
      <sheetData sheetId="2924" refreshError="1"/>
      <sheetData sheetId="292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926">
        <row r="2">
          <cell r="A2">
            <v>0</v>
          </cell>
        </row>
      </sheetData>
      <sheetData sheetId="2927"/>
      <sheetData sheetId="2928"/>
      <sheetData sheetId="2929"/>
      <sheetData sheetId="2930"/>
      <sheetData sheetId="2931">
        <row r="2">
          <cell r="B2">
            <v>0</v>
          </cell>
        </row>
      </sheetData>
      <sheetData sheetId="2932"/>
      <sheetData sheetId="2933" refreshError="1"/>
      <sheetData sheetId="2934">
        <row r="2">
          <cell r="A2" t="str">
            <v>FORMULARIO N° 4</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B2">
            <v>0</v>
          </cell>
        </row>
      </sheetData>
      <sheetData sheetId="2940">
        <row r="2">
          <cell r="B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t="str">
            <v>Locación</v>
          </cell>
        </row>
      </sheetData>
      <sheetData sheetId="2947" refreshError="1"/>
      <sheetData sheetId="2948" refreshError="1"/>
      <sheetData sheetId="2949">
        <row r="2">
          <cell r="A2">
            <v>0</v>
          </cell>
        </row>
      </sheetData>
      <sheetData sheetId="2950" refreshError="1"/>
      <sheetData sheetId="2951" refreshError="1"/>
      <sheetData sheetId="2952" refreshError="1"/>
      <sheetData sheetId="2953" refreshError="1"/>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efreshError="1"/>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efreshError="1"/>
      <sheetData sheetId="3028" refreshError="1"/>
      <sheetData sheetId="3029" refreshError="1"/>
      <sheetData sheetId="3030"/>
      <sheetData sheetId="3031">
        <row r="2">
          <cell r="A2">
            <v>0</v>
          </cell>
        </row>
      </sheetData>
      <sheetData sheetId="3032">
        <row r="2">
          <cell r="A2" t="str">
            <v>“CONSTRUCCIÓN DE OBRAS CIVILES, ELÉCTRICAS, MECÁNICAS E INSTRUMENTACIÓN REQUERIDAS POR ECOPETROL Y SU GRUPO EMPRESARIAL PARA LA VIGENCIA 2017-2020 CON OPCIÓN DE DOS AÑOS”</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sheetData sheetId="3041"/>
      <sheetData sheetId="3042" refreshError="1"/>
      <sheetData sheetId="3043" refreshError="1"/>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sheetData sheetId="3470"/>
      <sheetData sheetId="3471"/>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sheetData sheetId="4210"/>
      <sheetData sheetId="4211"/>
      <sheetData sheetId="4212">
        <row r="2">
          <cell r="A2">
            <v>0</v>
          </cell>
        </row>
      </sheetData>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row r="2">
          <cell r="A2">
            <v>0</v>
          </cell>
        </row>
      </sheetData>
      <sheetData sheetId="4242"/>
      <sheetData sheetId="4243"/>
      <sheetData sheetId="4244"/>
      <sheetData sheetId="4245"/>
      <sheetData sheetId="4246">
        <row r="2">
          <cell r="A2">
            <v>0</v>
          </cell>
        </row>
      </sheetData>
      <sheetData sheetId="4247"/>
      <sheetData sheetId="4248">
        <row r="2">
          <cell r="A2">
            <v>0</v>
          </cell>
        </row>
      </sheetData>
      <sheetData sheetId="4249"/>
      <sheetData sheetId="4250"/>
      <sheetData sheetId="4251">
        <row r="2">
          <cell r="A2">
            <v>0</v>
          </cell>
        </row>
      </sheetData>
      <sheetData sheetId="4252"/>
      <sheetData sheetId="4253"/>
      <sheetData sheetId="4254"/>
      <sheetData sheetId="4255"/>
      <sheetData sheetId="4256"/>
      <sheetData sheetId="4257"/>
      <sheetData sheetId="4258">
        <row r="2">
          <cell r="A2">
            <v>0</v>
          </cell>
        </row>
      </sheetData>
      <sheetData sheetId="4259"/>
      <sheetData sheetId="4260"/>
      <sheetData sheetId="4261"/>
      <sheetData sheetId="4262"/>
      <sheetData sheetId="4263"/>
      <sheetData sheetId="4264"/>
      <sheetData sheetId="4265"/>
      <sheetData sheetId="4266"/>
      <sheetData sheetId="4267"/>
      <sheetData sheetId="4268"/>
      <sheetData sheetId="4269">
        <row r="2">
          <cell r="A2">
            <v>0</v>
          </cell>
        </row>
      </sheetData>
      <sheetData sheetId="4270"/>
      <sheetData sheetId="4271"/>
      <sheetData sheetId="4272"/>
      <sheetData sheetId="4273"/>
      <sheetData sheetId="4274"/>
      <sheetData sheetId="4275"/>
      <sheetData sheetId="4276"/>
      <sheetData sheetId="4277">
        <row r="2">
          <cell r="A2">
            <v>0</v>
          </cell>
        </row>
      </sheetData>
      <sheetData sheetId="4278">
        <row r="2">
          <cell r="A2">
            <v>0</v>
          </cell>
        </row>
      </sheetData>
      <sheetData sheetId="4279"/>
      <sheetData sheetId="4280"/>
      <sheetData sheetId="4281"/>
      <sheetData sheetId="4282">
        <row r="2">
          <cell r="A2">
            <v>0</v>
          </cell>
        </row>
      </sheetData>
      <sheetData sheetId="4283">
        <row r="2">
          <cell r="A2">
            <v>0</v>
          </cell>
        </row>
      </sheetData>
      <sheetData sheetId="4284"/>
      <sheetData sheetId="4285"/>
      <sheetData sheetId="4286"/>
      <sheetData sheetId="4287">
        <row r="2">
          <cell r="A2">
            <v>0</v>
          </cell>
        </row>
      </sheetData>
      <sheetData sheetId="4288">
        <row r="2">
          <cell r="A2">
            <v>0</v>
          </cell>
        </row>
      </sheetData>
      <sheetData sheetId="4289">
        <row r="2">
          <cell r="A2">
            <v>0</v>
          </cell>
        </row>
      </sheetData>
      <sheetData sheetId="4290"/>
      <sheetData sheetId="4291"/>
      <sheetData sheetId="4292">
        <row r="2">
          <cell r="A2">
            <v>0</v>
          </cell>
        </row>
      </sheetData>
      <sheetData sheetId="4293">
        <row r="2">
          <cell r="A2">
            <v>0</v>
          </cell>
        </row>
      </sheetData>
      <sheetData sheetId="4294"/>
      <sheetData sheetId="4295">
        <row r="2">
          <cell r="A2">
            <v>0</v>
          </cell>
        </row>
      </sheetData>
      <sheetData sheetId="4296"/>
      <sheetData sheetId="4297"/>
      <sheetData sheetId="4298"/>
      <sheetData sheetId="4299">
        <row r="2">
          <cell r="A2">
            <v>0</v>
          </cell>
        </row>
      </sheetData>
      <sheetData sheetId="4300">
        <row r="2">
          <cell r="A2">
            <v>0</v>
          </cell>
        </row>
      </sheetData>
      <sheetData sheetId="4301"/>
      <sheetData sheetId="4302"/>
      <sheetData sheetId="4303"/>
      <sheetData sheetId="4304">
        <row r="2">
          <cell r="A2">
            <v>0</v>
          </cell>
        </row>
      </sheetData>
      <sheetData sheetId="4305">
        <row r="2">
          <cell r="A2">
            <v>0</v>
          </cell>
        </row>
      </sheetData>
      <sheetData sheetId="4306"/>
      <sheetData sheetId="4307"/>
      <sheetData sheetId="4308"/>
      <sheetData sheetId="4309"/>
      <sheetData sheetId="4310"/>
      <sheetData sheetId="4311"/>
      <sheetData sheetId="4312">
        <row r="2">
          <cell r="A2">
            <v>0</v>
          </cell>
        </row>
      </sheetData>
      <sheetData sheetId="4313">
        <row r="2">
          <cell r="A2">
            <v>0</v>
          </cell>
        </row>
      </sheetData>
      <sheetData sheetId="4314"/>
      <sheetData sheetId="4315"/>
      <sheetData sheetId="4316"/>
      <sheetData sheetId="4317">
        <row r="2">
          <cell r="A2">
            <v>0</v>
          </cell>
        </row>
      </sheetData>
      <sheetData sheetId="4318">
        <row r="2">
          <cell r="A2">
            <v>0</v>
          </cell>
        </row>
      </sheetData>
      <sheetData sheetId="4319"/>
      <sheetData sheetId="4320"/>
      <sheetData sheetId="4321"/>
      <sheetData sheetId="4322">
        <row r="2">
          <cell r="A2">
            <v>0</v>
          </cell>
        </row>
      </sheetData>
      <sheetData sheetId="4323">
        <row r="2">
          <cell r="A2">
            <v>0</v>
          </cell>
        </row>
      </sheetData>
      <sheetData sheetId="4324">
        <row r="2">
          <cell r="A2">
            <v>0</v>
          </cell>
        </row>
      </sheetData>
      <sheetData sheetId="4325"/>
      <sheetData sheetId="4326"/>
      <sheetData sheetId="4327">
        <row r="2">
          <cell r="A2">
            <v>0</v>
          </cell>
        </row>
      </sheetData>
      <sheetData sheetId="4328">
        <row r="2">
          <cell r="A2">
            <v>0</v>
          </cell>
        </row>
      </sheetData>
      <sheetData sheetId="4329"/>
      <sheetData sheetId="4330"/>
      <sheetData sheetId="4331"/>
      <sheetData sheetId="4332">
        <row r="2">
          <cell r="A2">
            <v>0</v>
          </cell>
        </row>
      </sheetData>
      <sheetData sheetId="4333">
        <row r="2">
          <cell r="A2">
            <v>0</v>
          </cell>
        </row>
      </sheetData>
      <sheetData sheetId="4334"/>
      <sheetData sheetId="4335"/>
      <sheetData sheetId="4336"/>
      <sheetData sheetId="4337">
        <row r="2">
          <cell r="A2">
            <v>0</v>
          </cell>
        </row>
      </sheetData>
      <sheetData sheetId="4338">
        <row r="2">
          <cell r="A2">
            <v>0</v>
          </cell>
        </row>
      </sheetData>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sheetData sheetId="4366"/>
      <sheetData sheetId="4367"/>
      <sheetData sheetId="4368"/>
      <sheetData sheetId="4369"/>
      <sheetData sheetId="4370">
        <row r="2">
          <cell r="A2">
            <v>0</v>
          </cell>
        </row>
      </sheetData>
      <sheetData sheetId="4371"/>
      <sheetData sheetId="4372">
        <row r="2">
          <cell r="A2">
            <v>0</v>
          </cell>
        </row>
      </sheetData>
      <sheetData sheetId="4373"/>
      <sheetData sheetId="4374"/>
      <sheetData sheetId="4375"/>
      <sheetData sheetId="4376"/>
      <sheetData sheetId="4377"/>
      <sheetData sheetId="4378">
        <row r="2">
          <cell r="A2">
            <v>0</v>
          </cell>
        </row>
      </sheetData>
      <sheetData sheetId="4379"/>
      <sheetData sheetId="4380">
        <row r="2">
          <cell r="A2">
            <v>0</v>
          </cell>
        </row>
      </sheetData>
      <sheetData sheetId="4381"/>
      <sheetData sheetId="4382"/>
      <sheetData sheetId="4383"/>
      <sheetData sheetId="4384"/>
      <sheetData sheetId="4385"/>
      <sheetData sheetId="4386"/>
      <sheetData sheetId="4387"/>
      <sheetData sheetId="4388">
        <row r="2">
          <cell r="A2">
            <v>0</v>
          </cell>
        </row>
      </sheetData>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sheetData sheetId="4412"/>
      <sheetData sheetId="4413"/>
      <sheetData sheetId="4414"/>
      <sheetData sheetId="4415"/>
      <sheetData sheetId="4416">
        <row r="2">
          <cell r="A2">
            <v>0</v>
          </cell>
        </row>
      </sheetData>
      <sheetData sheetId="4417"/>
      <sheetData sheetId="4418">
        <row r="2">
          <cell r="A2">
            <v>0</v>
          </cell>
        </row>
      </sheetData>
      <sheetData sheetId="4419"/>
      <sheetData sheetId="4420"/>
      <sheetData sheetId="4421">
        <row r="2">
          <cell r="A2">
            <v>0</v>
          </cell>
        </row>
      </sheetData>
      <sheetData sheetId="4422"/>
      <sheetData sheetId="4423"/>
      <sheetData sheetId="4424">
        <row r="2">
          <cell r="A2">
            <v>0</v>
          </cell>
        </row>
      </sheetData>
      <sheetData sheetId="4425"/>
      <sheetData sheetId="4426">
        <row r="2">
          <cell r="A2">
            <v>0</v>
          </cell>
        </row>
      </sheetData>
      <sheetData sheetId="4427"/>
      <sheetData sheetId="4428">
        <row r="2">
          <cell r="A2">
            <v>0</v>
          </cell>
        </row>
      </sheetData>
      <sheetData sheetId="4429"/>
      <sheetData sheetId="4430"/>
      <sheetData sheetId="4431">
        <row r="2">
          <cell r="A2">
            <v>0</v>
          </cell>
        </row>
      </sheetData>
      <sheetData sheetId="4432"/>
      <sheetData sheetId="4433"/>
      <sheetData sheetId="4434">
        <row r="2">
          <cell r="A2">
            <v>0</v>
          </cell>
        </row>
      </sheetData>
      <sheetData sheetId="4435"/>
      <sheetData sheetId="4436">
        <row r="2">
          <cell r="A2">
            <v>0</v>
          </cell>
        </row>
      </sheetData>
      <sheetData sheetId="4437"/>
      <sheetData sheetId="4438"/>
      <sheetData sheetId="4439"/>
      <sheetData sheetId="4440"/>
      <sheetData sheetId="4441"/>
      <sheetData sheetId="4442"/>
      <sheetData sheetId="4443"/>
      <sheetData sheetId="4444">
        <row r="2">
          <cell r="A2">
            <v>0</v>
          </cell>
        </row>
      </sheetData>
      <sheetData sheetId="4445"/>
      <sheetData sheetId="4446"/>
      <sheetData sheetId="4447"/>
      <sheetData sheetId="4448"/>
      <sheetData sheetId="4449"/>
      <sheetData sheetId="4450"/>
      <sheetData sheetId="4451"/>
      <sheetData sheetId="4452"/>
      <sheetData sheetId="4453"/>
      <sheetData sheetId="4454">
        <row r="2">
          <cell r="A2">
            <v>0</v>
          </cell>
        </row>
      </sheetData>
      <sheetData sheetId="4455"/>
      <sheetData sheetId="4456"/>
      <sheetData sheetId="4457"/>
      <sheetData sheetId="4458"/>
      <sheetData sheetId="4459"/>
      <sheetData sheetId="4460"/>
      <sheetData sheetId="4461"/>
      <sheetData sheetId="4462">
        <row r="2">
          <cell r="A2">
            <v>0</v>
          </cell>
        </row>
      </sheetData>
      <sheetData sheetId="4463">
        <row r="2">
          <cell r="A2">
            <v>0</v>
          </cell>
        </row>
      </sheetData>
      <sheetData sheetId="4464">
        <row r="2">
          <cell r="A2">
            <v>0</v>
          </cell>
        </row>
      </sheetData>
      <sheetData sheetId="4465"/>
      <sheetData sheetId="4466"/>
      <sheetData sheetId="4467">
        <row r="2">
          <cell r="A2">
            <v>0</v>
          </cell>
        </row>
      </sheetData>
      <sheetData sheetId="4468">
        <row r="2">
          <cell r="A2">
            <v>0</v>
          </cell>
        </row>
      </sheetData>
      <sheetData sheetId="4469"/>
      <sheetData sheetId="4470">
        <row r="2">
          <cell r="A2">
            <v>0</v>
          </cell>
        </row>
      </sheetData>
      <sheetData sheetId="4471"/>
      <sheetData sheetId="4472">
        <row r="2">
          <cell r="A2">
            <v>0</v>
          </cell>
        </row>
      </sheetData>
      <sheetData sheetId="4473">
        <row r="2">
          <cell r="A2">
            <v>0</v>
          </cell>
        </row>
      </sheetData>
      <sheetData sheetId="4474">
        <row r="2">
          <cell r="A2">
            <v>0</v>
          </cell>
        </row>
      </sheetData>
      <sheetData sheetId="4475"/>
      <sheetData sheetId="4476"/>
      <sheetData sheetId="4477">
        <row r="2">
          <cell r="A2">
            <v>0</v>
          </cell>
        </row>
      </sheetData>
      <sheetData sheetId="4478">
        <row r="2">
          <cell r="A2">
            <v>0</v>
          </cell>
        </row>
      </sheetData>
      <sheetData sheetId="4479"/>
      <sheetData sheetId="4480">
        <row r="2">
          <cell r="A2">
            <v>0</v>
          </cell>
        </row>
      </sheetData>
      <sheetData sheetId="4481"/>
      <sheetData sheetId="4482">
        <row r="2">
          <cell r="A2">
            <v>0</v>
          </cell>
        </row>
      </sheetData>
      <sheetData sheetId="4483"/>
      <sheetData sheetId="4484"/>
      <sheetData sheetId="4485"/>
      <sheetData sheetId="4486"/>
      <sheetData sheetId="4487"/>
      <sheetData sheetId="4488"/>
      <sheetData sheetId="4489"/>
      <sheetData sheetId="4490">
        <row r="2">
          <cell r="A2">
            <v>0</v>
          </cell>
        </row>
      </sheetData>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row r="2">
          <cell r="A2">
            <v>0</v>
          </cell>
        </row>
      </sheetData>
      <sheetData sheetId="4508">
        <row r="2">
          <cell r="A2">
            <v>0</v>
          </cell>
        </row>
      </sheetData>
      <sheetData sheetId="4509"/>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sheetData sheetId="4596"/>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sheetData sheetId="4618">
        <row r="2">
          <cell r="A2">
            <v>0</v>
          </cell>
        </row>
      </sheetData>
      <sheetData sheetId="4619">
        <row r="2">
          <cell r="A2">
            <v>0</v>
          </cell>
        </row>
      </sheetData>
      <sheetData sheetId="4620"/>
      <sheetData sheetId="4621">
        <row r="2">
          <cell r="A2">
            <v>0</v>
          </cell>
        </row>
      </sheetData>
      <sheetData sheetId="4622"/>
      <sheetData sheetId="4623"/>
      <sheetData sheetId="4624"/>
      <sheetData sheetId="4625"/>
      <sheetData sheetId="4626"/>
      <sheetData sheetId="4627"/>
      <sheetData sheetId="4628">
        <row r="2">
          <cell r="A2">
            <v>0</v>
          </cell>
        </row>
      </sheetData>
      <sheetData sheetId="4629">
        <row r="2">
          <cell r="A2">
            <v>0</v>
          </cell>
        </row>
      </sheetData>
      <sheetData sheetId="4630"/>
      <sheetData sheetId="4631"/>
      <sheetData sheetId="4632"/>
      <sheetData sheetId="4633"/>
      <sheetData sheetId="4634"/>
      <sheetData sheetId="4635"/>
      <sheetData sheetId="4636"/>
      <sheetData sheetId="4637"/>
      <sheetData sheetId="4638"/>
      <sheetData sheetId="4639">
        <row r="2">
          <cell r="A2">
            <v>0</v>
          </cell>
        </row>
      </sheetData>
      <sheetData sheetId="4640"/>
      <sheetData sheetId="4641"/>
      <sheetData sheetId="4642"/>
      <sheetData sheetId="4643"/>
      <sheetData sheetId="4644"/>
      <sheetData sheetId="4645"/>
      <sheetData sheetId="4646"/>
      <sheetData sheetId="4647">
        <row r="2">
          <cell r="A2">
            <v>0</v>
          </cell>
        </row>
      </sheetData>
      <sheetData sheetId="4648">
        <row r="2">
          <cell r="A2">
            <v>0</v>
          </cell>
        </row>
      </sheetData>
      <sheetData sheetId="4649">
        <row r="2">
          <cell r="A2">
            <v>0</v>
          </cell>
        </row>
      </sheetData>
      <sheetData sheetId="4650"/>
      <sheetData sheetId="4651"/>
      <sheetData sheetId="4652"/>
      <sheetData sheetId="4653">
        <row r="2">
          <cell r="A2">
            <v>0</v>
          </cell>
        </row>
      </sheetData>
      <sheetData sheetId="4654"/>
      <sheetData sheetId="4655">
        <row r="2">
          <cell r="A2">
            <v>0</v>
          </cell>
        </row>
      </sheetData>
      <sheetData sheetId="4656"/>
      <sheetData sheetId="4657">
        <row r="2">
          <cell r="A2">
            <v>0</v>
          </cell>
        </row>
      </sheetData>
      <sheetData sheetId="4658">
        <row r="2">
          <cell r="A2">
            <v>0</v>
          </cell>
        </row>
      </sheetData>
      <sheetData sheetId="4659">
        <row r="2">
          <cell r="A2">
            <v>0</v>
          </cell>
        </row>
      </sheetData>
      <sheetData sheetId="4660"/>
      <sheetData sheetId="4661"/>
      <sheetData sheetId="4662"/>
      <sheetData sheetId="4663">
        <row r="2">
          <cell r="A2">
            <v>0</v>
          </cell>
        </row>
      </sheetData>
      <sheetData sheetId="4664"/>
      <sheetData sheetId="4665">
        <row r="2">
          <cell r="A2">
            <v>0</v>
          </cell>
        </row>
      </sheetData>
      <sheetData sheetId="4666"/>
      <sheetData sheetId="4667">
        <row r="2">
          <cell r="A2">
            <v>0</v>
          </cell>
        </row>
      </sheetData>
      <sheetData sheetId="4668"/>
      <sheetData sheetId="4669"/>
      <sheetData sheetId="4670">
        <row r="2">
          <cell r="A2">
            <v>0</v>
          </cell>
        </row>
      </sheetData>
      <sheetData sheetId="4671"/>
      <sheetData sheetId="4672"/>
      <sheetData sheetId="4673"/>
      <sheetData sheetId="4674"/>
      <sheetData sheetId="4675">
        <row r="2">
          <cell r="A2">
            <v>0</v>
          </cell>
        </row>
      </sheetData>
      <sheetData sheetId="4676"/>
      <sheetData sheetId="4677"/>
      <sheetData sheetId="4678"/>
      <sheetData sheetId="4679"/>
      <sheetData sheetId="4680"/>
      <sheetData sheetId="4681"/>
      <sheetData sheetId="4682"/>
      <sheetData sheetId="4683">
        <row r="2">
          <cell r="A2">
            <v>0</v>
          </cell>
        </row>
      </sheetData>
      <sheetData sheetId="4684"/>
      <sheetData sheetId="4685"/>
      <sheetData sheetId="4686"/>
      <sheetData sheetId="4687"/>
      <sheetData sheetId="4688">
        <row r="2">
          <cell r="A2">
            <v>0</v>
          </cell>
        </row>
      </sheetData>
      <sheetData sheetId="4689"/>
      <sheetData sheetId="4690"/>
      <sheetData sheetId="4691"/>
      <sheetData sheetId="4692"/>
      <sheetData sheetId="4693">
        <row r="2">
          <cell r="A2">
            <v>0</v>
          </cell>
        </row>
      </sheetData>
      <sheetData sheetId="4694">
        <row r="2">
          <cell r="A2">
            <v>0</v>
          </cell>
        </row>
      </sheetData>
      <sheetData sheetId="4695"/>
      <sheetData sheetId="4696"/>
      <sheetData sheetId="4697"/>
      <sheetData sheetId="4698">
        <row r="2">
          <cell r="A2">
            <v>0</v>
          </cell>
        </row>
      </sheetData>
      <sheetData sheetId="4699"/>
      <sheetData sheetId="4700"/>
      <sheetData sheetId="4701">
        <row r="2">
          <cell r="A2">
            <v>0</v>
          </cell>
        </row>
      </sheetData>
      <sheetData sheetId="4702"/>
      <sheetData sheetId="4703">
        <row r="2">
          <cell r="A2">
            <v>0</v>
          </cell>
        </row>
      </sheetData>
      <sheetData sheetId="4704"/>
      <sheetData sheetId="4705"/>
      <sheetData sheetId="4706"/>
      <sheetData sheetId="4707"/>
      <sheetData sheetId="4708">
        <row r="2">
          <cell r="A2">
            <v>0</v>
          </cell>
        </row>
      </sheetData>
      <sheetData sheetId="4709"/>
      <sheetData sheetId="4710"/>
      <sheetData sheetId="4711">
        <row r="2">
          <cell r="A2">
            <v>0</v>
          </cell>
        </row>
      </sheetData>
      <sheetData sheetId="4712"/>
      <sheetData sheetId="4713">
        <row r="2">
          <cell r="A2">
            <v>0</v>
          </cell>
        </row>
      </sheetData>
      <sheetData sheetId="4714"/>
      <sheetData sheetId="4715"/>
      <sheetData sheetId="4716"/>
      <sheetData sheetId="4717"/>
      <sheetData sheetId="4718"/>
      <sheetData sheetId="4719"/>
      <sheetData sheetId="4720"/>
      <sheetData sheetId="4721">
        <row r="2">
          <cell r="A2">
            <v>0</v>
          </cell>
        </row>
      </sheetData>
      <sheetData sheetId="4722"/>
      <sheetData sheetId="4723"/>
      <sheetData sheetId="4724"/>
      <sheetData sheetId="4725"/>
      <sheetData sheetId="4726"/>
      <sheetData sheetId="4727"/>
      <sheetData sheetId="4728"/>
      <sheetData sheetId="4729"/>
      <sheetData sheetId="4730"/>
      <sheetData sheetId="4731"/>
      <sheetData sheetId="4732">
        <row r="2">
          <cell r="A2">
            <v>0</v>
          </cell>
        </row>
      </sheetData>
      <sheetData sheetId="4733"/>
      <sheetData sheetId="4734"/>
      <sheetData sheetId="4735"/>
      <sheetData sheetId="4736"/>
      <sheetData sheetId="4737"/>
      <sheetData sheetId="4738"/>
      <sheetData sheetId="4739"/>
      <sheetData sheetId="4740">
        <row r="2">
          <cell r="A2">
            <v>0</v>
          </cell>
        </row>
      </sheetData>
      <sheetData sheetId="4741"/>
      <sheetData sheetId="4742">
        <row r="2">
          <cell r="A2">
            <v>0</v>
          </cell>
        </row>
      </sheetData>
      <sheetData sheetId="4743"/>
      <sheetData sheetId="4744"/>
      <sheetData sheetId="4745"/>
      <sheetData sheetId="4746"/>
      <sheetData sheetId="4747">
        <row r="2">
          <cell r="A2">
            <v>0</v>
          </cell>
        </row>
      </sheetData>
      <sheetData sheetId="4748">
        <row r="2">
          <cell r="A2">
            <v>0</v>
          </cell>
        </row>
      </sheetData>
      <sheetData sheetId="4749"/>
      <sheetData sheetId="4750">
        <row r="2">
          <cell r="A2">
            <v>0</v>
          </cell>
        </row>
      </sheetData>
      <sheetData sheetId="4751"/>
      <sheetData sheetId="4752"/>
      <sheetData sheetId="4753"/>
      <sheetData sheetId="4754"/>
      <sheetData sheetId="4755"/>
      <sheetData sheetId="4756"/>
      <sheetData sheetId="4757">
        <row r="2">
          <cell r="A2">
            <v>0</v>
          </cell>
        </row>
      </sheetData>
      <sheetData sheetId="4758">
        <row r="2">
          <cell r="A2">
            <v>0</v>
          </cell>
        </row>
      </sheetData>
      <sheetData sheetId="4759"/>
      <sheetData sheetId="4760"/>
      <sheetData sheetId="4761"/>
      <sheetData sheetId="4762"/>
      <sheetData sheetId="4763"/>
      <sheetData sheetId="4764"/>
      <sheetData sheetId="4765"/>
      <sheetData sheetId="4766"/>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sheetData sheetId="5135"/>
      <sheetData sheetId="5136"/>
      <sheetData sheetId="5137">
        <row r="2">
          <cell r="A2">
            <v>0</v>
          </cell>
        </row>
      </sheetData>
      <sheetData sheetId="5138"/>
      <sheetData sheetId="5139"/>
      <sheetData sheetId="5140"/>
      <sheetData sheetId="5141"/>
      <sheetData sheetId="5142"/>
      <sheetData sheetId="5143"/>
      <sheetData sheetId="5144"/>
      <sheetData sheetId="5145"/>
      <sheetData sheetId="5146"/>
      <sheetData sheetId="5147"/>
      <sheetData sheetId="5148">
        <row r="2">
          <cell r="A2">
            <v>0</v>
          </cell>
        </row>
      </sheetData>
      <sheetData sheetId="5149"/>
      <sheetData sheetId="5150"/>
      <sheetData sheetId="5151"/>
      <sheetData sheetId="5152"/>
      <sheetData sheetId="5153"/>
      <sheetData sheetId="5154"/>
      <sheetData sheetId="5155"/>
      <sheetData sheetId="5156">
        <row r="2">
          <cell r="A2">
            <v>0</v>
          </cell>
        </row>
      </sheetData>
      <sheetData sheetId="5157"/>
      <sheetData sheetId="5158">
        <row r="2">
          <cell r="A2">
            <v>0</v>
          </cell>
        </row>
      </sheetData>
      <sheetData sheetId="5159"/>
      <sheetData sheetId="5160"/>
      <sheetData sheetId="5161"/>
      <sheetData sheetId="5162"/>
      <sheetData sheetId="5163"/>
      <sheetData sheetId="5164">
        <row r="2">
          <cell r="A2">
            <v>0</v>
          </cell>
        </row>
      </sheetData>
      <sheetData sheetId="5165"/>
      <sheetData sheetId="5166">
        <row r="2">
          <cell r="A2">
            <v>0</v>
          </cell>
        </row>
      </sheetData>
      <sheetData sheetId="5167"/>
      <sheetData sheetId="5168">
        <row r="2">
          <cell r="A2">
            <v>0</v>
          </cell>
        </row>
      </sheetData>
      <sheetData sheetId="5169"/>
      <sheetData sheetId="5170"/>
      <sheetData sheetId="5171"/>
      <sheetData sheetId="5172"/>
      <sheetData sheetId="5173">
        <row r="2">
          <cell r="A2">
            <v>0</v>
          </cell>
        </row>
      </sheetData>
      <sheetData sheetId="5174">
        <row r="2">
          <cell r="A2">
            <v>0</v>
          </cell>
        </row>
      </sheetData>
      <sheetData sheetId="5175"/>
      <sheetData sheetId="5176">
        <row r="2">
          <cell r="A2">
            <v>0</v>
          </cell>
        </row>
      </sheetData>
      <sheetData sheetId="5177"/>
      <sheetData sheetId="5178"/>
      <sheetData sheetId="5179"/>
      <sheetData sheetId="5180"/>
      <sheetData sheetId="5181"/>
      <sheetData sheetId="5182"/>
      <sheetData sheetId="5183">
        <row r="2">
          <cell r="A2">
            <v>0</v>
          </cell>
        </row>
      </sheetData>
      <sheetData sheetId="5184">
        <row r="2">
          <cell r="A2">
            <v>0</v>
          </cell>
        </row>
      </sheetData>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row r="2">
          <cell r="A2">
            <v>0</v>
          </cell>
        </row>
      </sheetData>
      <sheetData sheetId="5203"/>
      <sheetData sheetId="5204">
        <row r="2">
          <cell r="A2">
            <v>0</v>
          </cell>
        </row>
      </sheetData>
      <sheetData sheetId="5205"/>
      <sheetData sheetId="5206"/>
      <sheetData sheetId="5207"/>
      <sheetData sheetId="5208"/>
      <sheetData sheetId="5209"/>
      <sheetData sheetId="5210">
        <row r="2">
          <cell r="A2">
            <v>0</v>
          </cell>
        </row>
      </sheetData>
      <sheetData sheetId="5211"/>
      <sheetData sheetId="5212">
        <row r="2">
          <cell r="A2">
            <v>0</v>
          </cell>
        </row>
      </sheetData>
      <sheetData sheetId="5213"/>
      <sheetData sheetId="5214">
        <row r="2">
          <cell r="A2">
            <v>0</v>
          </cell>
        </row>
      </sheetData>
      <sheetData sheetId="5215"/>
      <sheetData sheetId="5216"/>
      <sheetData sheetId="5217"/>
      <sheetData sheetId="5218"/>
      <sheetData sheetId="5219"/>
      <sheetData sheetId="5220">
        <row r="2">
          <cell r="A2">
            <v>0</v>
          </cell>
        </row>
      </sheetData>
      <sheetData sheetId="5221"/>
      <sheetData sheetId="5222">
        <row r="2">
          <cell r="A2">
            <v>0</v>
          </cell>
        </row>
      </sheetData>
      <sheetData sheetId="5223"/>
      <sheetData sheetId="5224"/>
      <sheetData sheetId="5225"/>
      <sheetData sheetId="5226"/>
      <sheetData sheetId="5227"/>
      <sheetData sheetId="5228"/>
      <sheetData sheetId="5229"/>
      <sheetData sheetId="5230">
        <row r="2">
          <cell r="A2">
            <v>0</v>
          </cell>
        </row>
      </sheetData>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row r="2">
          <cell r="A2">
            <v>0</v>
          </cell>
        </row>
      </sheetData>
      <sheetData sheetId="5257"/>
      <sheetData sheetId="5258">
        <row r="2">
          <cell r="A2">
            <v>0</v>
          </cell>
        </row>
      </sheetData>
      <sheetData sheetId="5259"/>
      <sheetData sheetId="5260"/>
      <sheetData sheetId="5261"/>
      <sheetData sheetId="5262"/>
      <sheetData sheetId="5263"/>
      <sheetData sheetId="5264"/>
      <sheetData sheetId="5265"/>
      <sheetData sheetId="5266">
        <row r="2">
          <cell r="A2">
            <v>0</v>
          </cell>
        </row>
      </sheetData>
      <sheetData sheetId="5267"/>
      <sheetData sheetId="5268">
        <row r="2">
          <cell r="A2">
            <v>0</v>
          </cell>
        </row>
      </sheetData>
      <sheetData sheetId="5269"/>
      <sheetData sheetId="5270"/>
      <sheetData sheetId="5271"/>
      <sheetData sheetId="5272"/>
      <sheetData sheetId="5273"/>
      <sheetData sheetId="5274"/>
      <sheetData sheetId="5275"/>
      <sheetData sheetId="5276">
        <row r="2">
          <cell r="A2">
            <v>0</v>
          </cell>
        </row>
      </sheetData>
      <sheetData sheetId="5277"/>
      <sheetData sheetId="5278"/>
      <sheetData sheetId="5279"/>
      <sheetData sheetId="5280"/>
      <sheetData sheetId="5281"/>
      <sheetData sheetId="5282"/>
      <sheetData sheetId="5283"/>
      <sheetData sheetId="5284"/>
      <sheetData sheetId="5285"/>
      <sheetData sheetId="5286"/>
      <sheetData sheetId="5287">
        <row r="2">
          <cell r="A2">
            <v>0</v>
          </cell>
        </row>
      </sheetData>
      <sheetData sheetId="5288"/>
      <sheetData sheetId="5289"/>
      <sheetData sheetId="5290"/>
      <sheetData sheetId="5291"/>
      <sheetData sheetId="5292"/>
      <sheetData sheetId="5293"/>
      <sheetData sheetId="5294"/>
      <sheetData sheetId="5295">
        <row r="2">
          <cell r="A2">
            <v>0</v>
          </cell>
        </row>
      </sheetData>
      <sheetData sheetId="5296"/>
      <sheetData sheetId="5297">
        <row r="2">
          <cell r="A2">
            <v>0</v>
          </cell>
        </row>
      </sheetData>
      <sheetData sheetId="5298"/>
      <sheetData sheetId="5299"/>
      <sheetData sheetId="5300"/>
      <sheetData sheetId="5301"/>
      <sheetData sheetId="5302">
        <row r="2">
          <cell r="A2">
            <v>0</v>
          </cell>
        </row>
      </sheetData>
      <sheetData sheetId="5303">
        <row r="2">
          <cell r="A2">
            <v>0</v>
          </cell>
        </row>
      </sheetData>
      <sheetData sheetId="5304"/>
      <sheetData sheetId="5305">
        <row r="2">
          <cell r="A2">
            <v>0</v>
          </cell>
        </row>
      </sheetData>
      <sheetData sheetId="5306"/>
      <sheetData sheetId="5307"/>
      <sheetData sheetId="5308"/>
      <sheetData sheetId="5309"/>
      <sheetData sheetId="5310"/>
      <sheetData sheetId="5311"/>
      <sheetData sheetId="5312">
        <row r="2">
          <cell r="A2">
            <v>0</v>
          </cell>
        </row>
      </sheetData>
      <sheetData sheetId="5313">
        <row r="2">
          <cell r="A2">
            <v>0</v>
          </cell>
        </row>
      </sheetData>
      <sheetData sheetId="5314"/>
      <sheetData sheetId="5315"/>
      <sheetData sheetId="5316"/>
      <sheetData sheetId="5317"/>
      <sheetData sheetId="5318"/>
      <sheetData sheetId="5319"/>
      <sheetData sheetId="5320"/>
      <sheetData sheetId="5321"/>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row r="2">
          <cell r="B2">
            <v>0</v>
          </cell>
        </row>
      </sheetData>
      <sheetData sheetId="5627">
        <row r="2">
          <cell r="B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sheetData sheetId="5634"/>
      <sheetData sheetId="5635">
        <row r="2">
          <cell r="A2">
            <v>0</v>
          </cell>
        </row>
      </sheetData>
      <sheetData sheetId="5636">
        <row r="2">
          <cell r="A2">
            <v>0</v>
          </cell>
        </row>
      </sheetData>
      <sheetData sheetId="5637">
        <row r="2">
          <cell r="A2">
            <v>0</v>
          </cell>
        </row>
      </sheetData>
      <sheetData sheetId="5638"/>
      <sheetData sheetId="5639"/>
      <sheetData sheetId="5640"/>
      <sheetData sheetId="5641"/>
      <sheetData sheetId="5642"/>
      <sheetData sheetId="5643"/>
      <sheetData sheetId="5644"/>
      <sheetData sheetId="5645">
        <row r="2">
          <cell r="B2">
            <v>0</v>
          </cell>
        </row>
      </sheetData>
      <sheetData sheetId="5646">
        <row r="2">
          <cell r="B2">
            <v>0</v>
          </cell>
        </row>
      </sheetData>
      <sheetData sheetId="5647">
        <row r="2">
          <cell r="B2">
            <v>0</v>
          </cell>
        </row>
      </sheetData>
      <sheetData sheetId="5648"/>
      <sheetData sheetId="5649"/>
      <sheetData sheetId="5650"/>
      <sheetData sheetId="5651"/>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sheetData sheetId="5658"/>
      <sheetData sheetId="5659"/>
      <sheetData sheetId="5660"/>
      <sheetData sheetId="5661"/>
      <sheetData sheetId="5662"/>
      <sheetData sheetId="5663">
        <row r="2">
          <cell r="B2">
            <v>0</v>
          </cell>
        </row>
      </sheetData>
      <sheetData sheetId="5664">
        <row r="2">
          <cell r="B2">
            <v>0</v>
          </cell>
        </row>
      </sheetData>
      <sheetData sheetId="5665">
        <row r="2">
          <cell r="B2">
            <v>0</v>
          </cell>
        </row>
      </sheetData>
      <sheetData sheetId="5666"/>
      <sheetData sheetId="5667">
        <row r="2">
          <cell r="A2">
            <v>0</v>
          </cell>
        </row>
      </sheetData>
      <sheetData sheetId="5668">
        <row r="2">
          <cell r="A2">
            <v>0</v>
          </cell>
        </row>
      </sheetData>
      <sheetData sheetId="5669">
        <row r="2">
          <cell r="A2">
            <v>0</v>
          </cell>
        </row>
      </sheetData>
      <sheetData sheetId="5670">
        <row r="2">
          <cell r="B2">
            <v>0</v>
          </cell>
        </row>
      </sheetData>
      <sheetData sheetId="5671">
        <row r="2">
          <cell r="B2">
            <v>0</v>
          </cell>
        </row>
      </sheetData>
      <sheetData sheetId="5672">
        <row r="2">
          <cell r="B2">
            <v>0</v>
          </cell>
        </row>
      </sheetData>
      <sheetData sheetId="5673"/>
      <sheetData sheetId="5674"/>
      <sheetData sheetId="5675"/>
      <sheetData sheetId="5676"/>
      <sheetData sheetId="5677"/>
      <sheetData sheetId="5678"/>
      <sheetData sheetId="5679"/>
      <sheetData sheetId="5680">
        <row r="2">
          <cell r="A2">
            <v>0</v>
          </cell>
        </row>
      </sheetData>
      <sheetData sheetId="5681"/>
      <sheetData sheetId="5682">
        <row r="2">
          <cell r="A2">
            <v>0</v>
          </cell>
        </row>
      </sheetData>
      <sheetData sheetId="5683">
        <row r="2">
          <cell r="A2">
            <v>0</v>
          </cell>
        </row>
      </sheetData>
      <sheetData sheetId="5684">
        <row r="2">
          <cell r="A2">
            <v>0</v>
          </cell>
        </row>
      </sheetData>
      <sheetData sheetId="5685"/>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B2">
            <v>0</v>
          </cell>
        </row>
      </sheetData>
      <sheetData sheetId="5692"/>
      <sheetData sheetId="5693"/>
      <sheetData sheetId="5694"/>
      <sheetData sheetId="5695"/>
      <sheetData sheetId="5696"/>
      <sheetData sheetId="5697">
        <row r="2">
          <cell r="B2">
            <v>0</v>
          </cell>
        </row>
      </sheetData>
      <sheetData sheetId="5698">
        <row r="2">
          <cell r="B2">
            <v>0</v>
          </cell>
        </row>
      </sheetData>
      <sheetData sheetId="5699">
        <row r="2">
          <cell r="B2">
            <v>0</v>
          </cell>
        </row>
      </sheetData>
      <sheetData sheetId="5700"/>
      <sheetData sheetId="5701">
        <row r="2">
          <cell r="A2">
            <v>0</v>
          </cell>
        </row>
      </sheetData>
      <sheetData sheetId="5702">
        <row r="2">
          <cell r="A2">
            <v>0</v>
          </cell>
        </row>
      </sheetData>
      <sheetData sheetId="5703">
        <row r="2">
          <cell r="A2">
            <v>0</v>
          </cell>
        </row>
      </sheetData>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sheetData sheetId="5729"/>
      <sheetData sheetId="5730"/>
      <sheetData sheetId="5731"/>
      <sheetData sheetId="5732" refreshError="1"/>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row r="2">
          <cell r="B2" t="str">
            <v>Patrimonio
neto
personal</v>
          </cell>
        </row>
      </sheetData>
      <sheetData sheetId="5765"/>
      <sheetData sheetId="5766"/>
      <sheetData sheetId="5767"/>
      <sheetData sheetId="5768"/>
      <sheetData sheetId="5769"/>
      <sheetData sheetId="5770"/>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ow r="2">
          <cell r="A2">
            <v>0</v>
          </cell>
        </row>
      </sheetData>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row r="5">
          <cell r="B5">
            <v>0</v>
          </cell>
        </row>
      </sheetData>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sheetData sheetId="5882"/>
      <sheetData sheetId="5883"/>
      <sheetData sheetId="5884"/>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Escritorio\amv 2011\a  aaInfo"/>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REF"/>
      <sheetName val="\Users\avargase\AppData\Local\M"/>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oja2"/>
      <sheetName val="CANT OBRA"/>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HISTORICOS FUEL OIL EXP"/>
      <sheetName val="\Nuevos APU Córdoba\a  aaInfor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_aCCIDENTES_DE_1995___1996_xl_6"/>
      <sheetName val="_aCCIDENTES_DE_1995___1996_xl_4"/>
      <sheetName val="_aCCIDENTES_DE_1995___1996_xl_5"/>
      <sheetName val="_aCCIDENTES_DE_1995___1996_xl_7"/>
      <sheetName val="_aCCIDENTES_DE_1995___1996_xl_8"/>
      <sheetName val="Tabla CONPES 3714"/>
      <sheetName val="PLAN DE INVERSION ANTICIPO"/>
      <sheetName val="inv mensual"/>
      <sheetName val="borrador flujo inv"/>
      <sheetName val="social-ambiental"/>
      <sheetName val="AU"/>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aCCIDENTES%2520DE%25201995%2520"/>
      <sheetName val="\Users\ANDRES FELIPE MUÑOZ\Down"/>
      <sheetName val="Base_Muestras"/>
      <sheetName val="Formulario_N°_4"/>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 ACTA FINAL + MODIFICATORIA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p05"/>
      <sheetName val="GP06"/>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abrielaapabone\d copias\a  a"/>
      <sheetName val="G.G"/>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DICE"/>
      <sheetName val="MAT"/>
      <sheetName val="HER"/>
      <sheetName val="PER"/>
      <sheetName val="TRANS"/>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IU"/>
      <sheetName val="REQUISITOS INF INTERVENTORÍA"/>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AC2-AG96"/>
      <sheetName val="DUB-823"/>
      <sheetName val="GPI 526"/>
      <sheetName val="SKJ452"/>
      <sheetName val="ITA878"/>
      <sheetName val="AEA-944"/>
      <sheetName val="XXJ617"/>
      <sheetName val="SNG_855"/>
      <sheetName val="VEA 374"/>
      <sheetName val="HFB024"/>
      <sheetName val="PAJ825"/>
      <sheetName val="aactividad"/>
      <sheetName val="DIRECTAS AMO I"/>
      <sheetName val="DIRECTAS AMO II"/>
      <sheetName val="modf "/>
      <sheetName val="1,2 MC"/>
      <sheetName val="3,1 MC"/>
      <sheetName val="3,2 MC"/>
      <sheetName val="4,2 MC"/>
      <sheetName val="\Users\rosalym\Desktop\BALANCE "/>
      <sheetName val="/a  aaInformación GRUPO 4/A MIn"/>
      <sheetName val="\C\A\a  aaInformación GRUPO 4\A"/>
      <sheetName val="\G\a  aaInformación GRUPO 4\A M"/>
      <sheetName val="\C\G\a  aaInformación GRUPO 4\A"/>
      <sheetName val="\C\K\a  aaInformación GRUPO 4\A"/>
      <sheetName val="\C\E\a  aaInformación GRUPO 4\A"/>
      <sheetName val="GENERALIDADES"/>
      <sheetName val="analisis costo horario"/>
      <sheetName val="Lista Base"/>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E\Documents and Settings\Pe"/>
      <sheetName val="\C\E\Documents and Setting"/>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PU (2)"/>
      <sheetName val="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Program"/>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ANT_OBRA"/>
      <sheetName val="COSTOS_UNITARIOS"/>
      <sheetName val="LISTADO_"/>
      <sheetName val="M_O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sheetData sheetId="484"/>
      <sheetData sheetId="485" refreshError="1"/>
      <sheetData sheetId="486" refreshError="1"/>
      <sheetData sheetId="487" refreshError="1"/>
      <sheetData sheetId="488"/>
      <sheetData sheetId="489"/>
      <sheetData sheetId="490"/>
      <sheetData sheetId="49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refreshError="1"/>
      <sheetData sheetId="558" refreshError="1"/>
      <sheetData sheetId="559" refreshError="1"/>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refreshError="1"/>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sheetData sheetId="995"/>
      <sheetData sheetId="996"/>
      <sheetData sheetId="997"/>
      <sheetData sheetId="998" refreshError="1"/>
      <sheetData sheetId="999"/>
      <sheetData sheetId="1000"/>
      <sheetData sheetId="1001"/>
      <sheetData sheetId="1002"/>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sheetData sheetId="1081"/>
      <sheetData sheetId="1082"/>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sheetData sheetId="1189"/>
      <sheetData sheetId="1190"/>
      <sheetData sheetId="1191"/>
      <sheetData sheetId="1192"/>
      <sheetData sheetId="1193"/>
      <sheetData sheetId="1194"/>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refreshError="1"/>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 val="Hoja1"/>
      <sheetName val="Hoja2"/>
      <sheetName val="Hoja3"/>
      <sheetName val="Hoja4"/>
      <sheetName val="Hoja5"/>
      <sheetName val="Hoja6"/>
      <sheetName val="Hoja7"/>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lista-precio-mat-equipos"/>
      <sheetName val="rendimiento"/>
      <sheetName val="días habiles 2015"/>
      <sheetName val="DATOS DE ENTRADA"/>
      <sheetName val="Datos básicos"/>
      <sheetName val="MEMORIAS"/>
      <sheetName val="Equipo"/>
      <sheetName val="materiales"/>
      <sheetName val="otros"/>
      <sheetName val="INSUMOS"/>
      <sheetName val="AUX"/>
      <sheetName val="DATOS_DE_ENTRADA"/>
      <sheetName val="ITEMS"/>
      <sheetName val="Datos_básicos"/>
      <sheetName val="Hoja2"/>
      <sheetName val="Hoja1"/>
      <sheetName val="PES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sheetData sheetId="153" refreshError="1"/>
      <sheetData sheetId="154" refreshError="1"/>
      <sheetData sheetId="15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REAJUSTE "/>
      <sheetName val="Listas"/>
      <sheetName val="ACTA MAYORES Y MENORES"/>
      <sheetName val="CRONOGRAMA DE OBRA "/>
      <sheetName val="Red Principal"/>
      <sheetName val="RESUMEN obra"/>
      <sheetName val="1, CAPT Y DES"/>
      <sheetName val="2,ADUCCIÓN"/>
      <sheetName val="4, Opt. PTAP existente"/>
      <sheetName val="8, REDES1"/>
      <sheetName val="9, RED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sheetData>
      <sheetData sheetId="1"/>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 val="PRESUPUESTO SIN PAVIMENTO ALCAN"/>
      <sheetName val="PRESUPUESTO CON PAVIMENTO ALCAN"/>
      <sheetName val="PRESUPUESTO ACUEDUCTO"/>
      <sheetName val="APU MIRADOR ALCA"/>
      <sheetName val="APU MIRADOR ACUEDUCTO"/>
    </sheetNames>
    <sheetDataSet>
      <sheetData sheetId="0" refreshError="1"/>
      <sheetData sheetId="1" refreshError="1"/>
      <sheetData sheetId="2" refreshError="1"/>
      <sheetData sheetId="3" refreshError="1">
        <row r="3">
          <cell r="C3">
            <v>0.22</v>
          </cell>
        </row>
        <row r="37">
          <cell r="D37">
            <v>238339.31808500001</v>
          </cell>
        </row>
        <row r="248">
          <cell r="D248">
            <v>101154</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1__bocatoma_la_trinidad1"/>
      <sheetName val="_BOCATOMA_TRINIDAD1"/>
      <sheetName val="2__BOCATOMA_TIRANA1"/>
      <sheetName val="3__DESARENADOR1"/>
      <sheetName val="4__ADUCCION1"/>
      <sheetName val="5__REDES1"/>
      <sheetName val="listado_de_apu1"/>
    </sheetNames>
    <sheetDataSet>
      <sheetData sheetId="0" refreshError="1">
        <row r="3">
          <cell r="C3">
            <v>0.22</v>
          </cell>
        </row>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ptap"/>
      <sheetName val="BASE ptap"/>
      <sheetName val="BASE CTOS ptap"/>
      <sheetName val="APU ptap "/>
      <sheetName val="Ppto Optim PTAP"/>
    </sheetNames>
    <sheetDataSet>
      <sheetData sheetId="0" refreshError="1"/>
      <sheetData sheetId="1" refreshError="1"/>
      <sheetData sheetId="2" refreshError="1"/>
      <sheetData sheetId="3" refreshError="1"/>
      <sheetData sheetId="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20ADMINISTRATIVO%20137.xl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refreshError="1"/>
      <sheetData sheetId="4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2">
          <cell r="B2" t="str">
            <v>CTO-102-1-2002</v>
          </cell>
        </row>
        <row r="3">
          <cell r="B3" t="str">
            <v>CTO-102-2-2002</v>
          </cell>
        </row>
      </sheetData>
      <sheetData sheetId="1"/>
      <sheetData sheetId="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sheetData sheetId="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90">
          <cell r="G3290">
            <v>111634.8156</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3251">
          <cell r="G3251">
            <v>105077.34719999999</v>
          </cell>
        </row>
        <row r="3329">
          <cell r="G3329">
            <v>159171.52860000002</v>
          </cell>
        </row>
        <row r="3368">
          <cell r="G3368">
            <v>401182.89119999995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07"/>
      <sheetName val="ANALISIS"/>
      <sheetName val="PRECIOS"/>
      <sheetName val="A.U.I."/>
      <sheetName val="ELECTRICAS"/>
    </sheetNames>
    <sheetDataSet>
      <sheetData sheetId="0"/>
      <sheetData sheetId="1"/>
      <sheetData sheetId="2">
        <row r="7">
          <cell r="F7">
            <v>25</v>
          </cell>
        </row>
        <row r="8">
          <cell r="F8">
            <v>50</v>
          </cell>
        </row>
        <row r="9">
          <cell r="F9">
            <v>500</v>
          </cell>
        </row>
        <row r="10">
          <cell r="F10">
            <v>1000</v>
          </cell>
        </row>
        <row r="11">
          <cell r="F11">
            <v>20</v>
          </cell>
        </row>
        <row r="12">
          <cell r="F12">
            <v>50000</v>
          </cell>
        </row>
        <row r="17">
          <cell r="B17">
            <v>100</v>
          </cell>
        </row>
        <row r="19">
          <cell r="B19">
            <v>1000</v>
          </cell>
        </row>
        <row r="20">
          <cell r="B20">
            <v>3750</v>
          </cell>
        </row>
        <row r="38">
          <cell r="B38">
            <v>160</v>
          </cell>
        </row>
        <row r="39">
          <cell r="B39">
            <v>440</v>
          </cell>
        </row>
        <row r="41">
          <cell r="B41">
            <v>100000</v>
          </cell>
        </row>
        <row r="43">
          <cell r="B43">
            <v>2400</v>
          </cell>
        </row>
        <row r="45">
          <cell r="B45">
            <v>50220</v>
          </cell>
        </row>
        <row r="46">
          <cell r="B46">
            <v>17640</v>
          </cell>
        </row>
        <row r="47">
          <cell r="B47">
            <v>29070</v>
          </cell>
        </row>
        <row r="49">
          <cell r="B49">
            <v>43920</v>
          </cell>
        </row>
        <row r="50">
          <cell r="B50">
            <v>24480</v>
          </cell>
        </row>
        <row r="51">
          <cell r="B51">
            <v>8730</v>
          </cell>
        </row>
        <row r="52">
          <cell r="B52">
            <v>41850</v>
          </cell>
        </row>
        <row r="53">
          <cell r="B53">
            <v>84510</v>
          </cell>
        </row>
        <row r="54">
          <cell r="B54">
            <v>62640</v>
          </cell>
        </row>
        <row r="55">
          <cell r="B55">
            <v>312030</v>
          </cell>
        </row>
        <row r="56">
          <cell r="B56">
            <v>14950</v>
          </cell>
        </row>
        <row r="57">
          <cell r="B57">
            <v>260</v>
          </cell>
        </row>
        <row r="59">
          <cell r="B59">
            <v>8400</v>
          </cell>
        </row>
        <row r="60">
          <cell r="B60">
            <v>117800</v>
          </cell>
        </row>
        <row r="61">
          <cell r="B61">
            <v>50500</v>
          </cell>
        </row>
        <row r="62">
          <cell r="B62">
            <v>8400</v>
          </cell>
        </row>
        <row r="63">
          <cell r="B63">
            <v>49000</v>
          </cell>
        </row>
        <row r="64">
          <cell r="B64">
            <v>605</v>
          </cell>
        </row>
        <row r="65">
          <cell r="B65">
            <v>48500</v>
          </cell>
        </row>
        <row r="66">
          <cell r="B66">
            <v>32000</v>
          </cell>
        </row>
        <row r="67">
          <cell r="B67">
            <v>35000</v>
          </cell>
        </row>
        <row r="68">
          <cell r="B68">
            <v>2000</v>
          </cell>
        </row>
        <row r="69">
          <cell r="B69">
            <v>2450</v>
          </cell>
        </row>
        <row r="70">
          <cell r="B70">
            <v>5000</v>
          </cell>
        </row>
        <row r="71">
          <cell r="B71">
            <v>6800</v>
          </cell>
        </row>
        <row r="72">
          <cell r="B72">
            <v>8900</v>
          </cell>
        </row>
        <row r="73">
          <cell r="B73">
            <v>3920</v>
          </cell>
        </row>
        <row r="74">
          <cell r="B74">
            <v>175</v>
          </cell>
        </row>
        <row r="75">
          <cell r="B75">
            <v>6000</v>
          </cell>
        </row>
        <row r="76">
          <cell r="B76">
            <v>180000</v>
          </cell>
        </row>
        <row r="77">
          <cell r="B77">
            <v>422000</v>
          </cell>
        </row>
        <row r="78">
          <cell r="B78">
            <v>165000</v>
          </cell>
        </row>
        <row r="79">
          <cell r="B79">
            <v>51600</v>
          </cell>
        </row>
        <row r="80">
          <cell r="B80">
            <v>17400</v>
          </cell>
        </row>
        <row r="82">
          <cell r="B82">
            <v>3000</v>
          </cell>
        </row>
        <row r="83">
          <cell r="B83">
            <v>3500</v>
          </cell>
        </row>
        <row r="84">
          <cell r="B84">
            <v>860</v>
          </cell>
        </row>
        <row r="86">
          <cell r="B86">
            <v>1500</v>
          </cell>
        </row>
        <row r="87">
          <cell r="B87">
            <v>3500</v>
          </cell>
        </row>
        <row r="88">
          <cell r="B88">
            <v>55000</v>
          </cell>
        </row>
        <row r="89">
          <cell r="B89">
            <v>7000</v>
          </cell>
        </row>
        <row r="90">
          <cell r="B90">
            <v>5000</v>
          </cell>
        </row>
        <row r="95">
          <cell r="B95">
            <v>150000</v>
          </cell>
        </row>
        <row r="96">
          <cell r="B96">
            <v>95000</v>
          </cell>
        </row>
      </sheetData>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4">
          <cell r="H34">
            <v>951283671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COSTOS UNITARIOS"/>
      <sheetName val="CA-2909"/>
      <sheetName val="DUB-823"/>
      <sheetName val="GPI 526"/>
      <sheetName val="SKJ452"/>
      <sheetName val="ITA878"/>
      <sheetName val="AEA-944"/>
      <sheetName val="XXJ617"/>
      <sheetName val="SNG_855"/>
      <sheetName val="VEA 374"/>
      <sheetName val="HFB024"/>
      <sheetName val="PAJ825"/>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Formulario_N°_4"/>
      <sheetName val="gp05"/>
      <sheetName val="GP06"/>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HP\AppData\Local\Microso"/>
      <sheetName val="_aCCIDENTES_DE_1995___1996_xl_2"/>
      <sheetName val="//ccefici"/>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s>
    <sheetDataSet>
      <sheetData sheetId="0" refreshError="1"/>
      <sheetData sheetId="1" refreshError="1">
        <row r="13">
          <cell r="C13">
            <v>340000</v>
          </cell>
        </row>
        <row r="16">
          <cell r="C16">
            <v>60000</v>
          </cell>
        </row>
        <row r="23">
          <cell r="C23">
            <v>2400</v>
          </cell>
        </row>
        <row r="41">
          <cell r="C41">
            <v>35000</v>
          </cell>
        </row>
        <row r="42">
          <cell r="C42">
            <v>35000</v>
          </cell>
        </row>
        <row r="43">
          <cell r="C43">
            <v>35000</v>
          </cell>
        </row>
        <row r="44">
          <cell r="C44">
            <v>20000</v>
          </cell>
        </row>
        <row r="47">
          <cell r="C47">
            <v>62000</v>
          </cell>
        </row>
        <row r="50">
          <cell r="C50">
            <v>25000</v>
          </cell>
        </row>
        <row r="51">
          <cell r="C51">
            <v>25000</v>
          </cell>
        </row>
      </sheetData>
      <sheetData sheetId="2" refreshError="1"/>
      <sheetData sheetId="3" refreshError="1"/>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Formulario N° 4"/>
      <sheetName val="MATERIALES"/>
      <sheetName val="EQUIPO"/>
      <sheetName val="AC2_AG96"/>
      <sheetName val="G.G"/>
      <sheetName val="Reprograma 4"/>
      <sheetName val="ANEXO 7"/>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 val="Ind_SerieEmpcanasta gral y  (3"/>
      <sheetName val="Gabinetes ctrol, prot. y med. "/>
      <sheetName val="PREACTA 5"/>
      <sheetName val="PREACTA 6"/>
      <sheetName val="LISTAS"/>
      <sheetName val="ACTASBAR"/>
      <sheetName val="FLUJO CONSOLIDADO"/>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F.PRESTAC"/>
      <sheetName val="UTILI"/>
      <sheetName val="IMPR"/>
      <sheetName val=" ADMON"/>
      <sheetName val="PAPSO"/>
      <sheetName val="INTERV"/>
      <sheetName val="F.M"/>
      <sheetName val="Insumos"/>
      <sheetName val="Mano de obra"/>
      <sheetName val="LISTA MATERIALES"/>
      <sheetName val="equipo"/>
      <sheetName val="corregido presupuesto"/>
      <sheetName val="PRESUPUESTO LA CANDELARIA"/>
      <sheetName val="CRONOGRAMA"/>
      <sheetName val="APU"/>
      <sheetName val="APU ELEC"/>
      <sheetName val="1.PRELIMINARES"/>
      <sheetName val="2-CIMENTACIONES "/>
      <sheetName val="3. ESTRUCTURA"/>
      <sheetName val="4.MAMPOSTERIA"/>
      <sheetName val="5. ELEMENTOS NO ESTRUCTURALES"/>
      <sheetName val="11. CANT ELECTRICAS"/>
      <sheetName val="12.PAÑETES"/>
      <sheetName val="13. PISOS"/>
      <sheetName val="14. CUBIERTAS E IMPERM."/>
      <sheetName val="15. CARPINTERIA METALICA"/>
      <sheetName val="18. DOTACIONES"/>
      <sheetName val="19. PINTURA"/>
      <sheetName val="20. ASEO Y VARIOS"/>
      <sheetName val="P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9">
          <cell r="B9">
            <v>2000</v>
          </cell>
        </row>
        <row r="20">
          <cell r="B20">
            <v>9500</v>
          </cell>
        </row>
        <row r="21">
          <cell r="B21">
            <v>18900</v>
          </cell>
        </row>
        <row r="23">
          <cell r="B23">
            <v>5200</v>
          </cell>
        </row>
        <row r="24">
          <cell r="B24">
            <v>190600</v>
          </cell>
        </row>
        <row r="32">
          <cell r="B32">
            <v>29900</v>
          </cell>
        </row>
        <row r="33">
          <cell r="B33">
            <v>167900</v>
          </cell>
        </row>
        <row r="164">
          <cell r="B164">
            <v>3248</v>
          </cell>
        </row>
        <row r="166">
          <cell r="B166">
            <v>174</v>
          </cell>
        </row>
        <row r="186">
          <cell r="B186">
            <v>1276</v>
          </cell>
        </row>
        <row r="212">
          <cell r="B212">
            <v>1739.9999999999998</v>
          </cell>
        </row>
        <row r="214">
          <cell r="B214">
            <v>800.4</v>
          </cell>
        </row>
        <row r="226">
          <cell r="B226">
            <v>231.99999999999997</v>
          </cell>
        </row>
        <row r="261">
          <cell r="B261">
            <v>42920</v>
          </cell>
        </row>
        <row r="282">
          <cell r="B282">
            <v>1129.8399999999999</v>
          </cell>
        </row>
        <row r="283">
          <cell r="B283">
            <v>834.04</v>
          </cell>
        </row>
        <row r="303">
          <cell r="B303">
            <v>2668</v>
          </cell>
        </row>
        <row r="330">
          <cell r="B330">
            <v>1392</v>
          </cell>
        </row>
        <row r="331">
          <cell r="B331">
            <v>3479.9999999999995</v>
          </cell>
        </row>
        <row r="349">
          <cell r="B349">
            <v>42500</v>
          </cell>
        </row>
        <row r="364">
          <cell r="B364">
            <v>119900</v>
          </cell>
        </row>
        <row r="377">
          <cell r="B377">
            <v>70000</v>
          </cell>
        </row>
        <row r="399">
          <cell r="B399">
            <v>13000</v>
          </cell>
        </row>
      </sheetData>
      <sheetData sheetId="9">
        <row r="15">
          <cell r="B15">
            <v>67665.333333333401</v>
          </cell>
        </row>
        <row r="17">
          <cell r="B17">
            <v>101498.0000000001</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efreshError="1">
        <row r="6">
          <cell r="B6">
            <v>25000</v>
          </cell>
        </row>
        <row r="7">
          <cell r="B7">
            <v>38000</v>
          </cell>
        </row>
        <row r="8">
          <cell r="B8">
            <v>50000</v>
          </cell>
        </row>
        <row r="9">
          <cell r="B9">
            <v>52000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efreshError="1">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Cana"/>
      <sheetName val="GRUPO 2"/>
      <sheetName val="PPTO"/>
      <sheetName val="AIU"/>
      <sheetName val="Cant M"/>
      <sheetName val="Cant PH"/>
      <sheetName val="Cant Val"/>
      <sheetName val="INTER"/>
      <sheetName val="F.M"/>
      <sheetName val="PGIO"/>
      <sheetName val="Diseños"/>
      <sheetName val="FACTOR PREST"/>
      <sheetName val="Precios"/>
      <sheetName val="I.1"/>
      <sheetName val="I.2"/>
      <sheetName val="I.3"/>
      <sheetName val="I.4"/>
      <sheetName val="II.1"/>
      <sheetName val="II.2"/>
      <sheetName val="III.1"/>
      <sheetName val="III.2"/>
      <sheetName val="III.3"/>
      <sheetName val="III.4"/>
      <sheetName val="III.5"/>
      <sheetName val="III.6"/>
      <sheetName val="III.7"/>
      <sheetName val="III.8"/>
      <sheetName val="IV.1"/>
      <sheetName val="IV.2"/>
      <sheetName val="V.1"/>
      <sheetName val="V.2"/>
      <sheetName val="V.3"/>
      <sheetName val="Hoja5"/>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A4" t="str">
            <v>MOTONIVELADORA</v>
          </cell>
          <cell r="E4" t="str">
            <v>MATERIAL SELECCIONADO</v>
          </cell>
          <cell r="M4" t="str">
            <v xml:space="preserve">MATERIALES SELECCIONADOS DE RELLENO </v>
          </cell>
        </row>
        <row r="5">
          <cell r="A5" t="str">
            <v xml:space="preserve">COMPACTADOR MANUAL VIBRATORIO (RANA)  </v>
          </cell>
          <cell r="E5" t="str">
            <v xml:space="preserve">AGUA  </v>
          </cell>
          <cell r="I5" t="str">
            <v>OBRERO (2)</v>
          </cell>
          <cell r="M5" t="str">
            <v>MATERIAL SELECCIONADO</v>
          </cell>
        </row>
        <row r="6">
          <cell r="A6" t="str">
            <v>VOLQUETA 6M3</v>
          </cell>
          <cell r="E6" t="str">
            <v>PIEDRA RAJON</v>
          </cell>
          <cell r="M6" t="str">
            <v>PIEDRA RAJON</v>
          </cell>
        </row>
        <row r="7">
          <cell r="A7" t="str">
            <v>VIBROCOMPACTADOR</v>
          </cell>
          <cell r="E7" t="str">
            <v>SUBBASE GRANULAR SEGÚN DISEÑO</v>
          </cell>
          <cell r="I7" t="str">
            <v>OBRERO (4)</v>
          </cell>
          <cell r="M7" t="str">
            <v>SUBBASE GRANULAR SEGÚN DISEÑO</v>
          </cell>
        </row>
        <row r="8">
          <cell r="A8" t="str">
            <v>CARROTANQUE</v>
          </cell>
          <cell r="E8" t="str">
            <v>AGREGADO PETREO CONCRETO HIDRAULICO</v>
          </cell>
          <cell r="M8" t="str">
            <v>ACERO CORRUGADO Fy 4,2 Mpa</v>
          </cell>
        </row>
        <row r="9">
          <cell r="A9" t="str">
            <v>VIBRADOR DE CONCRETO</v>
          </cell>
          <cell r="E9" t="str">
            <v>CEMENTO GRIS</v>
          </cell>
          <cell r="I9" t="str">
            <v>OBRERO (14)</v>
          </cell>
          <cell r="M9" t="str">
            <v>ALAMBRE NEGRO</v>
          </cell>
        </row>
        <row r="10">
          <cell r="A10" t="str">
            <v>REGLA VIBRATORIA</v>
          </cell>
          <cell r="E10" t="str">
            <v>DISCO DIAMANTADO</v>
          </cell>
          <cell r="I10" t="str">
            <v>OBRERO (10)</v>
          </cell>
          <cell r="M10" t="str">
            <v>AGREGADO GRUESO</v>
          </cell>
        </row>
        <row r="11">
          <cell r="A11" t="str">
            <v>CORTADORA DE CONCRETO</v>
          </cell>
          <cell r="E11" t="str">
            <v>CORDON DE RESPALDO NO ADHERENTE</v>
          </cell>
          <cell r="M11" t="str">
            <v>ARENA</v>
          </cell>
        </row>
        <row r="12">
          <cell r="A12" t="str">
            <v>HIDROLAVADORA</v>
          </cell>
          <cell r="E12" t="str">
            <v>SELLANTE DE POLIURETANO</v>
          </cell>
          <cell r="M12" t="str">
            <v>BORDILLO PREFABRICADO</v>
          </cell>
        </row>
        <row r="13">
          <cell r="A13" t="str">
            <v>COMPRESOR DE AIRE</v>
          </cell>
          <cell r="E13" t="str">
            <v>CANASTILLA PARA DOVELAS</v>
          </cell>
        </row>
        <row r="14">
          <cell r="A14" t="str">
            <v>RIELES METALICOS DE 3 MTS</v>
          </cell>
          <cell r="E14" t="str">
            <v>ACERO LISO</v>
          </cell>
        </row>
        <row r="15">
          <cell r="A15" t="str">
            <v>MEZCLADORA DE CONCRETO</v>
          </cell>
          <cell r="E15" t="str">
            <v>GRASA 1/4GL</v>
          </cell>
        </row>
        <row r="16">
          <cell r="A16" t="str">
            <v>VIBROCOMPACTADOR (RANA)</v>
          </cell>
          <cell r="E16" t="str">
            <v>ANTISOL</v>
          </cell>
        </row>
        <row r="17">
          <cell r="A17" t="str">
            <v xml:space="preserve">MEZCLADORA DE CONCRETO </v>
          </cell>
          <cell r="E17" t="str">
            <v>BASTONES DE 1/2" PARA ENRIELAR</v>
          </cell>
        </row>
        <row r="18">
          <cell r="A18" t="str">
            <v>COMPRESOR 185 P3/MIN GD</v>
          </cell>
          <cell r="E18" t="str">
            <v>ACERO CORRUGADO FY 4,2 MPA</v>
          </cell>
        </row>
        <row r="19">
          <cell r="E19" t="str">
            <v>SEGUETA</v>
          </cell>
        </row>
        <row r="20">
          <cell r="E20" t="str">
            <v>ALAMBRE NEGRO</v>
          </cell>
        </row>
        <row r="21">
          <cell r="E21" t="str">
            <v>AGREGADO GRUESO</v>
          </cell>
        </row>
        <row r="23">
          <cell r="E23" t="str">
            <v>FORMALETA BORDILLO</v>
          </cell>
        </row>
        <row r="24">
          <cell r="E24" t="str">
            <v>ACERO DE REFUERZO</v>
          </cell>
        </row>
        <row r="25">
          <cell r="E25" t="str">
            <v>BORDILLO PREFABRICADO</v>
          </cell>
        </row>
        <row r="26">
          <cell r="E26" t="str">
            <v>ESTACAS, HILO Y CLAVOS</v>
          </cell>
        </row>
        <row r="27">
          <cell r="E27" t="str">
            <v>MATERIAL DE CANTERA</v>
          </cell>
        </row>
        <row r="28">
          <cell r="E28" t="str">
            <v>FORMALETA PISO</v>
          </cell>
        </row>
        <row r="29">
          <cell r="E29" t="str">
            <v>LOSETA TAXTIL ALERTA DISCAPACITADOS VISUALES DE 20X20X6 CM, TIPO TOPEROL</v>
          </cell>
        </row>
        <row r="30">
          <cell r="E30" t="str">
            <v>MORTERO 1:4 GLOBAL</v>
          </cell>
        </row>
        <row r="31">
          <cell r="E31" t="str">
            <v>ADOQUIN CONCRETO COLOR DE 20X10X6 CM</v>
          </cell>
        </row>
        <row r="32">
          <cell r="E32" t="str">
            <v>MORTERO 1:4</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row r="3">
          <cell r="B3" t="str">
            <v>ALEJANDRÍA</v>
          </cell>
        </row>
        <row r="4">
          <cell r="B4" t="str">
            <v>CONCEPCIÓN</v>
          </cell>
        </row>
        <row r="5">
          <cell r="B5" t="str">
            <v>EL PEÑOL</v>
          </cell>
        </row>
        <row r="6">
          <cell r="B6" t="str">
            <v>GRANADA</v>
          </cell>
        </row>
        <row r="7">
          <cell r="B7" t="str">
            <v>MARINILLA</v>
          </cell>
        </row>
        <row r="8">
          <cell r="B8" t="str">
            <v>SAN CARLOS</v>
          </cell>
        </row>
        <row r="9">
          <cell r="B9" t="str">
            <v>SANTO DOMINGO</v>
          </cell>
        </row>
        <row r="13">
          <cell r="B13">
            <v>5</v>
          </cell>
        </row>
      </sheetData>
      <sheetData sheetId="1">
        <row r="22">
          <cell r="D22" t="str">
            <v>MEJORAMIENTO DE VÍAS TERCIARIAS EN LOS MUNICIPIOS CONCEPCIÓN, ALEJANDRÍA, EL PEÑOL, GRANADA, MARINILLA, SAN CARLOS Y SANTO DOMINGO</v>
          </cell>
        </row>
        <row r="165">
          <cell r="H165">
            <v>8426594464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04">
          <cell r="E104">
            <v>6500000</v>
          </cell>
        </row>
        <row r="110">
          <cell r="I110">
            <v>0.22700173974881133</v>
          </cell>
        </row>
      </sheetData>
      <sheetData sheetId="25">
        <row r="78">
          <cell r="G78">
            <v>1893140</v>
          </cell>
        </row>
      </sheetData>
      <sheetData sheetId="26">
        <row r="48">
          <cell r="B48">
            <v>908526</v>
          </cell>
        </row>
        <row r="49">
          <cell r="B49">
            <v>106454</v>
          </cell>
        </row>
        <row r="73">
          <cell r="B73">
            <v>1.5628666666666668</v>
          </cell>
          <cell r="C73">
            <v>1.5328666666666666</v>
          </cell>
        </row>
      </sheetData>
      <sheetData sheetId="27"/>
      <sheetData sheetId="28"/>
      <sheetData sheetId="29"/>
      <sheetData sheetId="30">
        <row r="82">
          <cell r="G82">
            <v>48212665</v>
          </cell>
        </row>
      </sheetData>
      <sheetData sheetId="31"/>
      <sheetData sheetId="32">
        <row r="69">
          <cell r="G69">
            <v>51924</v>
          </cell>
        </row>
      </sheetData>
      <sheetData sheetId="33">
        <row r="20">
          <cell r="D20">
            <v>6326.0077971634992</v>
          </cell>
        </row>
        <row r="24">
          <cell r="D24">
            <v>4950</v>
          </cell>
        </row>
        <row r="25">
          <cell r="D25">
            <v>31000</v>
          </cell>
        </row>
        <row r="26">
          <cell r="D26">
            <v>47000</v>
          </cell>
        </row>
        <row r="28">
          <cell r="D28">
            <v>35600</v>
          </cell>
        </row>
        <row r="29">
          <cell r="D29">
            <v>55000</v>
          </cell>
        </row>
        <row r="30">
          <cell r="D30">
            <v>670.58823529411768</v>
          </cell>
        </row>
        <row r="35">
          <cell r="D35">
            <v>14500</v>
          </cell>
        </row>
        <row r="36">
          <cell r="D36">
            <v>390000</v>
          </cell>
        </row>
        <row r="38">
          <cell r="D38">
            <v>80907</v>
          </cell>
        </row>
        <row r="39">
          <cell r="D39">
            <v>227767</v>
          </cell>
        </row>
        <row r="42">
          <cell r="D42">
            <v>48000</v>
          </cell>
        </row>
        <row r="43">
          <cell r="D43">
            <v>520000</v>
          </cell>
        </row>
        <row r="44">
          <cell r="D44">
            <v>1.8</v>
          </cell>
        </row>
        <row r="45">
          <cell r="D45">
            <v>85000</v>
          </cell>
        </row>
        <row r="67">
          <cell r="D67">
            <v>13048</v>
          </cell>
        </row>
      </sheetData>
      <sheetData sheetId="34">
        <row r="27">
          <cell r="E27">
            <v>336773</v>
          </cell>
        </row>
        <row r="28">
          <cell r="E28">
            <v>414446</v>
          </cell>
        </row>
        <row r="30">
          <cell r="E30">
            <v>345269</v>
          </cell>
        </row>
        <row r="221">
          <cell r="E221">
            <v>306635</v>
          </cell>
        </row>
        <row r="222">
          <cell r="E222">
            <v>377420</v>
          </cell>
        </row>
        <row r="224">
          <cell r="E224">
            <v>329725</v>
          </cell>
        </row>
        <row r="420">
          <cell r="E420">
            <v>356142</v>
          </cell>
        </row>
        <row r="421">
          <cell r="E421">
            <v>438243</v>
          </cell>
        </row>
        <row r="423">
          <cell r="E423">
            <v>358182</v>
          </cell>
        </row>
        <row r="619">
          <cell r="E619">
            <v>411135</v>
          </cell>
        </row>
        <row r="620">
          <cell r="E620">
            <v>505805</v>
          </cell>
        </row>
        <row r="622">
          <cell r="E622">
            <v>394844</v>
          </cell>
        </row>
      </sheetData>
      <sheetData sheetId="35">
        <row r="10">
          <cell r="D10">
            <v>185000</v>
          </cell>
        </row>
        <row r="11">
          <cell r="D11">
            <v>7800</v>
          </cell>
        </row>
        <row r="12">
          <cell r="D12">
            <v>125000</v>
          </cell>
        </row>
        <row r="13">
          <cell r="D13">
            <v>30000</v>
          </cell>
        </row>
        <row r="14">
          <cell r="D14">
            <v>3600</v>
          </cell>
        </row>
        <row r="16">
          <cell r="D16">
            <v>75000</v>
          </cell>
        </row>
        <row r="17">
          <cell r="D17">
            <v>85412</v>
          </cell>
        </row>
        <row r="18">
          <cell r="D18">
            <v>1290</v>
          </cell>
        </row>
        <row r="19">
          <cell r="D19">
            <v>68000</v>
          </cell>
        </row>
        <row r="20">
          <cell r="D20">
            <v>120000</v>
          </cell>
        </row>
        <row r="21">
          <cell r="D21">
            <v>140166.66666666666</v>
          </cell>
        </row>
        <row r="24">
          <cell r="D24">
            <v>55000</v>
          </cell>
        </row>
        <row r="25">
          <cell r="D25">
            <v>82500</v>
          </cell>
        </row>
        <row r="26">
          <cell r="D26">
            <v>6000000</v>
          </cell>
        </row>
        <row r="29">
          <cell r="D29">
            <v>55000</v>
          </cell>
        </row>
      </sheetData>
      <sheetData sheetId="36">
        <row r="8">
          <cell r="G8">
            <v>1526359</v>
          </cell>
        </row>
        <row r="12">
          <cell r="B12">
            <v>908526</v>
          </cell>
        </row>
        <row r="13">
          <cell r="B13">
            <v>1817052</v>
          </cell>
        </row>
        <row r="14">
          <cell r="B14">
            <v>3270693.6</v>
          </cell>
        </row>
        <row r="15">
          <cell r="B15">
            <v>2089609.7999999998</v>
          </cell>
        </row>
        <row r="16">
          <cell r="B16">
            <v>4996893</v>
          </cell>
        </row>
        <row r="17">
          <cell r="B17">
            <v>3270693.6</v>
          </cell>
        </row>
        <row r="19">
          <cell r="B19">
            <v>908526</v>
          </cell>
        </row>
        <row r="21">
          <cell r="B21">
            <v>2492280</v>
          </cell>
        </row>
        <row r="25">
          <cell r="B25">
            <v>908526</v>
          </cell>
        </row>
        <row r="26">
          <cell r="B26">
            <v>1107336</v>
          </cell>
        </row>
      </sheetData>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
      <sheetName val="Concretos&amp;Morteros"/>
      <sheetName val="Mano de obra"/>
      <sheetName val="AIU"/>
      <sheetName val="Insumos"/>
      <sheetName val="presupusto oficila corregido"/>
      <sheetName val="CUADRO CANTIDADES"/>
      <sheetName val="AIU 717"/>
      <sheetName val="presupuesto 717"/>
      <sheetName val="apu electricos"/>
      <sheetName val="apus"/>
      <sheetName val="cuadrillas "/>
      <sheetName val="INTERVENTIA AJUSTADA"/>
      <sheetName val="INTERVENTORIA 7%"/>
      <sheetName val="factor multiplicador"/>
      <sheetName val="CROGRAMA INTERVENTORIA"/>
      <sheetName val="CONTROL MEMORIAS"/>
      <sheetName val="PRESUPUSTO OFICIAL FINAL"/>
      <sheetName val="Hoja2"/>
      <sheetName val="DESGLOSE AIU"/>
      <sheetName val="APU"/>
      <sheetName val="APU SAN"/>
      <sheetName val="APU ELEC"/>
      <sheetName val="1.PRELIMINARES"/>
      <sheetName val="2-CIMENTACIONES (2)"/>
      <sheetName val="3. ESTRUCTURA"/>
      <sheetName val="4.MAMPOSTERIA"/>
      <sheetName val="5. ELEMENTOS NO ESTRUCTURALES"/>
      <sheetName val="6.HIDRAULICAS"/>
      <sheetName val="7.TANQUE ALMC."/>
      <sheetName val="8. INST. SANITARIAS"/>
      <sheetName val="9.APARATOS SANITARIOS"/>
      <sheetName val="10. AGUAS LLUVIAS"/>
      <sheetName val="11. CANT ELECTRICAS"/>
      <sheetName val="12.PAÑETES"/>
      <sheetName val="13. PISOS"/>
      <sheetName val="14. CUBIERTAS E IMPERM."/>
      <sheetName val="15. CARPINTERIA METALICA"/>
      <sheetName val="16. ENCHAPES"/>
      <sheetName val="17. OBRAS EXTERIORES"/>
      <sheetName val="18. DOTACIONES"/>
      <sheetName val="19, PINTURA"/>
      <sheetName val="20. ASEO Y VARIOS"/>
    </sheetNames>
    <sheetDataSet>
      <sheetData sheetId="0" refreshError="1"/>
      <sheetData sheetId="1" refreshError="1"/>
      <sheetData sheetId="2" refreshError="1"/>
      <sheetData sheetId="3" refreshError="1"/>
      <sheetData sheetId="4">
        <row r="42">
          <cell r="B42">
            <v>84900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6">
          <cell r="B6">
            <v>200.1</v>
          </cell>
        </row>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sheetName val="ANZÁ INTERCEPTOR"/>
      <sheetName val="ANZÁ REDES SECUNDARIAS"/>
      <sheetName val="RESUMEN"/>
    </sheetNames>
    <sheetDataSet>
      <sheetData sheetId="0"/>
      <sheetData sheetId="1">
        <row r="3">
          <cell r="C3">
            <v>0.22</v>
          </cell>
        </row>
        <row r="12">
          <cell r="D12">
            <v>32000</v>
          </cell>
        </row>
        <row r="13">
          <cell r="D13">
            <v>23200</v>
          </cell>
        </row>
      </sheetData>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 val="ACTA MAYORES Y MENORES"/>
      <sheetName val="Cantidades Zona Sur-Parras-Ajiz"/>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 sheetId="16" refreshError="1"/>
      <sheetData sheetId="17"/>
      <sheetData sheetId="1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COSTOS OFICINA"/>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NAL"/>
      <sheetName val="lisprecios"/>
      <sheetName val="PRESU"/>
      <sheetName val="LETRINA1"/>
    </sheetNames>
    <sheetDataSet>
      <sheetData sheetId="0"/>
      <sheetData sheetId="1"/>
      <sheetData sheetId="2"/>
      <sheetData sheetId="3"/>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1"/>
      <sheetName val="CRITERIOS DE DISEÑO"/>
      <sheetName val="CAUDAL SUTRO"/>
      <sheetName val="PARSHALL"/>
      <sheetName val="LISTADO DE ITEMS"/>
      <sheetName val="ANEXO R2"/>
      <sheetName val="PRESENTACION"/>
      <sheetName val="PRELIMINAR"/>
      <sheetName val="CANTIDADES PRELIMINAR"/>
      <sheetName val="PRESUPUESTO PRELIMINAR"/>
      <sheetName val="ANEXO R2-2"/>
      <sheetName val="ESQUEMA 1 "/>
      <sheetName val="SEDIMENTADOR PRIMARIO ALT. 1"/>
      <sheetName val="CANTIDADES S.P. ALT. 1"/>
      <sheetName val="PRESUPUESTO S.P.  ALT. 1"/>
      <sheetName val="DIGESTOR ANEROBIO ALT. 1"/>
      <sheetName val="CANTIDADES D.A. ALT. 1"/>
      <sheetName val="PRESUPUESTO D.A.  ALT. 1"/>
      <sheetName val="LECHOS DE SECADO ALT. 1"/>
      <sheetName val="CANTIDADES L.S. ALT. 1"/>
      <sheetName val="PRESUPUESTO L.S.  ALT. 1"/>
      <sheetName val="ESQUEMA 2 "/>
      <sheetName val="SEDIMENTADOR ALTA TASA ALT.2"/>
      <sheetName val="CANTIDADES SEDIMENTADOR 2"/>
      <sheetName val="PRESUPUESTO SEDIMENTADOR 2"/>
      <sheetName val="DIGESTOR ANEROBIO ALT. 2"/>
      <sheetName val="CANTIDADES D.A. ALT. 2"/>
      <sheetName val="PRESUPUESTO D.A.  ALT. 2"/>
      <sheetName val="LECHOS DE SECADO ALT. 2"/>
      <sheetName val="CANTIDADES L.S. ALT. 2"/>
      <sheetName val="PRESUPUESTO L.S.  ALT. 2"/>
      <sheetName val="ESQUEMA 3 "/>
      <sheetName val="SEDIMENTADOR PRIMARIO ALT 3"/>
      <sheetName val="CANTIDADES S.P. ALT. 3"/>
      <sheetName val="PRESUPUESTO S.P.  ALT. 3"/>
      <sheetName val="DIGESTOR ANEROBIO ALT. 3"/>
      <sheetName val="CANTIDADES D.A. ALT. 3"/>
      <sheetName val="PRESUPUESTO D.A.  ALT. 3"/>
      <sheetName val="UASB ALT.3"/>
      <sheetName val="CANTIDADES U.A.S.B. ALT. 3"/>
      <sheetName val="PRESUPUESTO UASB  ALT. 3"/>
      <sheetName val="LECHOS DE SECADO ALT. 3"/>
      <sheetName val="CANTIDADES L.S. ALT. 3"/>
      <sheetName val="PRESUPUESTO L.S.  ALT. 3"/>
      <sheetName val="ESQUEMA 4 "/>
      <sheetName val="SEDIMENTADOR ALT.  4"/>
      <sheetName val="CANTIDADES S.P. ALT. 4"/>
      <sheetName val="PRESUPUESTO S.P.  ALT. 4"/>
      <sheetName val="DIGESTOR ANEROBIO ALT. 4"/>
      <sheetName val="CANTIDADES D.A. ALT. 4"/>
      <sheetName val="PRESUPUESTO D.A.  ALT. 4"/>
      <sheetName val="UASB ALT. 4"/>
      <sheetName val="CANTIDAD U.A.S.B. 4"/>
      <sheetName val="PRESUPUESTO UASB  ALT. 4"/>
      <sheetName val="LECHOS DE SECADO ALT. 4"/>
      <sheetName val="CANTIDADES L.S. ALT. 4"/>
      <sheetName val="PRESUPUESTO L.S.  ALT. 4"/>
      <sheetName val="ESQUEMA 5"/>
      <sheetName val="SEDIMENTADOR ALT.  5"/>
      <sheetName val="CANTIDADES S.P. ALT. 5"/>
      <sheetName val="PRESUPUESTO S.P.  ALT. 5"/>
      <sheetName val="DIGESTOR ANEROBIO ALT. 5"/>
      <sheetName val="CANTIDADES D.A. ALT. 5"/>
      <sheetName val="PRESUPUESTO D.A.  ALT. 5"/>
      <sheetName val="FILTRO ANAEROBIO ALT. 5"/>
      <sheetName val="CANTIDADES F.A. ALT. 5"/>
      <sheetName val="PRESUPUESTO F.A. ALT. 5"/>
      <sheetName val="LECHOS DE SECADO ALT. 5"/>
      <sheetName val="CANTIDADES L.S. ALT. 5"/>
      <sheetName val="PRESUPUESTO L.S.  ALT. 5"/>
      <sheetName val="ESQUEMA 6"/>
      <sheetName val="LODOS ACTIVADOS ALT. 6"/>
      <sheetName val="CANTIDAD L.A. ALT. 6"/>
      <sheetName val="PRESUPUESTO L.A. ALT. 6"/>
      <sheetName val="SEDIMENTADOR SEC. ALT. 6"/>
      <sheetName val="CANTIDADES S.S. ALT. 6"/>
      <sheetName val="PRESUPUESTO S.S.  ALT. 6"/>
      <sheetName val="DIGESTOR ANEROBIO ALT. 6"/>
      <sheetName val="CANTIDADES D.A. ALT. 6"/>
      <sheetName val="PRESUPUESTO D.A.  ALT. 6"/>
      <sheetName val="LECHOS DE SECADO ALT.6"/>
      <sheetName val="CANTIDADES L.S. ALT.6"/>
      <sheetName val="PRESUPUESTO L.S.  ALT. 6"/>
      <sheetName val="ESQUEMA 7"/>
      <sheetName val="SEDIMENTADOR PRIMARIO ALT. 7"/>
      <sheetName val="CANTIDADES S.P. ALT. 7"/>
      <sheetName val="PRESUPUESTO S.P.  ALT. 7"/>
      <sheetName val="FILTRO PERCOLADOR ALT. 7"/>
      <sheetName val="CANTIDADES F.P. ALT. 7"/>
      <sheetName val="PRESUPUESTO F.P.  ALT. 7"/>
      <sheetName val="SEDIMENTADOR SEC. ALT. 7"/>
      <sheetName val="CANTIDADES S.S. ALT. 7"/>
      <sheetName val="PRESUPUESTO S.S.  ALT. 7"/>
      <sheetName val="DIGESTOR ANEROBIO ALT. 7"/>
      <sheetName val="CANTIDADES D.A. ALT. 7"/>
      <sheetName val="PRESUPUESTO D.A.  ALT. 7"/>
      <sheetName val="LECHOS DE SECADO ALT. 7"/>
      <sheetName val="CANTIDADES L.S. ALT. 7"/>
      <sheetName val="PRESUPUESTO L.S.  ALT. 7"/>
      <sheetName val="ESQUEMA 8"/>
      <sheetName val="UASB ALT. 8"/>
      <sheetName val="CANTIDAD U.A.S.B. ALT. 8"/>
      <sheetName val="PRESUPUESTO UASB  ALT. 8"/>
      <sheetName val="LECHOS DE SECADO ALT. 8"/>
      <sheetName val="CANTIDADES L.S. ALT. 8"/>
      <sheetName val="PRESUPUESTO L.S.  ALT. 8"/>
      <sheetName val="LAGUNA FACULTATIVA ALT 8"/>
      <sheetName val="CANTIDADES LAGUNA 8"/>
      <sheetName val="PRESUPUESTO LAGUNA 8"/>
      <sheetName val="ANEXO R3"/>
      <sheetName val="RESUMEN VALOR OBRAS CIVILES"/>
      <sheetName val="AREA PARA LAS ALTERNATIVAS"/>
      <sheetName val="RESUMEN DE AREA"/>
      <sheetName val="VALOR DE LAS ALTERNATIVAS"/>
      <sheetName val="VALOR TOTAL DE LAS ALTERNATIVAS"/>
      <sheetName val="ESQUEMA 1 90%"/>
      <sheetName val="UASB ALT. 1-90"/>
      <sheetName val="CANTIDAD U.A.S.B. ALT 1-90"/>
      <sheetName val="PRESUPUESTO UASB  ALT. 1-90"/>
      <sheetName val="FILTRO PERCOLADOR ALT. 1-90"/>
      <sheetName val="CANTIDADES F.P. ALT. 1-90"/>
      <sheetName val="PRESUPUESTO F.P.  ALT. 1-90"/>
      <sheetName val="SEDIMENTADOR SEC. ALT. 1-90"/>
      <sheetName val="CANTIDADES S.S. ALT. 1-90"/>
      <sheetName val="PRESUPUESTO S.S.  ALT. 1-90"/>
      <sheetName val="LECHOS DE SECADO ALT. 1-90"/>
      <sheetName val="CANTIDADES L.S. ALT. 1-90"/>
      <sheetName val="PRESUPUESTO L.S.  ALT. 1-90"/>
      <sheetName val="ESQUEMA 2 90%"/>
      <sheetName val="FILTRO ANAEROBIO ALT. 2-90"/>
      <sheetName val="CANTIDADES F.A. ALT. 2-90"/>
      <sheetName val="PRESUPUESTO F.A. ALT. 2-90"/>
      <sheetName val="FILTRO PERCOLADOR ALT. 2-90"/>
      <sheetName val="CANTIDADES F.P. ALT. 2-90"/>
      <sheetName val="PRESUPUESTO F.P.  ALT. 2-90"/>
      <sheetName val="SEDIMENTADOR SEC. ALT. 2-90"/>
      <sheetName val="CANTIDADES S.S. ALT. 2-90"/>
      <sheetName val="PRESUPUESTO S.S.  ALT. 2-90"/>
      <sheetName val="LECHOS DE SECADO ALT. 2-90"/>
      <sheetName val="CANTIDADES L.S. ALT. 2-90"/>
      <sheetName val="PRESUPUESTO L.S.  ALT. 2-90"/>
      <sheetName val="ESQUEMA 3 90%"/>
      <sheetName val="LODOS AIR. EXTENDIDA ALT. 3-90"/>
      <sheetName val="CANTIDAD L.A. ALT. 3-90"/>
      <sheetName val="PRESUPUESTO L.A. ALT. 3-90"/>
      <sheetName val="SEDIMENTADOR SEC. ALT. 3-90"/>
      <sheetName val="CANTIDADES S.S. ALT. 3-90"/>
      <sheetName val="PRESUPUESTO S.S.  ALT. 3-90"/>
      <sheetName val="DIGESTOR ANEROBIO ALT. 3-90"/>
      <sheetName val="CANTIDADES D.A. ALT. 3-90"/>
      <sheetName val="PRESUPUESTO D.A.  ALT. 3-90"/>
      <sheetName val="LECHOS DE SECADO ALT. 3-90"/>
      <sheetName val="CANTIDADES L.S. ALT. 3-90"/>
      <sheetName val="PRESUPUESTO L.S.  ALT. 3-90"/>
      <sheetName val="ESQUEMA 4 90%"/>
      <sheetName val="SEDIMENTADOR PRIMARIO ALT. 4-90"/>
      <sheetName val="CANTIDADES S.P. ALT. 4-90"/>
      <sheetName val="PRESUPUESTO S.P.  ALT. 4-90"/>
      <sheetName val="FILTRO PERCOLADOR ALT. 4-90"/>
      <sheetName val="CANTIDADES F.P. ALT. 4-90"/>
      <sheetName val="PRESUPUESTO F.P.  ALT. 4-90"/>
      <sheetName val="SEDIMENTADOR SEC. ALT. 4-90"/>
      <sheetName val="CANTIDADES S.S. ALT. 4-90"/>
      <sheetName val="PRESUPUESTO S.S.  ALT. 4-90"/>
      <sheetName val="DIGESTOR ANEROBIO ALT. 4-90"/>
      <sheetName val="CANTIDADES D.A. ALT. 4-90"/>
      <sheetName val="PRESUPUESTO D.A.  ALT. 4-90"/>
      <sheetName val="LECHOS DE SECADO ALT. 4-90"/>
      <sheetName val="CANTIDADES L.S. ALT. 4-90"/>
      <sheetName val="PRESUPUESTO L.S.  ALT. 4-90"/>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5">
          <cell r="B5">
            <v>27.12</v>
          </cell>
        </row>
        <row r="7">
          <cell r="B7">
            <v>1</v>
          </cell>
        </row>
        <row r="8">
          <cell r="B8">
            <v>2</v>
          </cell>
        </row>
        <row r="12">
          <cell r="B12">
            <v>1.2</v>
          </cell>
        </row>
        <row r="14">
          <cell r="B14">
            <v>0.01</v>
          </cell>
        </row>
        <row r="16">
          <cell r="B16">
            <v>1.0471975511965976</v>
          </cell>
        </row>
        <row r="18">
          <cell r="B18">
            <v>120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INVENTARIO100% LADO IZQUIERDO"/>
      <sheetName val="Datos"/>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 val="Otros"/>
      <sheetName val="Hoja2"/>
    </sheetNames>
    <sheetDataSet>
      <sheetData sheetId="0"/>
      <sheetData sheetId="1"/>
      <sheetData sheetId="2"/>
      <sheetData sheetId="3"/>
      <sheetData sheetId="4"/>
      <sheetData sheetId="5"/>
      <sheetData sheetId="6"/>
      <sheetData sheetId="7">
        <row r="33">
          <cell r="C33">
            <v>0.77967625899280601</v>
          </cell>
        </row>
      </sheetData>
      <sheetData sheetId="8">
        <row r="33">
          <cell r="C33">
            <v>0.77967625899280601</v>
          </cell>
        </row>
      </sheetData>
      <sheetData sheetId="9"/>
      <sheetData sheetId="10"/>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AiuApoSaraBrut2000.xls"/>
      <sheetName val="BASE"/>
      <sheetName val="REQUISITOS INF INTERVENTORÍA"/>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8">
          <cell r="G8">
            <v>0</v>
          </cell>
        </row>
      </sheetData>
      <sheetData sheetId="2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BASE"/>
      <sheetName val="PRESTAC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ANEXO 7"/>
      <sheetName val="BASES"/>
      <sheetName val="INF NOV-DIC_2"/>
      <sheetName val="aactividad"/>
      <sheetName val="aguia"/>
      <sheetName val="TOTAL"/>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otros"/>
      <sheetName val="Acc%20Ago-Sep.xls"/>
      <sheetName val="ANEXO 7"/>
      <sheetName val="INSUMOS"/>
      <sheetName val="MC SF GAVIONES"/>
      <sheetName val="MENU"/>
      <sheetName val="Ax"/>
      <sheetName val="F6 MAT"/>
      <sheetName val="F2 COST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PREC-BASE"/>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refreshError="1"/>
      <sheetData sheetId="1085"/>
      <sheetData sheetId="1086"/>
      <sheetData sheetId="1087"/>
      <sheetData sheetId="1088"/>
      <sheetData sheetId="1089"/>
      <sheetData sheetId="109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ENTIDADES"/>
      <sheetName val="DATOS INICIALES"/>
      <sheetName val="FACTOR PRESTACIONAL"/>
      <sheetName val="MEMORIAS"/>
      <sheetName val="AIU"/>
      <sheetName val="INSUMOS GENERALES"/>
      <sheetName val="PÓLIZAS OBRA"/>
      <sheetName val="LEGALIZACIÓN OBRA"/>
      <sheetName val="PMA"/>
      <sheetName val="PMT"/>
      <sheetName val="PAPSO OBRA "/>
      <sheetName val="APU GEORREFERENCIACIÓN"/>
      <sheetName val="APU CARACTERIZACIÓN"/>
      <sheetName val="AJUSTE ESTUDIOS"/>
      <sheetName val="APU"/>
      <sheetName val="APU AUXILIARES"/>
      <sheetName val="INSUMOS EQUIPOS"/>
      <sheetName val="PRESUPUESTO"/>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INTERVENTORÍA"/>
      <sheetName val="FM INTERVENTORÍA"/>
      <sheetName val="PÓLIZAS INTERVENTORÍA"/>
      <sheetName val="TASAS_INTERVENTORIA"/>
      <sheetName val="PAPSO INTERVENTORÍA"/>
    </sheetNames>
    <sheetDataSet>
      <sheetData sheetId="0"/>
      <sheetData sheetId="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2">
        <row r="14">
          <cell r="B14">
            <v>908526</v>
          </cell>
        </row>
      </sheetData>
      <sheetData sheetId="3">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cell r="BE7"/>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cell r="BE9"/>
        </row>
        <row r="10">
          <cell r="A10" t="str">
            <v>SALARIO MENSUAL SMMLV</v>
          </cell>
          <cell r="B10">
            <v>1</v>
          </cell>
          <cell r="C10">
            <v>5.51</v>
          </cell>
          <cell r="D10">
            <v>3.86</v>
          </cell>
          <cell r="E10">
            <v>3.86</v>
          </cell>
          <cell r="F10">
            <v>3.86</v>
          </cell>
          <cell r="G10">
            <v>2.76</v>
          </cell>
          <cell r="H10">
            <v>2.76</v>
          </cell>
          <cell r="I10">
            <v>2</v>
          </cell>
          <cell r="J10">
            <v>6.7</v>
          </cell>
          <cell r="K10">
            <v>4.5999999999999996</v>
          </cell>
          <cell r="L10">
            <v>1.85</v>
          </cell>
          <cell r="M10">
            <v>1.45</v>
          </cell>
          <cell r="N10">
            <v>1</v>
          </cell>
          <cell r="O10">
            <v>1</v>
          </cell>
          <cell r="P10">
            <v>1</v>
          </cell>
          <cell r="Q10">
            <v>3</v>
          </cell>
          <cell r="R10">
            <v>1.8</v>
          </cell>
          <cell r="S10">
            <v>1.35</v>
          </cell>
          <cell r="T10">
            <v>2.5</v>
          </cell>
          <cell r="U10">
            <v>2.2999999999999998</v>
          </cell>
          <cell r="V10">
            <v>2.5</v>
          </cell>
          <cell r="W10">
            <v>1.3</v>
          </cell>
          <cell r="X10">
            <v>2</v>
          </cell>
          <cell r="Y10">
            <v>1.2</v>
          </cell>
          <cell r="Z10">
            <v>2</v>
          </cell>
          <cell r="AA10">
            <v>1.1000000000000001</v>
          </cell>
          <cell r="AB10">
            <v>2</v>
          </cell>
          <cell r="AC10">
            <v>2</v>
          </cell>
          <cell r="AD10">
            <v>2</v>
          </cell>
          <cell r="AE10">
            <v>2</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cell r="BE10"/>
        </row>
        <row r="11">
          <cell r="A11" t="str">
            <v>(A) SALARIO MES</v>
          </cell>
          <cell r="B11">
            <v>908526</v>
          </cell>
          <cell r="C11">
            <v>5005978.26</v>
          </cell>
          <cell r="D11">
            <v>3506910.36</v>
          </cell>
          <cell r="E11">
            <v>3506910.36</v>
          </cell>
          <cell r="F11">
            <v>3506910.36</v>
          </cell>
          <cell r="G11">
            <v>2507531.7599999998</v>
          </cell>
          <cell r="H11">
            <v>2507531.7599999998</v>
          </cell>
          <cell r="I11">
            <v>1817052</v>
          </cell>
          <cell r="J11">
            <v>6087124.2000000002</v>
          </cell>
          <cell r="K11">
            <v>4179219.5999999996</v>
          </cell>
          <cell r="L11">
            <v>1680773.1</v>
          </cell>
          <cell r="M11">
            <v>1317362.7</v>
          </cell>
          <cell r="N11">
            <v>908526</v>
          </cell>
          <cell r="O11">
            <v>908526</v>
          </cell>
          <cell r="P11">
            <v>908526</v>
          </cell>
          <cell r="Q11">
            <v>2725578</v>
          </cell>
          <cell r="R11">
            <v>1635346.8</v>
          </cell>
          <cell r="S11">
            <v>1226510.1000000001</v>
          </cell>
          <cell r="T11">
            <v>2271315</v>
          </cell>
          <cell r="U11">
            <v>2089609.7999999998</v>
          </cell>
          <cell r="V11">
            <v>2271315</v>
          </cell>
          <cell r="W11">
            <v>1181083.8</v>
          </cell>
          <cell r="X11">
            <v>1817052</v>
          </cell>
          <cell r="Y11">
            <v>1090231.2</v>
          </cell>
          <cell r="Z11">
            <v>1817052</v>
          </cell>
          <cell r="AA11">
            <v>999378.60000000009</v>
          </cell>
          <cell r="AB11">
            <v>1817052</v>
          </cell>
          <cell r="AC11">
            <v>1817052</v>
          </cell>
          <cell r="AD11">
            <v>1817052</v>
          </cell>
          <cell r="AE11">
            <v>1817052</v>
          </cell>
          <cell r="AF11">
            <v>1181083.8</v>
          </cell>
          <cell r="AG11">
            <v>908526</v>
          </cell>
          <cell r="AH11">
            <v>1181083.8</v>
          </cell>
          <cell r="AI11">
            <v>2044183.5</v>
          </cell>
          <cell r="AJ11">
            <v>2907283.2</v>
          </cell>
          <cell r="AK11">
            <v>908526</v>
          </cell>
          <cell r="AL11">
            <v>908526</v>
          </cell>
          <cell r="AM11">
            <v>908526</v>
          </cell>
          <cell r="AN11">
            <v>4542630</v>
          </cell>
          <cell r="AO11">
            <v>2089609.7999999998</v>
          </cell>
          <cell r="AP11">
            <v>6087124.2000000002</v>
          </cell>
          <cell r="AQ11">
            <v>2089609.7999999998</v>
          </cell>
          <cell r="AR11">
            <v>5451156</v>
          </cell>
          <cell r="AS11">
            <v>4996893</v>
          </cell>
          <cell r="AT11">
            <v>5451156</v>
          </cell>
          <cell r="AU11">
            <v>5451156</v>
          </cell>
          <cell r="AV11">
            <v>4996893</v>
          </cell>
          <cell r="AW11">
            <v>5451156</v>
          </cell>
          <cell r="AX11">
            <v>5451156</v>
          </cell>
          <cell r="AY11">
            <v>5451156</v>
          </cell>
          <cell r="AZ11">
            <v>4996893</v>
          </cell>
          <cell r="BA11">
            <v>4996893</v>
          </cell>
          <cell r="BB11">
            <v>4996893</v>
          </cell>
          <cell r="BC11">
            <v>1817052</v>
          </cell>
          <cell r="BD11">
            <v>0</v>
          </cell>
          <cell r="BE11">
            <v>0</v>
          </cell>
        </row>
        <row r="12">
          <cell r="A12" t="str">
            <v>(B) AUXILIO TRANSPORTE MES</v>
          </cell>
          <cell r="B12">
            <v>106454</v>
          </cell>
          <cell r="C12">
            <v>0</v>
          </cell>
          <cell r="D12">
            <v>0</v>
          </cell>
          <cell r="E12">
            <v>0</v>
          </cell>
          <cell r="F12">
            <v>0</v>
          </cell>
          <cell r="G12">
            <v>0</v>
          </cell>
          <cell r="H12">
            <v>0</v>
          </cell>
          <cell r="I12">
            <v>106454</v>
          </cell>
          <cell r="J12">
            <v>0</v>
          </cell>
          <cell r="K12">
            <v>0</v>
          </cell>
          <cell r="L12">
            <v>106454</v>
          </cell>
          <cell r="M12">
            <v>106454</v>
          </cell>
          <cell r="N12">
            <v>106454</v>
          </cell>
          <cell r="O12">
            <v>106454</v>
          </cell>
          <cell r="P12">
            <v>106454</v>
          </cell>
          <cell r="Q12">
            <v>0</v>
          </cell>
          <cell r="R12">
            <v>106454</v>
          </cell>
          <cell r="S12">
            <v>106454</v>
          </cell>
          <cell r="T12">
            <v>0</v>
          </cell>
          <cell r="U12">
            <v>0</v>
          </cell>
          <cell r="V12">
            <v>0</v>
          </cell>
          <cell r="W12">
            <v>106454</v>
          </cell>
          <cell r="X12">
            <v>106454</v>
          </cell>
          <cell r="Y12">
            <v>106454</v>
          </cell>
          <cell r="Z12">
            <v>106454</v>
          </cell>
          <cell r="AA12">
            <v>106454</v>
          </cell>
          <cell r="AB12">
            <v>106454</v>
          </cell>
          <cell r="AC12">
            <v>106454</v>
          </cell>
          <cell r="AD12">
            <v>106454</v>
          </cell>
          <cell r="AE12">
            <v>106454</v>
          </cell>
          <cell r="AF12">
            <v>106454</v>
          </cell>
          <cell r="AG12">
            <v>106454</v>
          </cell>
          <cell r="AH12">
            <v>106454</v>
          </cell>
          <cell r="AI12">
            <v>0</v>
          </cell>
          <cell r="AJ12">
            <v>0</v>
          </cell>
          <cell r="AK12">
            <v>106454</v>
          </cell>
          <cell r="AL12">
            <v>106454</v>
          </cell>
          <cell r="AM12">
            <v>106454</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106454</v>
          </cell>
          <cell r="BD12">
            <v>106454</v>
          </cell>
          <cell r="BE12">
            <v>106454</v>
          </cell>
        </row>
        <row r="13">
          <cell r="A13" t="str">
            <v>(C) SUELDO ANUAL 
(A x 12)</v>
          </cell>
          <cell r="B13">
            <v>10902312</v>
          </cell>
          <cell r="C13">
            <v>60071739</v>
          </cell>
          <cell r="D13">
            <v>42082924</v>
          </cell>
          <cell r="E13">
            <v>42082924</v>
          </cell>
          <cell r="F13">
            <v>42082924</v>
          </cell>
          <cell r="G13">
            <v>30090381</v>
          </cell>
          <cell r="H13">
            <v>30090381</v>
          </cell>
          <cell r="I13">
            <v>21804624</v>
          </cell>
          <cell r="J13">
            <v>73045490</v>
          </cell>
          <cell r="K13">
            <v>50150635</v>
          </cell>
          <cell r="L13">
            <v>20169277</v>
          </cell>
          <cell r="M13">
            <v>15808352</v>
          </cell>
          <cell r="N13">
            <v>10902312</v>
          </cell>
          <cell r="O13">
            <v>10902312</v>
          </cell>
          <cell r="P13">
            <v>10902312</v>
          </cell>
          <cell r="Q13">
            <v>32706936</v>
          </cell>
          <cell r="R13">
            <v>19624162</v>
          </cell>
          <cell r="S13">
            <v>14718121</v>
          </cell>
          <cell r="T13">
            <v>27255780</v>
          </cell>
          <cell r="U13">
            <v>25075318</v>
          </cell>
          <cell r="V13">
            <v>27255780</v>
          </cell>
          <cell r="W13">
            <v>14173006</v>
          </cell>
          <cell r="X13">
            <v>21804624</v>
          </cell>
          <cell r="Y13">
            <v>13082774</v>
          </cell>
          <cell r="Z13">
            <v>21804624</v>
          </cell>
          <cell r="AA13">
            <v>11992543</v>
          </cell>
          <cell r="AB13">
            <v>21804624</v>
          </cell>
          <cell r="AC13">
            <v>21804624</v>
          </cell>
          <cell r="AD13">
            <v>21804624</v>
          </cell>
          <cell r="AE13">
            <v>21804624</v>
          </cell>
          <cell r="AF13">
            <v>14173006</v>
          </cell>
          <cell r="AG13">
            <v>10902312</v>
          </cell>
          <cell r="AH13">
            <v>14173006</v>
          </cell>
          <cell r="AI13">
            <v>24530202</v>
          </cell>
          <cell r="AJ13">
            <v>34887398</v>
          </cell>
          <cell r="AK13">
            <v>10902312</v>
          </cell>
          <cell r="AL13">
            <v>10902312</v>
          </cell>
          <cell r="AM13">
            <v>10902312</v>
          </cell>
          <cell r="AN13">
            <v>54511560</v>
          </cell>
          <cell r="AO13">
            <v>25075318</v>
          </cell>
          <cell r="AP13">
            <v>73045490</v>
          </cell>
          <cell r="AQ13">
            <v>25075318</v>
          </cell>
          <cell r="AR13">
            <v>65413872</v>
          </cell>
          <cell r="AS13">
            <v>59962716</v>
          </cell>
          <cell r="AT13">
            <v>65413872</v>
          </cell>
          <cell r="AU13">
            <v>65413872</v>
          </cell>
          <cell r="AV13">
            <v>59962716</v>
          </cell>
          <cell r="AW13">
            <v>65413872</v>
          </cell>
          <cell r="AX13">
            <v>65413872</v>
          </cell>
          <cell r="AY13">
            <v>65413872</v>
          </cell>
          <cell r="AZ13">
            <v>59962716</v>
          </cell>
          <cell r="BA13">
            <v>59962716</v>
          </cell>
          <cell r="BB13">
            <v>59962716</v>
          </cell>
          <cell r="BC13">
            <v>21804624</v>
          </cell>
          <cell r="BD13">
            <v>0</v>
          </cell>
          <cell r="BE13">
            <v>0</v>
          </cell>
        </row>
        <row r="14">
          <cell r="A14" t="str">
            <v>(D) AUXILIO TRANSPORTE ANUAL 
(B x 12)</v>
          </cell>
          <cell r="B14">
            <v>1277448</v>
          </cell>
          <cell r="C14">
            <v>0</v>
          </cell>
          <cell r="D14">
            <v>0</v>
          </cell>
          <cell r="E14">
            <v>0</v>
          </cell>
          <cell r="F14">
            <v>0</v>
          </cell>
          <cell r="G14">
            <v>0</v>
          </cell>
          <cell r="H14">
            <v>0</v>
          </cell>
          <cell r="I14">
            <v>1277448</v>
          </cell>
          <cell r="J14">
            <v>0</v>
          </cell>
          <cell r="K14">
            <v>0</v>
          </cell>
          <cell r="L14">
            <v>1277448</v>
          </cell>
          <cell r="M14">
            <v>1277448</v>
          </cell>
          <cell r="N14">
            <v>1277448</v>
          </cell>
          <cell r="O14">
            <v>1277448</v>
          </cell>
          <cell r="P14">
            <v>1277448</v>
          </cell>
          <cell r="Q14">
            <v>0</v>
          </cell>
          <cell r="R14">
            <v>1277448</v>
          </cell>
          <cell r="S14">
            <v>1277448</v>
          </cell>
          <cell r="T14">
            <v>0</v>
          </cell>
          <cell r="U14">
            <v>0</v>
          </cell>
          <cell r="V14">
            <v>0</v>
          </cell>
          <cell r="W14">
            <v>1277448</v>
          </cell>
          <cell r="X14">
            <v>1277448</v>
          </cell>
          <cell r="Y14">
            <v>1277448</v>
          </cell>
          <cell r="Z14">
            <v>1277448</v>
          </cell>
          <cell r="AA14">
            <v>1277448</v>
          </cell>
          <cell r="AB14">
            <v>1277448</v>
          </cell>
          <cell r="AC14">
            <v>1277448</v>
          </cell>
          <cell r="AD14">
            <v>1277448</v>
          </cell>
          <cell r="AE14">
            <v>1277448</v>
          </cell>
          <cell r="AF14">
            <v>1277448</v>
          </cell>
          <cell r="AG14">
            <v>1277448</v>
          </cell>
          <cell r="AH14">
            <v>1277448</v>
          </cell>
          <cell r="AI14">
            <v>0</v>
          </cell>
          <cell r="AJ14">
            <v>0</v>
          </cell>
          <cell r="AK14">
            <v>1277448</v>
          </cell>
          <cell r="AL14">
            <v>1277448</v>
          </cell>
          <cell r="AM14">
            <v>1277448</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1277448</v>
          </cell>
          <cell r="BD14">
            <v>1277448</v>
          </cell>
          <cell r="BE14">
            <v>1277448</v>
          </cell>
        </row>
        <row r="15">
          <cell r="A15" t="str">
            <v>(F) CESANTIAS 
(A + B) x12%</v>
          </cell>
          <cell r="B15">
            <v>1461571.2</v>
          </cell>
          <cell r="C15">
            <v>7208608.6799999997</v>
          </cell>
          <cell r="D15">
            <v>5049950.88</v>
          </cell>
          <cell r="E15">
            <v>5049950.88</v>
          </cell>
          <cell r="F15">
            <v>5049950.88</v>
          </cell>
          <cell r="G15">
            <v>3610845.7199999997</v>
          </cell>
          <cell r="H15">
            <v>3610845.7199999997</v>
          </cell>
          <cell r="I15">
            <v>2769848.6399999997</v>
          </cell>
          <cell r="J15">
            <v>8765458.7999999989</v>
          </cell>
          <cell r="K15">
            <v>6018076.2000000002</v>
          </cell>
          <cell r="L15">
            <v>2573607</v>
          </cell>
          <cell r="M15">
            <v>2050296</v>
          </cell>
          <cell r="N15">
            <v>1461571.2</v>
          </cell>
          <cell r="O15">
            <v>1461571.2</v>
          </cell>
          <cell r="P15">
            <v>1461571.2</v>
          </cell>
          <cell r="Q15">
            <v>3924832.32</v>
          </cell>
          <cell r="R15">
            <v>2508193.1999999997</v>
          </cell>
          <cell r="S15">
            <v>1919468.28</v>
          </cell>
          <cell r="T15">
            <v>3270693.6</v>
          </cell>
          <cell r="U15">
            <v>3009038.1599999997</v>
          </cell>
          <cell r="V15">
            <v>3270693.6</v>
          </cell>
          <cell r="W15">
            <v>1854054.48</v>
          </cell>
          <cell r="X15">
            <v>2769848.6399999997</v>
          </cell>
          <cell r="Y15">
            <v>1723226.64</v>
          </cell>
          <cell r="Z15">
            <v>2769848.6399999997</v>
          </cell>
          <cell r="AA15">
            <v>1592398.92</v>
          </cell>
          <cell r="AB15">
            <v>2769848.6399999997</v>
          </cell>
          <cell r="AC15">
            <v>2769848.6399999997</v>
          </cell>
          <cell r="AD15">
            <v>2769848.6399999997</v>
          </cell>
          <cell r="AE15">
            <v>2769848.6399999997</v>
          </cell>
          <cell r="AF15">
            <v>1854054.48</v>
          </cell>
          <cell r="AG15">
            <v>1461571.2</v>
          </cell>
          <cell r="AH15">
            <v>1854054.48</v>
          </cell>
          <cell r="AI15">
            <v>2943624.2399999998</v>
          </cell>
          <cell r="AJ15">
            <v>4186487.76</v>
          </cell>
          <cell r="AK15">
            <v>1461571.2</v>
          </cell>
          <cell r="AL15">
            <v>1461571.2</v>
          </cell>
          <cell r="AM15">
            <v>1461571.2</v>
          </cell>
          <cell r="AN15">
            <v>6541387.2000000002</v>
          </cell>
          <cell r="AO15">
            <v>3009038.1599999997</v>
          </cell>
          <cell r="AP15">
            <v>8765458.7999999989</v>
          </cell>
          <cell r="AQ15">
            <v>3009038.1599999997</v>
          </cell>
          <cell r="AR15">
            <v>7849664.6399999997</v>
          </cell>
          <cell r="AS15">
            <v>7195525.9199999999</v>
          </cell>
          <cell r="AT15">
            <v>7849664.6399999997</v>
          </cell>
          <cell r="AU15">
            <v>7849664.6399999997</v>
          </cell>
          <cell r="AV15">
            <v>7195525.9199999999</v>
          </cell>
          <cell r="AW15">
            <v>7849664.6399999997</v>
          </cell>
          <cell r="AX15">
            <v>7849664.6399999997</v>
          </cell>
          <cell r="AY15">
            <v>7849664.6399999997</v>
          </cell>
          <cell r="AZ15">
            <v>7195525.9199999999</v>
          </cell>
          <cell r="BA15">
            <v>7195525.9199999999</v>
          </cell>
          <cell r="BB15">
            <v>7195525.9199999999</v>
          </cell>
          <cell r="BC15">
            <v>2769848.6399999997</v>
          </cell>
          <cell r="BD15">
            <v>153293.75999999998</v>
          </cell>
          <cell r="BE15">
            <v>153293.75999999998</v>
          </cell>
        </row>
        <row r="16">
          <cell r="A16" t="str">
            <v>INTERES DE CESANTIA 
(F x 12%)</v>
          </cell>
          <cell r="B16">
            <v>175388.54399999999</v>
          </cell>
          <cell r="C16">
            <v>865033.04159999988</v>
          </cell>
          <cell r="D16">
            <v>605994.10560000001</v>
          </cell>
          <cell r="E16">
            <v>605994.10560000001</v>
          </cell>
          <cell r="F16">
            <v>605994.10560000001</v>
          </cell>
          <cell r="G16">
            <v>433301.48639999994</v>
          </cell>
          <cell r="H16">
            <v>433301.48639999994</v>
          </cell>
          <cell r="I16">
            <v>332381.83679999993</v>
          </cell>
          <cell r="J16">
            <v>1051855.0559999999</v>
          </cell>
          <cell r="K16">
            <v>722169.14399999997</v>
          </cell>
          <cell r="L16">
            <v>308832.83999999997</v>
          </cell>
          <cell r="M16">
            <v>246035.52</v>
          </cell>
          <cell r="N16">
            <v>175388.54399999999</v>
          </cell>
          <cell r="O16">
            <v>175388.54399999999</v>
          </cell>
          <cell r="P16">
            <v>175388.54399999999</v>
          </cell>
          <cell r="Q16">
            <v>470979.87839999999</v>
          </cell>
          <cell r="R16">
            <v>300983.18399999995</v>
          </cell>
          <cell r="S16">
            <v>230336.1936</v>
          </cell>
          <cell r="T16">
            <v>392483.23200000002</v>
          </cell>
          <cell r="U16">
            <v>361084.57919999992</v>
          </cell>
          <cell r="V16">
            <v>392483.23200000002</v>
          </cell>
          <cell r="W16">
            <v>222486.53759999998</v>
          </cell>
          <cell r="X16">
            <v>332381.83679999993</v>
          </cell>
          <cell r="Y16">
            <v>206787.19679999998</v>
          </cell>
          <cell r="Z16">
            <v>332381.83679999993</v>
          </cell>
          <cell r="AA16">
            <v>191087.87039999999</v>
          </cell>
          <cell r="AB16">
            <v>332381.83679999993</v>
          </cell>
          <cell r="AC16">
            <v>332381.83679999993</v>
          </cell>
          <cell r="AD16">
            <v>332381.83679999993</v>
          </cell>
          <cell r="AE16">
            <v>332381.83679999993</v>
          </cell>
          <cell r="AF16">
            <v>222486.53759999998</v>
          </cell>
          <cell r="AG16">
            <v>175388.54399999999</v>
          </cell>
          <cell r="AH16">
            <v>222486.53759999998</v>
          </cell>
          <cell r="AI16">
            <v>353234.90879999998</v>
          </cell>
          <cell r="AJ16">
            <v>502378.53119999997</v>
          </cell>
          <cell r="AK16">
            <v>175388.54399999999</v>
          </cell>
          <cell r="AL16">
            <v>175388.54399999999</v>
          </cell>
          <cell r="AM16">
            <v>175388.54399999999</v>
          </cell>
          <cell r="AN16">
            <v>784966.46400000004</v>
          </cell>
          <cell r="AO16">
            <v>361084.57919999992</v>
          </cell>
          <cell r="AP16">
            <v>1051855.0559999999</v>
          </cell>
          <cell r="AQ16">
            <v>361084.57919999992</v>
          </cell>
          <cell r="AR16">
            <v>941959.75679999997</v>
          </cell>
          <cell r="AS16">
            <v>863463.11040000001</v>
          </cell>
          <cell r="AT16">
            <v>941959.75679999997</v>
          </cell>
          <cell r="AU16">
            <v>941959.75679999997</v>
          </cell>
          <cell r="AV16">
            <v>863463.11040000001</v>
          </cell>
          <cell r="AW16">
            <v>941959.75679999997</v>
          </cell>
          <cell r="AX16">
            <v>941959.75679999997</v>
          </cell>
          <cell r="AY16">
            <v>941959.75679999997</v>
          </cell>
          <cell r="AZ16">
            <v>863463.11040000001</v>
          </cell>
          <cell r="BA16">
            <v>863463.11040000001</v>
          </cell>
          <cell r="BB16">
            <v>863463.11040000001</v>
          </cell>
          <cell r="BC16">
            <v>332381.83679999993</v>
          </cell>
          <cell r="BD16">
            <v>18395.251199999995</v>
          </cell>
          <cell r="BE16">
            <v>18395.251199999995</v>
          </cell>
        </row>
        <row r="17">
          <cell r="A17" t="str">
            <v>VACACIONES 
(A + B) / 2</v>
          </cell>
          <cell r="B17">
            <v>454263</v>
          </cell>
          <cell r="C17">
            <v>2502989</v>
          </cell>
          <cell r="D17">
            <v>1753455</v>
          </cell>
          <cell r="E17">
            <v>1753455</v>
          </cell>
          <cell r="F17">
            <v>1753455</v>
          </cell>
          <cell r="G17">
            <v>1253766</v>
          </cell>
          <cell r="H17">
            <v>1253766</v>
          </cell>
          <cell r="I17">
            <v>908526</v>
          </cell>
          <cell r="J17">
            <v>3043562</v>
          </cell>
          <cell r="K17">
            <v>2089610</v>
          </cell>
          <cell r="L17">
            <v>840387</v>
          </cell>
          <cell r="M17">
            <v>658681</v>
          </cell>
          <cell r="N17">
            <v>454263</v>
          </cell>
          <cell r="O17">
            <v>454263</v>
          </cell>
          <cell r="P17">
            <v>454263</v>
          </cell>
          <cell r="Q17">
            <v>1362789</v>
          </cell>
          <cell r="R17">
            <v>817673</v>
          </cell>
          <cell r="S17">
            <v>613255</v>
          </cell>
          <cell r="T17">
            <v>1135658</v>
          </cell>
          <cell r="U17">
            <v>1044805</v>
          </cell>
          <cell r="V17">
            <v>1135658</v>
          </cell>
          <cell r="W17">
            <v>590542</v>
          </cell>
          <cell r="X17">
            <v>908526</v>
          </cell>
          <cell r="Y17">
            <v>545116</v>
          </cell>
          <cell r="Z17">
            <v>908526</v>
          </cell>
          <cell r="AA17">
            <v>499689</v>
          </cell>
          <cell r="AB17">
            <v>908526</v>
          </cell>
          <cell r="AC17">
            <v>908526</v>
          </cell>
          <cell r="AD17">
            <v>908526</v>
          </cell>
          <cell r="AE17">
            <v>908526</v>
          </cell>
          <cell r="AF17">
            <v>590542</v>
          </cell>
          <cell r="AG17">
            <v>454263</v>
          </cell>
          <cell r="AH17">
            <v>590542</v>
          </cell>
          <cell r="AI17">
            <v>1022092</v>
          </cell>
          <cell r="AJ17">
            <v>1453642</v>
          </cell>
          <cell r="AK17">
            <v>454263</v>
          </cell>
          <cell r="AL17">
            <v>454263</v>
          </cell>
          <cell r="AM17">
            <v>454263</v>
          </cell>
          <cell r="AN17">
            <v>2271315</v>
          </cell>
          <cell r="AO17">
            <v>1044805</v>
          </cell>
          <cell r="AP17">
            <v>3043562</v>
          </cell>
          <cell r="AQ17">
            <v>1044805</v>
          </cell>
          <cell r="AR17">
            <v>2725578</v>
          </cell>
          <cell r="AS17">
            <v>2498447</v>
          </cell>
          <cell r="AT17">
            <v>2725578</v>
          </cell>
          <cell r="AU17">
            <v>2725578</v>
          </cell>
          <cell r="AV17">
            <v>2498447</v>
          </cell>
          <cell r="AW17">
            <v>2725578</v>
          </cell>
          <cell r="AX17">
            <v>2725578</v>
          </cell>
          <cell r="AY17">
            <v>2725578</v>
          </cell>
          <cell r="AZ17">
            <v>2498447</v>
          </cell>
          <cell r="BA17">
            <v>2498447</v>
          </cell>
          <cell r="BB17">
            <v>2498447</v>
          </cell>
          <cell r="BC17">
            <v>908526</v>
          </cell>
          <cell r="BD17">
            <v>0</v>
          </cell>
          <cell r="BE17">
            <v>0</v>
          </cell>
        </row>
        <row r="18">
          <cell r="A18" t="str">
            <v>PRIMA DE SERVICIOS
(A + B)</v>
          </cell>
          <cell r="B18">
            <v>1014980</v>
          </cell>
          <cell r="C18">
            <v>5005978.26</v>
          </cell>
          <cell r="D18">
            <v>3506910.36</v>
          </cell>
          <cell r="E18">
            <v>3506910.36</v>
          </cell>
          <cell r="F18">
            <v>3506910.36</v>
          </cell>
          <cell r="G18">
            <v>2507531.7599999998</v>
          </cell>
          <cell r="H18">
            <v>2507531.7599999998</v>
          </cell>
          <cell r="I18">
            <v>1923506</v>
          </cell>
          <cell r="J18">
            <v>6087124.2000000002</v>
          </cell>
          <cell r="K18">
            <v>4179219.5999999996</v>
          </cell>
          <cell r="L18">
            <v>1787227.1</v>
          </cell>
          <cell r="M18">
            <v>1423816.7</v>
          </cell>
          <cell r="N18">
            <v>1014980</v>
          </cell>
          <cell r="O18">
            <v>1014980</v>
          </cell>
          <cell r="P18">
            <v>1014980</v>
          </cell>
          <cell r="Q18">
            <v>2725578</v>
          </cell>
          <cell r="R18">
            <v>1741800.8</v>
          </cell>
          <cell r="S18">
            <v>1332964.1000000001</v>
          </cell>
          <cell r="T18">
            <v>2271315</v>
          </cell>
          <cell r="U18">
            <v>2089609.7999999998</v>
          </cell>
          <cell r="V18">
            <v>2271315</v>
          </cell>
          <cell r="W18">
            <v>1287537.8</v>
          </cell>
          <cell r="X18">
            <v>1923506</v>
          </cell>
          <cell r="Y18">
            <v>1196685.2</v>
          </cell>
          <cell r="Z18">
            <v>1923506</v>
          </cell>
          <cell r="AA18">
            <v>1105832.6000000001</v>
          </cell>
          <cell r="AB18">
            <v>1923506</v>
          </cell>
          <cell r="AC18">
            <v>1923506</v>
          </cell>
          <cell r="AD18">
            <v>1923506</v>
          </cell>
          <cell r="AE18">
            <v>1923506</v>
          </cell>
          <cell r="AF18">
            <v>1287537.8</v>
          </cell>
          <cell r="AG18">
            <v>1014980</v>
          </cell>
          <cell r="AH18">
            <v>1287537.8</v>
          </cell>
          <cell r="AI18">
            <v>2044183.5</v>
          </cell>
          <cell r="AJ18">
            <v>2907283.2</v>
          </cell>
          <cell r="AK18">
            <v>1014980</v>
          </cell>
          <cell r="AL18">
            <v>1014980</v>
          </cell>
          <cell r="AM18">
            <v>1014980</v>
          </cell>
          <cell r="AN18">
            <v>4542630</v>
          </cell>
          <cell r="AO18">
            <v>2089609.7999999998</v>
          </cell>
          <cell r="AP18">
            <v>6087124.2000000002</v>
          </cell>
          <cell r="AQ18">
            <v>2089609.7999999998</v>
          </cell>
          <cell r="AR18">
            <v>5451156</v>
          </cell>
          <cell r="AS18">
            <v>4996893</v>
          </cell>
          <cell r="AT18">
            <v>5451156</v>
          </cell>
          <cell r="AU18">
            <v>5451156</v>
          </cell>
          <cell r="AV18">
            <v>4996893</v>
          </cell>
          <cell r="AW18">
            <v>5451156</v>
          </cell>
          <cell r="AX18">
            <v>5451156</v>
          </cell>
          <cell r="AY18">
            <v>5451156</v>
          </cell>
          <cell r="AZ18">
            <v>4996893</v>
          </cell>
          <cell r="BA18">
            <v>4996893</v>
          </cell>
          <cell r="BB18">
            <v>4996893</v>
          </cell>
          <cell r="BC18">
            <v>1923506</v>
          </cell>
          <cell r="BD18">
            <v>106454</v>
          </cell>
          <cell r="BE18">
            <v>106454</v>
          </cell>
        </row>
        <row r="19">
          <cell r="A19" t="str">
            <v>FONDO INDUSTRIA DE LA CONSTRUCCIÓN SENA - FIC
(SMMLV x 12 / 40)</v>
          </cell>
          <cell r="B19">
            <v>272558</v>
          </cell>
          <cell r="C19">
            <v>272558</v>
          </cell>
          <cell r="D19">
            <v>272558</v>
          </cell>
          <cell r="E19">
            <v>272558</v>
          </cell>
          <cell r="F19">
            <v>272558</v>
          </cell>
          <cell r="G19">
            <v>272558</v>
          </cell>
          <cell r="H19">
            <v>272558</v>
          </cell>
          <cell r="I19">
            <v>272558</v>
          </cell>
          <cell r="J19">
            <v>272558</v>
          </cell>
          <cell r="K19">
            <v>272558</v>
          </cell>
          <cell r="L19">
            <v>272558</v>
          </cell>
          <cell r="M19">
            <v>272558</v>
          </cell>
          <cell r="N19">
            <v>272558</v>
          </cell>
          <cell r="O19">
            <v>272558</v>
          </cell>
          <cell r="P19">
            <v>272558</v>
          </cell>
          <cell r="Q19">
            <v>272558</v>
          </cell>
          <cell r="R19">
            <v>272558</v>
          </cell>
          <cell r="S19">
            <v>272558</v>
          </cell>
          <cell r="T19">
            <v>272558</v>
          </cell>
          <cell r="U19">
            <v>272558</v>
          </cell>
          <cell r="V19">
            <v>272558</v>
          </cell>
          <cell r="W19">
            <v>272558</v>
          </cell>
          <cell r="X19">
            <v>272558</v>
          </cell>
          <cell r="Y19">
            <v>272558</v>
          </cell>
          <cell r="Z19">
            <v>272558</v>
          </cell>
          <cell r="AA19">
            <v>272558</v>
          </cell>
          <cell r="AB19">
            <v>272558</v>
          </cell>
          <cell r="AC19">
            <v>272558</v>
          </cell>
          <cell r="AD19">
            <v>272558</v>
          </cell>
          <cell r="AE19">
            <v>272558</v>
          </cell>
          <cell r="AF19">
            <v>272558</v>
          </cell>
          <cell r="AG19">
            <v>272558</v>
          </cell>
          <cell r="AH19">
            <v>272558</v>
          </cell>
          <cell r="AI19">
            <v>272558</v>
          </cell>
          <cell r="AJ19">
            <v>272558</v>
          </cell>
          <cell r="AK19">
            <v>272558</v>
          </cell>
          <cell r="AL19">
            <v>272558</v>
          </cell>
          <cell r="AM19">
            <v>272558</v>
          </cell>
          <cell r="AN19">
            <v>272558</v>
          </cell>
          <cell r="AO19">
            <v>272558</v>
          </cell>
          <cell r="AP19">
            <v>272558</v>
          </cell>
          <cell r="AQ19">
            <v>272558</v>
          </cell>
          <cell r="AR19">
            <v>272558</v>
          </cell>
          <cell r="AS19">
            <v>272558</v>
          </cell>
          <cell r="AT19">
            <v>272558</v>
          </cell>
          <cell r="AU19">
            <v>272558</v>
          </cell>
          <cell r="AV19">
            <v>272558</v>
          </cell>
          <cell r="AW19">
            <v>272558</v>
          </cell>
          <cell r="AX19">
            <v>272558</v>
          </cell>
          <cell r="AY19">
            <v>272558</v>
          </cell>
          <cell r="AZ19">
            <v>272558</v>
          </cell>
          <cell r="BA19">
            <v>272558</v>
          </cell>
          <cell r="BB19">
            <v>272558</v>
          </cell>
          <cell r="BC19">
            <v>272558</v>
          </cell>
          <cell r="BD19">
            <v>272558</v>
          </cell>
          <cell r="BE19">
            <v>272558</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1461571.2</v>
          </cell>
          <cell r="C21">
            <v>7208608.6799999997</v>
          </cell>
          <cell r="D21">
            <v>5049950.88</v>
          </cell>
          <cell r="E21">
            <v>5049950.88</v>
          </cell>
          <cell r="F21">
            <v>5049950.88</v>
          </cell>
          <cell r="G21">
            <v>3610845.7199999997</v>
          </cell>
          <cell r="H21">
            <v>3610845.7199999997</v>
          </cell>
          <cell r="I21">
            <v>2769848.6399999997</v>
          </cell>
          <cell r="J21">
            <v>8765458.7999999989</v>
          </cell>
          <cell r="K21">
            <v>6018076.2000000002</v>
          </cell>
          <cell r="L21">
            <v>2573607</v>
          </cell>
          <cell r="M21">
            <v>2050296</v>
          </cell>
          <cell r="N21">
            <v>1461571.2</v>
          </cell>
          <cell r="O21">
            <v>1461571.2</v>
          </cell>
          <cell r="P21">
            <v>1461571.2</v>
          </cell>
          <cell r="Q21">
            <v>3924832.32</v>
          </cell>
          <cell r="R21">
            <v>2508193.1999999997</v>
          </cell>
          <cell r="S21">
            <v>1919468.28</v>
          </cell>
          <cell r="T21">
            <v>3270693.6</v>
          </cell>
          <cell r="U21">
            <v>3009038.1599999997</v>
          </cell>
          <cell r="V21">
            <v>3270693.6</v>
          </cell>
          <cell r="W21">
            <v>1854054.48</v>
          </cell>
          <cell r="X21">
            <v>2769848.6399999997</v>
          </cell>
          <cell r="Y21">
            <v>1723226.64</v>
          </cell>
          <cell r="Z21">
            <v>2769848.6399999997</v>
          </cell>
          <cell r="AA21">
            <v>1592398.92</v>
          </cell>
          <cell r="AB21">
            <v>2769848.6399999997</v>
          </cell>
          <cell r="AC21">
            <v>2769848.6399999997</v>
          </cell>
          <cell r="AD21">
            <v>2769848.6399999997</v>
          </cell>
          <cell r="AE21">
            <v>2769848.6399999997</v>
          </cell>
          <cell r="AF21">
            <v>1854054.48</v>
          </cell>
          <cell r="AG21">
            <v>1461571.2</v>
          </cell>
          <cell r="AH21">
            <v>1854054.48</v>
          </cell>
          <cell r="AI21">
            <v>2943624.2399999998</v>
          </cell>
          <cell r="AJ21">
            <v>4186487.76</v>
          </cell>
          <cell r="AK21">
            <v>1461571.2</v>
          </cell>
          <cell r="AL21">
            <v>1461571.2</v>
          </cell>
          <cell r="AM21">
            <v>1461571.2</v>
          </cell>
          <cell r="AN21">
            <v>6541387.2000000002</v>
          </cell>
          <cell r="AO21">
            <v>3009038.1599999997</v>
          </cell>
          <cell r="AP21">
            <v>8765458.7999999989</v>
          </cell>
          <cell r="AQ21">
            <v>3009038.1599999997</v>
          </cell>
          <cell r="AR21">
            <v>7849664.6399999997</v>
          </cell>
          <cell r="AS21">
            <v>7195525.9199999999</v>
          </cell>
          <cell r="AT21">
            <v>7849664.6399999997</v>
          </cell>
          <cell r="AU21">
            <v>7849664.6399999997</v>
          </cell>
          <cell r="AV21">
            <v>7195525.9199999999</v>
          </cell>
          <cell r="AW21">
            <v>7849664.6399999997</v>
          </cell>
          <cell r="AX21">
            <v>7849664.6399999997</v>
          </cell>
          <cell r="AY21">
            <v>7849664.6399999997</v>
          </cell>
          <cell r="AZ21">
            <v>7195525.9199999999</v>
          </cell>
          <cell r="BA21">
            <v>7195525.9199999999</v>
          </cell>
          <cell r="BB21">
            <v>7195525.9199999999</v>
          </cell>
          <cell r="BC21">
            <v>2769848.6399999997</v>
          </cell>
          <cell r="BD21">
            <v>153293.75999999998</v>
          </cell>
          <cell r="BE21">
            <v>153293.75999999998</v>
          </cell>
        </row>
        <row r="22">
          <cell r="A22" t="str">
            <v>RIESGOS PROFESIONALES 
(C + D) x FACTOR DE RIESGO</v>
          </cell>
          <cell r="B22">
            <v>847711.29599999997</v>
          </cell>
          <cell r="C22">
            <v>4180993.0343999998</v>
          </cell>
          <cell r="D22">
            <v>2928971.5104</v>
          </cell>
          <cell r="E22">
            <v>2928971.5104</v>
          </cell>
          <cell r="F22">
            <v>2928971.5104</v>
          </cell>
          <cell r="G22">
            <v>2094290.5175999999</v>
          </cell>
          <cell r="H22">
            <v>2094290.5175999999</v>
          </cell>
          <cell r="I22">
            <v>1606512.2111999998</v>
          </cell>
          <cell r="J22">
            <v>5083966.1039999994</v>
          </cell>
          <cell r="K22">
            <v>3490484.1959999995</v>
          </cell>
          <cell r="L22">
            <v>1492692.0599999998</v>
          </cell>
          <cell r="M22">
            <v>1189171.68</v>
          </cell>
          <cell r="N22">
            <v>847711.29599999997</v>
          </cell>
          <cell r="O22">
            <v>847711.29599999997</v>
          </cell>
          <cell r="P22">
            <v>847711.29599999997</v>
          </cell>
          <cell r="Q22">
            <v>2276402.7456</v>
          </cell>
          <cell r="R22">
            <v>1454752.0559999999</v>
          </cell>
          <cell r="S22">
            <v>1113291.6024</v>
          </cell>
          <cell r="T22">
            <v>1897002.2879999999</v>
          </cell>
          <cell r="U22">
            <v>1745242.1327999998</v>
          </cell>
          <cell r="V22">
            <v>1897002.2879999999</v>
          </cell>
          <cell r="W22">
            <v>1075351.5984</v>
          </cell>
          <cell r="X22">
            <v>1606512.2111999998</v>
          </cell>
          <cell r="Y22">
            <v>999471.45119999989</v>
          </cell>
          <cell r="Z22">
            <v>1606512.2111999998</v>
          </cell>
          <cell r="AA22">
            <v>923591.37359999993</v>
          </cell>
          <cell r="AB22">
            <v>1606512.2111999998</v>
          </cell>
          <cell r="AC22">
            <v>1606512.2111999998</v>
          </cell>
          <cell r="AD22">
            <v>1606512.2111999998</v>
          </cell>
          <cell r="AE22">
            <v>1606512.2111999998</v>
          </cell>
          <cell r="AF22">
            <v>1075351.5984</v>
          </cell>
          <cell r="AG22">
            <v>847711.29599999997</v>
          </cell>
          <cell r="AH22">
            <v>1075351.5984</v>
          </cell>
          <cell r="AI22">
            <v>1707302.0591999998</v>
          </cell>
          <cell r="AJ22">
            <v>2428162.9007999999</v>
          </cell>
          <cell r="AK22">
            <v>847711.29599999997</v>
          </cell>
          <cell r="AL22">
            <v>847711.29599999997</v>
          </cell>
          <cell r="AM22">
            <v>847711.29599999997</v>
          </cell>
          <cell r="AN22">
            <v>3794004.5759999999</v>
          </cell>
          <cell r="AO22">
            <v>1745242.1327999998</v>
          </cell>
          <cell r="AP22">
            <v>5083966.1039999994</v>
          </cell>
          <cell r="AQ22">
            <v>1745242.1327999998</v>
          </cell>
          <cell r="AR22">
            <v>4552805.4912</v>
          </cell>
          <cell r="AS22">
            <v>4173405.0335999997</v>
          </cell>
          <cell r="AT22">
            <v>4552805.4912</v>
          </cell>
          <cell r="AU22">
            <v>4552805.4912</v>
          </cell>
          <cell r="AV22">
            <v>4173405.0335999997</v>
          </cell>
          <cell r="AW22">
            <v>4552805.4912</v>
          </cell>
          <cell r="AX22">
            <v>4552805.4912</v>
          </cell>
          <cell r="AY22">
            <v>4552805.4912</v>
          </cell>
          <cell r="AZ22">
            <v>4173405.0335999997</v>
          </cell>
          <cell r="BA22">
            <v>4173405.0335999997</v>
          </cell>
          <cell r="BB22">
            <v>4173405.0335999997</v>
          </cell>
          <cell r="BC22">
            <v>1606512.2111999998</v>
          </cell>
          <cell r="BD22">
            <v>88910.380799999999</v>
          </cell>
          <cell r="BE22">
            <v>88910.380799999999</v>
          </cell>
        </row>
        <row r="23">
          <cell r="A23" t="str">
            <v>CAJA DE COMPENSACION 
(C + D) x 4%</v>
          </cell>
          <cell r="B23">
            <v>487190.4</v>
          </cell>
          <cell r="C23">
            <v>2402869.56</v>
          </cell>
          <cell r="D23">
            <v>1683316.96</v>
          </cell>
          <cell r="E23">
            <v>1683316.96</v>
          </cell>
          <cell r="F23">
            <v>1683316.96</v>
          </cell>
          <cell r="G23">
            <v>1203615.24</v>
          </cell>
          <cell r="H23">
            <v>1203615.24</v>
          </cell>
          <cell r="I23">
            <v>923282.88</v>
          </cell>
          <cell r="J23">
            <v>2921819.6</v>
          </cell>
          <cell r="K23">
            <v>2006025.4000000001</v>
          </cell>
          <cell r="L23">
            <v>857869</v>
          </cell>
          <cell r="M23">
            <v>683432</v>
          </cell>
          <cell r="N23">
            <v>487190.4</v>
          </cell>
          <cell r="O23">
            <v>487190.4</v>
          </cell>
          <cell r="P23">
            <v>487190.4</v>
          </cell>
          <cell r="Q23">
            <v>1308277.44</v>
          </cell>
          <cell r="R23">
            <v>836064.4</v>
          </cell>
          <cell r="S23">
            <v>639822.76</v>
          </cell>
          <cell r="T23">
            <v>1090231.2</v>
          </cell>
          <cell r="U23">
            <v>1003012.72</v>
          </cell>
          <cell r="V23">
            <v>1090231.2</v>
          </cell>
          <cell r="W23">
            <v>618018.16</v>
          </cell>
          <cell r="X23">
            <v>923282.88</v>
          </cell>
          <cell r="Y23">
            <v>574408.88</v>
          </cell>
          <cell r="Z23">
            <v>923282.88</v>
          </cell>
          <cell r="AA23">
            <v>530799.64</v>
          </cell>
          <cell r="AB23">
            <v>923282.88</v>
          </cell>
          <cell r="AC23">
            <v>923282.88</v>
          </cell>
          <cell r="AD23">
            <v>923282.88</v>
          </cell>
          <cell r="AE23">
            <v>923282.88</v>
          </cell>
          <cell r="AF23">
            <v>618018.16</v>
          </cell>
          <cell r="AG23">
            <v>487190.4</v>
          </cell>
          <cell r="AH23">
            <v>618018.16</v>
          </cell>
          <cell r="AI23">
            <v>981208.08000000007</v>
          </cell>
          <cell r="AJ23">
            <v>1395495.92</v>
          </cell>
          <cell r="AK23">
            <v>487190.4</v>
          </cell>
          <cell r="AL23">
            <v>487190.4</v>
          </cell>
          <cell r="AM23">
            <v>487190.4</v>
          </cell>
          <cell r="AN23">
            <v>2180462.4</v>
          </cell>
          <cell r="AO23">
            <v>1003012.72</v>
          </cell>
          <cell r="AP23">
            <v>2921819.6</v>
          </cell>
          <cell r="AQ23">
            <v>1003012.72</v>
          </cell>
          <cell r="AR23">
            <v>2616554.88</v>
          </cell>
          <cell r="AS23">
            <v>2398508.64</v>
          </cell>
          <cell r="AT23">
            <v>2616554.88</v>
          </cell>
          <cell r="AU23">
            <v>2616554.88</v>
          </cell>
          <cell r="AV23">
            <v>2398508.64</v>
          </cell>
          <cell r="AW23">
            <v>2616554.88</v>
          </cell>
          <cell r="AX23">
            <v>2616554.88</v>
          </cell>
          <cell r="AY23">
            <v>2616554.88</v>
          </cell>
          <cell r="AZ23">
            <v>2398508.64</v>
          </cell>
          <cell r="BA23">
            <v>2398508.64</v>
          </cell>
          <cell r="BB23">
            <v>2398508.64</v>
          </cell>
          <cell r="BC23">
            <v>923282.88</v>
          </cell>
          <cell r="BD23">
            <v>51097.919999999998</v>
          </cell>
          <cell r="BE23">
            <v>51097.919999999998</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378000</v>
          </cell>
          <cell r="C27">
            <v>0</v>
          </cell>
          <cell r="D27">
            <v>0</v>
          </cell>
          <cell r="E27">
            <v>0</v>
          </cell>
          <cell r="F27">
            <v>0</v>
          </cell>
          <cell r="G27">
            <v>0</v>
          </cell>
          <cell r="H27">
            <v>0</v>
          </cell>
          <cell r="I27">
            <v>378000</v>
          </cell>
          <cell r="J27">
            <v>0</v>
          </cell>
          <cell r="K27">
            <v>0</v>
          </cell>
          <cell r="L27">
            <v>378000</v>
          </cell>
          <cell r="M27">
            <v>378000</v>
          </cell>
          <cell r="N27">
            <v>378000</v>
          </cell>
          <cell r="O27">
            <v>378000</v>
          </cell>
          <cell r="P27">
            <v>378000</v>
          </cell>
          <cell r="Q27">
            <v>0</v>
          </cell>
          <cell r="R27">
            <v>378000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19223493.639999997</v>
          </cell>
          <cell r="C29">
            <v>90209877.256000027</v>
          </cell>
          <cell r="D29">
            <v>63424531.696000002</v>
          </cell>
          <cell r="E29">
            <v>63424531.696000002</v>
          </cell>
          <cell r="F29">
            <v>63424531.696000002</v>
          </cell>
          <cell r="G29">
            <v>45567635.443999998</v>
          </cell>
          <cell r="H29">
            <v>45567635.443999998</v>
          </cell>
          <cell r="I29">
            <v>35457036.208000004</v>
          </cell>
          <cell r="J29">
            <v>109527792.55999999</v>
          </cell>
          <cell r="K29">
            <v>75437353.74000001</v>
          </cell>
          <cell r="L29">
            <v>33022005</v>
          </cell>
          <cell r="M29">
            <v>26528586.899999999</v>
          </cell>
          <cell r="N29">
            <v>19223493.639999997</v>
          </cell>
          <cell r="O29">
            <v>19223493.639999997</v>
          </cell>
          <cell r="P29">
            <v>19223493.639999997</v>
          </cell>
          <cell r="Q29">
            <v>49735385.703999996</v>
          </cell>
          <cell r="R29">
            <v>32482027.839999996</v>
          </cell>
          <cell r="S29">
            <v>25176933.216000006</v>
          </cell>
          <cell r="T29">
            <v>41618614.920000009</v>
          </cell>
          <cell r="U29">
            <v>38371906.551999994</v>
          </cell>
          <cell r="V29">
            <v>41618614.920000009</v>
          </cell>
          <cell r="W29">
            <v>24365257.056000002</v>
          </cell>
          <cell r="X29">
            <v>35728736.208000004</v>
          </cell>
          <cell r="Y29">
            <v>22741902.008000001</v>
          </cell>
          <cell r="Z29">
            <v>35728736.208000004</v>
          </cell>
          <cell r="AA29">
            <v>21118547.324000001</v>
          </cell>
          <cell r="AB29">
            <v>35728736.208000004</v>
          </cell>
          <cell r="AC29">
            <v>35728736.208000004</v>
          </cell>
          <cell r="AD29">
            <v>35728736.208000004</v>
          </cell>
          <cell r="AE29">
            <v>35728736.208000004</v>
          </cell>
          <cell r="AF29">
            <v>24365257.056000002</v>
          </cell>
          <cell r="AG29">
            <v>19495193.639999997</v>
          </cell>
          <cell r="AH29">
            <v>24365257.056000002</v>
          </cell>
          <cell r="AI29">
            <v>37560229.02799999</v>
          </cell>
          <cell r="AJ29">
            <v>52982094.071999997</v>
          </cell>
          <cell r="AK29">
            <v>19495193.639999997</v>
          </cell>
          <cell r="AL29">
            <v>19495193.639999997</v>
          </cell>
          <cell r="AM29">
            <v>19495193.639999997</v>
          </cell>
          <cell r="AN29">
            <v>81930770.840000018</v>
          </cell>
          <cell r="AO29">
            <v>38100206.551999994</v>
          </cell>
          <cell r="AP29">
            <v>109527792.55999999</v>
          </cell>
          <cell r="AQ29">
            <v>38100206.551999994</v>
          </cell>
          <cell r="AR29">
            <v>98164313.407999992</v>
          </cell>
          <cell r="AS29">
            <v>90047542.624000013</v>
          </cell>
          <cell r="AT29">
            <v>98164313.407999992</v>
          </cell>
          <cell r="AU29">
            <v>98164313.407999992</v>
          </cell>
          <cell r="AV29">
            <v>90047542.624000013</v>
          </cell>
          <cell r="AW29">
            <v>98164313.407999992</v>
          </cell>
          <cell r="AX29">
            <v>98164313.407999992</v>
          </cell>
          <cell r="AY29">
            <v>98164313.407999992</v>
          </cell>
          <cell r="AZ29">
            <v>90047542.624000013</v>
          </cell>
          <cell r="BA29">
            <v>90047542.624000013</v>
          </cell>
          <cell r="BB29">
            <v>90047542.624000013</v>
          </cell>
          <cell r="BC29">
            <v>35457036.208000004</v>
          </cell>
          <cell r="BD29">
            <v>3261651.0720000002</v>
          </cell>
          <cell r="BE29">
            <v>3261651.0720000002</v>
          </cell>
        </row>
        <row r="30">
          <cell r="A30" t="str">
            <v>JORNAL</v>
          </cell>
          <cell r="B30">
            <v>29869.347945205478</v>
          </cell>
          <cell r="C30">
            <v>164580.10684931508</v>
          </cell>
          <cell r="D30">
            <v>115295.68219178083</v>
          </cell>
          <cell r="E30">
            <v>115295.68219178083</v>
          </cell>
          <cell r="F30">
            <v>115295.68219178083</v>
          </cell>
          <cell r="G30">
            <v>82439.399999999994</v>
          </cell>
          <cell r="H30">
            <v>82439.399999999994</v>
          </cell>
          <cell r="I30">
            <v>59738.695890410956</v>
          </cell>
          <cell r="J30">
            <v>200124.63013698629</v>
          </cell>
          <cell r="K30">
            <v>137399</v>
          </cell>
          <cell r="L30">
            <v>55258.293150684935</v>
          </cell>
          <cell r="M30">
            <v>43310.553424657533</v>
          </cell>
          <cell r="N30">
            <v>29869.347945205478</v>
          </cell>
          <cell r="O30">
            <v>29869.347945205478</v>
          </cell>
          <cell r="P30">
            <v>29869.347945205478</v>
          </cell>
          <cell r="Q30">
            <v>89608.043835616438</v>
          </cell>
          <cell r="R30">
            <v>53764.827397260276</v>
          </cell>
          <cell r="S30">
            <v>40323.61917808219</v>
          </cell>
          <cell r="T30">
            <v>74673.369863013693</v>
          </cell>
          <cell r="U30">
            <v>68699.501369863021</v>
          </cell>
          <cell r="V30">
            <v>74673.369863013693</v>
          </cell>
          <cell r="W30">
            <v>38830.153424657532</v>
          </cell>
          <cell r="X30">
            <v>59738.695890410956</v>
          </cell>
          <cell r="Y30">
            <v>35843.216438356161</v>
          </cell>
          <cell r="Z30">
            <v>59738.695890410956</v>
          </cell>
          <cell r="AA30">
            <v>32856.282191780825</v>
          </cell>
          <cell r="AB30">
            <v>59738.695890410956</v>
          </cell>
          <cell r="AC30">
            <v>59738.695890410956</v>
          </cell>
          <cell r="AD30">
            <v>59738.695890410956</v>
          </cell>
          <cell r="AE30">
            <v>59738.695890410956</v>
          </cell>
          <cell r="AF30">
            <v>38830.153424657532</v>
          </cell>
          <cell r="AG30">
            <v>29869.347945205478</v>
          </cell>
          <cell r="AH30">
            <v>38830.153424657532</v>
          </cell>
          <cell r="AI30">
            <v>67206.032876712328</v>
          </cell>
          <cell r="AJ30">
            <v>95581.912328767125</v>
          </cell>
          <cell r="AK30">
            <v>29869.347945205478</v>
          </cell>
          <cell r="AL30">
            <v>29869.347945205478</v>
          </cell>
          <cell r="AM30">
            <v>29869.347945205478</v>
          </cell>
          <cell r="AN30">
            <v>149346.73972602739</v>
          </cell>
          <cell r="AO30">
            <v>68699.501369863021</v>
          </cell>
          <cell r="AP30">
            <v>200124.63013698629</v>
          </cell>
          <cell r="AQ30">
            <v>68699.501369863021</v>
          </cell>
          <cell r="AR30">
            <v>179216.08767123288</v>
          </cell>
          <cell r="AS30">
            <v>164281.41369863015</v>
          </cell>
          <cell r="AT30">
            <v>179216.08767123288</v>
          </cell>
          <cell r="AU30">
            <v>179216.08767123288</v>
          </cell>
          <cell r="AV30">
            <v>164281.41369863015</v>
          </cell>
          <cell r="AW30">
            <v>179216.08767123288</v>
          </cell>
          <cell r="AX30">
            <v>179216.08767123288</v>
          </cell>
          <cell r="AY30">
            <v>179216.08767123288</v>
          </cell>
          <cell r="AZ30">
            <v>164281.41369863015</v>
          </cell>
          <cell r="BA30">
            <v>164281.41369863015</v>
          </cell>
          <cell r="BB30">
            <v>164281.41369863015</v>
          </cell>
          <cell r="BC30">
            <v>59738.695890410956</v>
          </cell>
          <cell r="BD30">
            <v>0</v>
          </cell>
          <cell r="BE30">
            <v>0</v>
          </cell>
        </row>
        <row r="31">
          <cell r="A31" t="str">
            <v>PRESTACIONES</v>
          </cell>
          <cell r="B31">
            <v>22797.757917808212</v>
          </cell>
          <cell r="C31">
            <v>82570.241797260329</v>
          </cell>
          <cell r="D31">
            <v>58470.158071232872</v>
          </cell>
          <cell r="E31">
            <v>58470.158071232872</v>
          </cell>
          <cell r="F31">
            <v>58470.158071232872</v>
          </cell>
          <cell r="G31">
            <v>42403.436832876716</v>
          </cell>
          <cell r="H31">
            <v>42403.436832876716</v>
          </cell>
          <cell r="I31">
            <v>37403.869063013706</v>
          </cell>
          <cell r="J31">
            <v>99951.513863013679</v>
          </cell>
          <cell r="K31">
            <v>69278.681479452091</v>
          </cell>
          <cell r="L31">
            <v>35212.953424657528</v>
          </cell>
          <cell r="M31">
            <v>29370.506575342464</v>
          </cell>
          <cell r="N31">
            <v>22797.757917808212</v>
          </cell>
          <cell r="O31">
            <v>22797.757917808212</v>
          </cell>
          <cell r="P31">
            <v>22797.757917808212</v>
          </cell>
          <cell r="Q31">
            <v>46653.286860273976</v>
          </cell>
          <cell r="R31">
            <v>35227.029698630125</v>
          </cell>
          <cell r="S31">
            <v>28654.280043835628</v>
          </cell>
          <cell r="T31">
            <v>39350.232657534274</v>
          </cell>
          <cell r="U31">
            <v>36429.009731506827</v>
          </cell>
          <cell r="V31">
            <v>39350.232657534274</v>
          </cell>
          <cell r="W31">
            <v>27923.975495890423</v>
          </cell>
          <cell r="X31">
            <v>38148.252624657551</v>
          </cell>
          <cell r="Y31">
            <v>26463.364405479457</v>
          </cell>
          <cell r="Z31">
            <v>38148.252624657551</v>
          </cell>
          <cell r="AA31">
            <v>25002.751572602741</v>
          </cell>
          <cell r="AB31">
            <v>38148.252624657551</v>
          </cell>
          <cell r="AC31">
            <v>38148.252624657551</v>
          </cell>
          <cell r="AD31">
            <v>38148.252624657551</v>
          </cell>
          <cell r="AE31">
            <v>38148.252624657551</v>
          </cell>
          <cell r="AF31">
            <v>27923.975495890423</v>
          </cell>
          <cell r="AG31">
            <v>23542.14147945205</v>
          </cell>
          <cell r="AH31">
            <v>27923.975495890423</v>
          </cell>
          <cell r="AI31">
            <v>35698.704186301344</v>
          </cell>
          <cell r="AJ31">
            <v>49574.509786301351</v>
          </cell>
          <cell r="AK31">
            <v>23542.14147945205</v>
          </cell>
          <cell r="AL31">
            <v>23542.14147945205</v>
          </cell>
          <cell r="AM31">
            <v>23542.14147945205</v>
          </cell>
          <cell r="AN31">
            <v>75121.125589041156</v>
          </cell>
          <cell r="AO31">
            <v>35684.626169862982</v>
          </cell>
          <cell r="AP31">
            <v>99951.513863013679</v>
          </cell>
          <cell r="AQ31">
            <v>35684.626169862982</v>
          </cell>
          <cell r="AR31">
            <v>89727.236734246544</v>
          </cell>
          <cell r="AS31">
            <v>82424.182531506871</v>
          </cell>
          <cell r="AT31">
            <v>89727.236734246544</v>
          </cell>
          <cell r="AU31">
            <v>89727.236734246544</v>
          </cell>
          <cell r="AV31">
            <v>82424.182531506871</v>
          </cell>
          <cell r="AW31">
            <v>89727.236734246544</v>
          </cell>
          <cell r="AX31">
            <v>89727.236734246544</v>
          </cell>
          <cell r="AY31">
            <v>89727.236734246544</v>
          </cell>
          <cell r="AZ31">
            <v>82424.182531506871</v>
          </cell>
          <cell r="BA31">
            <v>82424.182531506871</v>
          </cell>
          <cell r="BB31">
            <v>82424.182531506871</v>
          </cell>
          <cell r="BC31">
            <v>37403.869063013706</v>
          </cell>
          <cell r="BD31">
            <v>8936.0303342465759</v>
          </cell>
          <cell r="BE31">
            <v>8936.0303342465759</v>
          </cell>
        </row>
        <row r="32">
          <cell r="A32" t="str">
            <v>FACTOR PRESTACIONAL</v>
          </cell>
          <cell r="B32">
            <v>1.76</v>
          </cell>
          <cell r="C32">
            <v>1.5</v>
          </cell>
          <cell r="D32">
            <v>1.51</v>
          </cell>
          <cell r="E32">
            <v>1.51</v>
          </cell>
          <cell r="F32">
            <v>1.51</v>
          </cell>
          <cell r="G32">
            <v>1.51</v>
          </cell>
          <cell r="H32">
            <v>1.51</v>
          </cell>
          <cell r="I32">
            <v>1.63</v>
          </cell>
          <cell r="J32">
            <v>1.5</v>
          </cell>
          <cell r="K32">
            <v>1.5</v>
          </cell>
          <cell r="L32">
            <v>1.64</v>
          </cell>
          <cell r="M32">
            <v>1.68</v>
          </cell>
          <cell r="N32">
            <v>1.76</v>
          </cell>
          <cell r="O32">
            <v>1.76</v>
          </cell>
          <cell r="P32">
            <v>1.76</v>
          </cell>
          <cell r="Q32">
            <v>1.52</v>
          </cell>
          <cell r="R32">
            <v>1.66</v>
          </cell>
          <cell r="S32">
            <v>1.71</v>
          </cell>
          <cell r="T32">
            <v>1.53</v>
          </cell>
          <cell r="U32">
            <v>1.53</v>
          </cell>
          <cell r="V32">
            <v>1.53</v>
          </cell>
          <cell r="W32">
            <v>1.72</v>
          </cell>
          <cell r="X32">
            <v>1.64</v>
          </cell>
          <cell r="Y32">
            <v>1.74</v>
          </cell>
          <cell r="Z32">
            <v>1.64</v>
          </cell>
          <cell r="AA32">
            <v>1.76</v>
          </cell>
          <cell r="AB32">
            <v>1.64</v>
          </cell>
          <cell r="AC32">
            <v>1.64</v>
          </cell>
          <cell r="AD32">
            <v>1.64</v>
          </cell>
          <cell r="AE32">
            <v>1.64</v>
          </cell>
          <cell r="AF32">
            <v>1.72</v>
          </cell>
          <cell r="AG32">
            <v>1.79</v>
          </cell>
          <cell r="AH32">
            <v>1.72</v>
          </cell>
          <cell r="AI32">
            <v>1.53</v>
          </cell>
          <cell r="AJ32">
            <v>1.52</v>
          </cell>
          <cell r="AK32">
            <v>1.79</v>
          </cell>
          <cell r="AL32">
            <v>1.79</v>
          </cell>
          <cell r="AM32">
            <v>1.79</v>
          </cell>
          <cell r="AN32">
            <v>1.5</v>
          </cell>
          <cell r="AO32">
            <v>1.52</v>
          </cell>
          <cell r="AP32">
            <v>1.5</v>
          </cell>
          <cell r="AQ32">
            <v>1.52</v>
          </cell>
          <cell r="AR32">
            <v>1.5</v>
          </cell>
          <cell r="AS32">
            <v>1.5</v>
          </cell>
          <cell r="AT32">
            <v>1.5</v>
          </cell>
          <cell r="AU32">
            <v>1.5</v>
          </cell>
          <cell r="AV32">
            <v>1.5</v>
          </cell>
          <cell r="AW32">
            <v>1.5</v>
          </cell>
          <cell r="AX32">
            <v>1.5</v>
          </cell>
          <cell r="AY32">
            <v>1.5</v>
          </cell>
          <cell r="AZ32">
            <v>1.5</v>
          </cell>
          <cell r="BA32">
            <v>1.5</v>
          </cell>
          <cell r="BB32">
            <v>1.5</v>
          </cell>
          <cell r="BC32">
            <v>1.63</v>
          </cell>
          <cell r="BD32" t="str">
            <v/>
          </cell>
          <cell r="BE32" t="str">
            <v/>
          </cell>
        </row>
      </sheetData>
      <sheetData sheetId="4">
        <row r="1">
          <cell r="A1" t="str">
            <v>DEPARTAMENTO DE ANTIOQUIA</v>
          </cell>
          <cell r="B1"/>
          <cell r="C1"/>
          <cell r="D1"/>
          <cell r="E1"/>
          <cell r="F1"/>
          <cell r="G1"/>
          <cell r="H1"/>
        </row>
        <row r="2">
          <cell r="A2" t="str">
            <v>MUNICIPIO DE CAUCASIA</v>
          </cell>
          <cell r="B2"/>
          <cell r="C2"/>
          <cell r="D2"/>
          <cell r="E2"/>
          <cell r="F2"/>
          <cell r="G2"/>
          <cell r="H2"/>
        </row>
        <row r="3">
          <cell r="A3" t="str">
            <v>PROYECTO: CONSTRUCCION DE PAVIMENTO RIGIDO URBANO EN LA URBANIZACION VILLA SUAREZ DEL MUNICIPIO DE CAUCASIA ,ANTIOQUIA</v>
          </cell>
          <cell r="B3"/>
          <cell r="C3"/>
          <cell r="D3"/>
          <cell r="E3"/>
          <cell r="F3"/>
          <cell r="G3"/>
          <cell r="H3"/>
        </row>
        <row r="4">
          <cell r="A4"/>
          <cell r="C4"/>
          <cell r="D4"/>
          <cell r="E4"/>
          <cell r="F4"/>
          <cell r="G4"/>
          <cell r="H4"/>
        </row>
        <row r="5">
          <cell r="A5" t="str">
            <v>MEMORIAS DE OBRA</v>
          </cell>
          <cell r="B5"/>
          <cell r="C5"/>
          <cell r="D5"/>
          <cell r="E5"/>
          <cell r="F5"/>
          <cell r="G5"/>
          <cell r="H5"/>
        </row>
        <row r="7">
          <cell r="A7" t="str">
            <v>ITEM</v>
          </cell>
          <cell r="B7" t="str">
            <v>DESCRIPCIÓN</v>
          </cell>
          <cell r="C7"/>
          <cell r="D7"/>
          <cell r="E7"/>
          <cell r="F7"/>
          <cell r="G7" t="str">
            <v>UNIDAD</v>
          </cell>
          <cell r="H7" t="str">
            <v>CANTIDAD</v>
          </cell>
        </row>
        <row r="8">
          <cell r="A8">
            <v>0</v>
          </cell>
          <cell r="B8" t="str">
            <v/>
          </cell>
          <cell r="C8"/>
          <cell r="D8"/>
          <cell r="E8"/>
          <cell r="F8"/>
          <cell r="G8" t="str">
            <v/>
          </cell>
          <cell r="H8" t="str">
            <v/>
          </cell>
        </row>
        <row r="9">
          <cell r="A9"/>
          <cell r="B9"/>
          <cell r="C9"/>
          <cell r="D9"/>
          <cell r="E9"/>
          <cell r="F9"/>
          <cell r="G9"/>
        </row>
        <row r="10">
          <cell r="A10" t="str">
            <v>DETALLE</v>
          </cell>
          <cell r="B10"/>
          <cell r="C10" t="str">
            <v>FACTOR</v>
          </cell>
          <cell r="D10" t="str">
            <v>CANTIDAD</v>
          </cell>
          <cell r="E10" t="str">
            <v>A (ML)</v>
          </cell>
          <cell r="F10" t="str">
            <v>B (M2)</v>
          </cell>
          <cell r="G10" t="str">
            <v>C (M3)</v>
          </cell>
          <cell r="H10" t="str">
            <v>TOTAL</v>
          </cell>
        </row>
        <row r="11">
          <cell r="A11"/>
          <cell r="B11"/>
          <cell r="C11">
            <v>1</v>
          </cell>
          <cell r="D11"/>
          <cell r="E11">
            <v>315.08</v>
          </cell>
          <cell r="F11">
            <v>6</v>
          </cell>
          <cell r="G11"/>
          <cell r="H11" t="str">
            <v/>
          </cell>
        </row>
        <row r="12">
          <cell r="A12"/>
          <cell r="B12"/>
          <cell r="C12">
            <v>1</v>
          </cell>
          <cell r="D12"/>
          <cell r="E12">
            <v>331.22</v>
          </cell>
          <cell r="F12">
            <v>6</v>
          </cell>
          <cell r="G12"/>
          <cell r="H12" t="str">
            <v/>
          </cell>
        </row>
        <row r="13">
          <cell r="A13"/>
          <cell r="B13"/>
          <cell r="C13">
            <v>1</v>
          </cell>
          <cell r="D13"/>
          <cell r="E13">
            <v>93</v>
          </cell>
          <cell r="F13">
            <v>6</v>
          </cell>
          <cell r="G13"/>
          <cell r="H13" t="str">
            <v/>
          </cell>
        </row>
        <row r="14">
          <cell r="A14"/>
          <cell r="B14"/>
          <cell r="C14">
            <v>1</v>
          </cell>
          <cell r="D14"/>
          <cell r="E14">
            <v>89.64</v>
          </cell>
          <cell r="F14">
            <v>6</v>
          </cell>
          <cell r="G14"/>
          <cell r="H14" t="str">
            <v/>
          </cell>
        </row>
        <row r="15">
          <cell r="A15"/>
          <cell r="B15"/>
          <cell r="C15">
            <v>1</v>
          </cell>
          <cell r="D15"/>
          <cell r="E15">
            <v>70.36</v>
          </cell>
          <cell r="F15">
            <v>6</v>
          </cell>
          <cell r="G15"/>
          <cell r="H15" t="str">
            <v/>
          </cell>
        </row>
        <row r="16">
          <cell r="A16"/>
          <cell r="B16"/>
          <cell r="C16">
            <v>79.05</v>
          </cell>
          <cell r="D16"/>
          <cell r="E16"/>
          <cell r="F16"/>
          <cell r="G16"/>
          <cell r="H16" t="str">
            <v/>
          </cell>
        </row>
        <row r="17">
          <cell r="A17"/>
          <cell r="B17"/>
          <cell r="C17">
            <v>1</v>
          </cell>
          <cell r="D17"/>
          <cell r="E17">
            <v>158.13999999999999</v>
          </cell>
          <cell r="F17">
            <v>6</v>
          </cell>
          <cell r="G17"/>
          <cell r="H17" t="str">
            <v/>
          </cell>
        </row>
        <row r="18">
          <cell r="A18"/>
          <cell r="B18"/>
          <cell r="C18">
            <v>1.3371</v>
          </cell>
          <cell r="D18"/>
          <cell r="E18"/>
          <cell r="F18"/>
          <cell r="G18"/>
          <cell r="H18" t="str">
            <v/>
          </cell>
        </row>
        <row r="19">
          <cell r="A19"/>
          <cell r="B19"/>
          <cell r="C19">
            <v>1.3371</v>
          </cell>
          <cell r="D19"/>
          <cell r="E19"/>
          <cell r="F19"/>
          <cell r="G19"/>
          <cell r="H19" t="str">
            <v/>
          </cell>
        </row>
        <row r="20">
          <cell r="A20"/>
          <cell r="B20"/>
          <cell r="C20">
            <v>1.3371</v>
          </cell>
          <cell r="D20"/>
          <cell r="E20"/>
          <cell r="F20"/>
          <cell r="G20"/>
          <cell r="H20" t="str">
            <v/>
          </cell>
        </row>
        <row r="21">
          <cell r="A21"/>
          <cell r="B21"/>
          <cell r="C21">
            <v>1.3371</v>
          </cell>
          <cell r="D21"/>
          <cell r="E21"/>
          <cell r="F21"/>
          <cell r="G21"/>
          <cell r="H21" t="str">
            <v/>
          </cell>
        </row>
        <row r="22">
          <cell r="A22"/>
          <cell r="B22"/>
          <cell r="C22">
            <v>0.96719999999999995</v>
          </cell>
          <cell r="D22"/>
          <cell r="E22"/>
          <cell r="F22"/>
          <cell r="G22"/>
          <cell r="H22" t="str">
            <v/>
          </cell>
        </row>
        <row r="23">
          <cell r="A23"/>
          <cell r="B23"/>
          <cell r="C23">
            <v>3.8266</v>
          </cell>
          <cell r="D23"/>
          <cell r="E23"/>
          <cell r="F23"/>
          <cell r="G23"/>
          <cell r="H23" t="str">
            <v/>
          </cell>
        </row>
        <row r="24">
          <cell r="A24"/>
          <cell r="B24"/>
          <cell r="C24">
            <v>1</v>
          </cell>
          <cell r="D24"/>
          <cell r="E24">
            <v>110.98</v>
          </cell>
          <cell r="F24">
            <v>6</v>
          </cell>
          <cell r="G24"/>
          <cell r="H24" t="str">
            <v/>
          </cell>
        </row>
        <row r="25">
          <cell r="A25"/>
          <cell r="B25"/>
          <cell r="C25">
            <v>1.3371</v>
          </cell>
          <cell r="D25"/>
          <cell r="E25"/>
          <cell r="F25"/>
          <cell r="G25"/>
          <cell r="H25" t="str">
            <v/>
          </cell>
        </row>
        <row r="26">
          <cell r="A26"/>
          <cell r="B26"/>
          <cell r="C26">
            <v>1.3371</v>
          </cell>
          <cell r="D26"/>
          <cell r="E26"/>
          <cell r="F26"/>
          <cell r="G26"/>
          <cell r="H26" t="str">
            <v/>
          </cell>
        </row>
        <row r="27">
          <cell r="A27"/>
          <cell r="B27"/>
          <cell r="C27">
            <v>2.6989999999999998</v>
          </cell>
          <cell r="D27"/>
          <cell r="E27"/>
          <cell r="F27"/>
          <cell r="G27"/>
          <cell r="H27" t="str">
            <v/>
          </cell>
        </row>
        <row r="28">
          <cell r="A28"/>
          <cell r="B28"/>
          <cell r="C28">
            <v>8.0180000000000007</v>
          </cell>
          <cell r="D28"/>
          <cell r="E28"/>
          <cell r="F28"/>
          <cell r="G28"/>
          <cell r="H28" t="str">
            <v/>
          </cell>
        </row>
        <row r="29">
          <cell r="A29"/>
          <cell r="B29"/>
          <cell r="C29">
            <v>1.3371</v>
          </cell>
          <cell r="D29"/>
          <cell r="E29"/>
          <cell r="F29"/>
          <cell r="G29"/>
          <cell r="H29" t="str">
            <v/>
          </cell>
        </row>
        <row r="30">
          <cell r="A30"/>
          <cell r="B30"/>
          <cell r="C30">
            <v>2.1667000000000001</v>
          </cell>
          <cell r="D30"/>
          <cell r="E30"/>
          <cell r="F30"/>
          <cell r="G30"/>
          <cell r="H30" t="str">
            <v/>
          </cell>
        </row>
        <row r="31">
          <cell r="A31"/>
          <cell r="B31"/>
          <cell r="C31">
            <v>2</v>
          </cell>
          <cell r="D31"/>
          <cell r="E31"/>
          <cell r="F31"/>
          <cell r="G31"/>
          <cell r="H31" t="str">
            <v/>
          </cell>
        </row>
        <row r="32">
          <cell r="A32"/>
          <cell r="B32"/>
          <cell r="C32"/>
          <cell r="D32"/>
          <cell r="E32"/>
          <cell r="F32"/>
          <cell r="G32"/>
          <cell r="H32" t="str">
            <v/>
          </cell>
        </row>
        <row r="33">
          <cell r="A33"/>
          <cell r="B33"/>
          <cell r="C33"/>
          <cell r="D33"/>
          <cell r="E33"/>
          <cell r="F33"/>
          <cell r="G33"/>
          <cell r="H33" t="str">
            <v/>
          </cell>
        </row>
        <row r="34">
          <cell r="A34"/>
          <cell r="B34"/>
          <cell r="C34"/>
          <cell r="D34"/>
          <cell r="E34"/>
          <cell r="F34"/>
          <cell r="G34"/>
          <cell r="H34" t="str">
            <v/>
          </cell>
        </row>
        <row r="35">
          <cell r="A35"/>
          <cell r="B35"/>
          <cell r="C35"/>
          <cell r="D35"/>
          <cell r="E35"/>
          <cell r="F35"/>
          <cell r="G35"/>
          <cell r="H35" t="str">
            <v/>
          </cell>
        </row>
        <row r="36">
          <cell r="A36"/>
          <cell r="B36"/>
          <cell r="C36"/>
          <cell r="D36"/>
          <cell r="E36"/>
          <cell r="F36"/>
          <cell r="G36"/>
          <cell r="H36" t="str">
            <v/>
          </cell>
        </row>
        <row r="37">
          <cell r="A37"/>
          <cell r="B37"/>
          <cell r="C37"/>
          <cell r="D37"/>
          <cell r="E37"/>
          <cell r="F37"/>
          <cell r="G37"/>
          <cell r="H37" t="str">
            <v/>
          </cell>
        </row>
        <row r="38">
          <cell r="A38"/>
          <cell r="B38"/>
          <cell r="C38"/>
          <cell r="D38"/>
          <cell r="E38"/>
          <cell r="F38"/>
          <cell r="G38"/>
          <cell r="H38" t="str">
            <v/>
          </cell>
        </row>
        <row r="39">
          <cell r="A39"/>
          <cell r="B39"/>
          <cell r="C39"/>
          <cell r="D39"/>
          <cell r="E39"/>
          <cell r="F39"/>
          <cell r="G39"/>
          <cell r="H39" t="str">
            <v/>
          </cell>
        </row>
        <row r="40">
          <cell r="A40"/>
          <cell r="B40"/>
          <cell r="C40"/>
          <cell r="D40"/>
          <cell r="E40"/>
          <cell r="F40"/>
          <cell r="G40"/>
          <cell r="H40" t="str">
            <v/>
          </cell>
        </row>
        <row r="41">
          <cell r="A41"/>
          <cell r="B41"/>
          <cell r="C41"/>
          <cell r="D41"/>
          <cell r="E41"/>
          <cell r="F41"/>
          <cell r="G41"/>
          <cell r="H41" t="str">
            <v/>
          </cell>
        </row>
        <row r="42">
          <cell r="A42" t="str">
            <v>ITEM 0 - PÁGINA 1</v>
          </cell>
          <cell r="B42"/>
          <cell r="C42"/>
          <cell r="D42"/>
          <cell r="E42"/>
          <cell r="F42"/>
          <cell r="G42"/>
          <cell r="H42"/>
        </row>
        <row r="43">
          <cell r="A43"/>
          <cell r="B43"/>
          <cell r="C43"/>
          <cell r="D43"/>
          <cell r="E43"/>
          <cell r="F43"/>
          <cell r="G43"/>
          <cell r="H43" t="str">
            <v/>
          </cell>
        </row>
        <row r="44">
          <cell r="A44"/>
          <cell r="B44"/>
          <cell r="C44"/>
          <cell r="D44"/>
          <cell r="E44"/>
          <cell r="F44"/>
          <cell r="G44"/>
          <cell r="H44" t="str">
            <v/>
          </cell>
        </row>
        <row r="45">
          <cell r="A45"/>
          <cell r="B45"/>
          <cell r="C45"/>
          <cell r="D45"/>
          <cell r="E45"/>
          <cell r="F45"/>
          <cell r="G45"/>
          <cell r="H45" t="str">
            <v/>
          </cell>
        </row>
        <row r="46">
          <cell r="A46"/>
          <cell r="B46"/>
          <cell r="C46"/>
          <cell r="D46"/>
          <cell r="E46"/>
          <cell r="F46"/>
          <cell r="G46"/>
          <cell r="H46" t="str">
            <v/>
          </cell>
        </row>
        <row r="47">
          <cell r="A47"/>
          <cell r="B47"/>
          <cell r="C47"/>
          <cell r="D47"/>
          <cell r="E47"/>
          <cell r="F47"/>
          <cell r="G47"/>
          <cell r="H47" t="str">
            <v/>
          </cell>
        </row>
        <row r="48">
          <cell r="A48"/>
          <cell r="B48"/>
          <cell r="C48"/>
          <cell r="D48"/>
          <cell r="E48"/>
          <cell r="F48"/>
          <cell r="G48"/>
          <cell r="H48" t="str">
            <v/>
          </cell>
        </row>
        <row r="49">
          <cell r="A49"/>
          <cell r="B49"/>
          <cell r="C49"/>
          <cell r="D49"/>
          <cell r="E49"/>
          <cell r="F49"/>
          <cell r="G49"/>
          <cell r="H49" t="str">
            <v/>
          </cell>
        </row>
        <row r="50">
          <cell r="A50"/>
          <cell r="B50"/>
          <cell r="C50"/>
          <cell r="D50"/>
          <cell r="E50"/>
          <cell r="F50"/>
          <cell r="G50"/>
          <cell r="H50" t="str">
            <v/>
          </cell>
        </row>
        <row r="51">
          <cell r="A51"/>
          <cell r="B51"/>
          <cell r="C51"/>
          <cell r="D51"/>
          <cell r="E51"/>
          <cell r="F51"/>
          <cell r="G51"/>
          <cell r="H51" t="str">
            <v/>
          </cell>
        </row>
        <row r="52">
          <cell r="A52"/>
          <cell r="B52"/>
          <cell r="C52"/>
          <cell r="D52"/>
          <cell r="E52"/>
          <cell r="F52"/>
          <cell r="G52"/>
          <cell r="H52" t="str">
            <v/>
          </cell>
        </row>
        <row r="53">
          <cell r="A53"/>
          <cell r="B53"/>
          <cell r="C53"/>
          <cell r="D53"/>
          <cell r="E53"/>
          <cell r="F53"/>
          <cell r="G53"/>
          <cell r="H53" t="str">
            <v/>
          </cell>
        </row>
        <row r="54">
          <cell r="A54"/>
          <cell r="B54"/>
          <cell r="C54"/>
          <cell r="D54"/>
          <cell r="E54"/>
          <cell r="F54"/>
          <cell r="G54"/>
          <cell r="H54" t="str">
            <v/>
          </cell>
        </row>
        <row r="55">
          <cell r="A55"/>
          <cell r="B55"/>
          <cell r="C55"/>
          <cell r="D55"/>
          <cell r="E55"/>
          <cell r="F55"/>
          <cell r="G55"/>
          <cell r="H55" t="str">
            <v/>
          </cell>
        </row>
        <row r="56">
          <cell r="A56"/>
          <cell r="B56"/>
          <cell r="C56"/>
          <cell r="D56"/>
          <cell r="E56"/>
          <cell r="F56"/>
          <cell r="G56"/>
          <cell r="H56" t="str">
            <v/>
          </cell>
        </row>
        <row r="57">
          <cell r="A57"/>
          <cell r="B57"/>
          <cell r="C57"/>
          <cell r="D57"/>
          <cell r="E57"/>
          <cell r="F57"/>
          <cell r="G57"/>
          <cell r="H57" t="str">
            <v/>
          </cell>
        </row>
        <row r="58">
          <cell r="A58"/>
          <cell r="B58"/>
          <cell r="C58"/>
          <cell r="D58"/>
          <cell r="E58"/>
          <cell r="F58"/>
          <cell r="G58"/>
          <cell r="H58" t="str">
            <v/>
          </cell>
        </row>
        <row r="59">
          <cell r="A59"/>
          <cell r="B59"/>
          <cell r="C59"/>
          <cell r="D59"/>
          <cell r="E59"/>
          <cell r="F59"/>
          <cell r="G59"/>
          <cell r="H59" t="str">
            <v/>
          </cell>
        </row>
        <row r="60">
          <cell r="A60" t="str">
            <v>TOTAL CANTIDAD ITEM 0</v>
          </cell>
          <cell r="B60"/>
          <cell r="C60"/>
          <cell r="D60"/>
          <cell r="E60"/>
          <cell r="F60"/>
          <cell r="G60"/>
          <cell r="H60" t="str">
            <v/>
          </cell>
        </row>
        <row r="61">
          <cell r="A61" t="str">
            <v>INSERTE PLANO, GRÁFICO O ESQUEMA AQUÍ</v>
          </cell>
          <cell r="B61"/>
          <cell r="C61"/>
          <cell r="D61"/>
          <cell r="E61"/>
          <cell r="F61"/>
          <cell r="G61"/>
          <cell r="H61"/>
        </row>
        <row r="62">
          <cell r="A62"/>
          <cell r="B62"/>
          <cell r="C62"/>
          <cell r="D62"/>
          <cell r="E62"/>
          <cell r="F62"/>
          <cell r="G62"/>
          <cell r="H62"/>
        </row>
        <row r="63">
          <cell r="A63"/>
          <cell r="B63"/>
          <cell r="C63"/>
          <cell r="D63"/>
          <cell r="E63"/>
          <cell r="F63"/>
          <cell r="G63"/>
          <cell r="H63"/>
        </row>
        <row r="64">
          <cell r="A64"/>
          <cell r="B64"/>
          <cell r="C64"/>
          <cell r="D64"/>
          <cell r="E64"/>
          <cell r="F64"/>
          <cell r="G64"/>
          <cell r="H64"/>
        </row>
        <row r="65">
          <cell r="A65"/>
          <cell r="B65"/>
          <cell r="C65"/>
          <cell r="D65"/>
          <cell r="E65"/>
          <cell r="F65"/>
          <cell r="G65"/>
          <cell r="H65"/>
        </row>
        <row r="66">
          <cell r="A66"/>
          <cell r="B66"/>
          <cell r="C66"/>
          <cell r="D66"/>
          <cell r="E66"/>
          <cell r="F66"/>
          <cell r="G66"/>
          <cell r="H66"/>
        </row>
        <row r="67">
          <cell r="A67"/>
          <cell r="B67"/>
          <cell r="C67"/>
          <cell r="D67"/>
          <cell r="E67"/>
          <cell r="F67"/>
          <cell r="G67"/>
          <cell r="H67"/>
        </row>
        <row r="68">
          <cell r="A68"/>
          <cell r="B68"/>
          <cell r="C68"/>
          <cell r="D68"/>
          <cell r="E68"/>
          <cell r="F68"/>
          <cell r="G68"/>
          <cell r="H68"/>
        </row>
        <row r="69">
          <cell r="A69"/>
          <cell r="B69"/>
          <cell r="C69"/>
          <cell r="D69"/>
          <cell r="E69"/>
          <cell r="F69"/>
          <cell r="G69"/>
          <cell r="H69"/>
        </row>
        <row r="70">
          <cell r="A70"/>
          <cell r="B70"/>
          <cell r="C70"/>
          <cell r="D70"/>
          <cell r="E70"/>
          <cell r="F70"/>
          <cell r="G70"/>
          <cell r="H70"/>
        </row>
        <row r="71">
          <cell r="A71"/>
          <cell r="B71"/>
          <cell r="C71"/>
          <cell r="D71"/>
          <cell r="E71"/>
          <cell r="F71"/>
          <cell r="G71"/>
          <cell r="H71"/>
        </row>
        <row r="72">
          <cell r="A72"/>
          <cell r="B72"/>
          <cell r="C72"/>
          <cell r="D72"/>
          <cell r="E72"/>
          <cell r="F72"/>
          <cell r="G72"/>
          <cell r="H72"/>
        </row>
        <row r="73">
          <cell r="A73"/>
          <cell r="B73"/>
          <cell r="C73"/>
          <cell r="D73"/>
          <cell r="E73"/>
          <cell r="F73"/>
          <cell r="G73"/>
          <cell r="H73"/>
        </row>
        <row r="74">
          <cell r="A74"/>
          <cell r="B74"/>
          <cell r="C74"/>
          <cell r="D74"/>
          <cell r="E74"/>
          <cell r="F74"/>
          <cell r="G74"/>
          <cell r="H74"/>
        </row>
        <row r="75">
          <cell r="A75"/>
          <cell r="B75"/>
          <cell r="C75"/>
          <cell r="D75"/>
          <cell r="E75"/>
          <cell r="F75"/>
          <cell r="G75"/>
          <cell r="H75"/>
        </row>
        <row r="76">
          <cell r="A76"/>
          <cell r="B76"/>
          <cell r="C76"/>
          <cell r="D76"/>
          <cell r="E76"/>
          <cell r="F76"/>
          <cell r="G76"/>
          <cell r="H76"/>
        </row>
        <row r="77">
          <cell r="A77"/>
          <cell r="B77"/>
          <cell r="C77"/>
          <cell r="D77"/>
          <cell r="E77"/>
          <cell r="F77"/>
          <cell r="G77"/>
          <cell r="H77"/>
        </row>
        <row r="78">
          <cell r="A78"/>
          <cell r="B78"/>
          <cell r="C78"/>
          <cell r="D78"/>
          <cell r="E78"/>
          <cell r="F78"/>
          <cell r="G78"/>
          <cell r="H78"/>
        </row>
        <row r="79">
          <cell r="A79"/>
          <cell r="B79"/>
          <cell r="C79"/>
          <cell r="D79"/>
          <cell r="E79"/>
          <cell r="F79"/>
          <cell r="G79"/>
          <cell r="H79"/>
        </row>
        <row r="80">
          <cell r="A80"/>
          <cell r="B80"/>
          <cell r="C80"/>
          <cell r="D80"/>
          <cell r="E80"/>
          <cell r="F80"/>
          <cell r="G80"/>
          <cell r="H80"/>
        </row>
        <row r="81">
          <cell r="A81"/>
          <cell r="C81"/>
          <cell r="D81"/>
          <cell r="E81"/>
          <cell r="F81"/>
          <cell r="G81"/>
        </row>
        <row r="82">
          <cell r="A82"/>
          <cell r="C82"/>
          <cell r="D82"/>
          <cell r="E82"/>
          <cell r="F82"/>
          <cell r="G82"/>
        </row>
        <row r="83">
          <cell r="A83"/>
          <cell r="B83"/>
          <cell r="C83"/>
          <cell r="D83"/>
          <cell r="E83"/>
          <cell r="F83"/>
          <cell r="G83"/>
        </row>
        <row r="84">
          <cell r="A84"/>
          <cell r="B84" t="str">
            <v>LUIS ROBERTO MONTERROSA OROZCO</v>
          </cell>
          <cell r="C84"/>
          <cell r="D84"/>
          <cell r="E84"/>
          <cell r="F84"/>
          <cell r="G84"/>
        </row>
        <row r="85">
          <cell r="A85"/>
          <cell r="B85" t="str">
            <v>ING. CIVIL CONSULTOR EXTERNO</v>
          </cell>
          <cell r="C85"/>
          <cell r="D85"/>
          <cell r="E85"/>
          <cell r="F85"/>
          <cell r="G85"/>
        </row>
        <row r="86">
          <cell r="A86"/>
          <cell r="B86" t="str">
            <v>PLANEACION MUNICIPAL</v>
          </cell>
          <cell r="C86"/>
          <cell r="D86"/>
          <cell r="E86"/>
          <cell r="F86"/>
          <cell r="G86"/>
        </row>
        <row r="87">
          <cell r="A87"/>
          <cell r="B87" t="str">
            <v>M.P. 5202140692</v>
          </cell>
          <cell r="C87" t="str">
            <v>ITEM 0 - PÁGINA 2</v>
          </cell>
          <cell r="D87"/>
          <cell r="E87"/>
          <cell r="F87"/>
          <cell r="G87"/>
          <cell r="H87"/>
        </row>
        <row r="88">
          <cell r="A88" t="str">
            <v>DEPARTAMENTO DE ANTIOQUIA</v>
          </cell>
          <cell r="B88"/>
          <cell r="C88"/>
          <cell r="D88"/>
          <cell r="E88"/>
          <cell r="F88"/>
          <cell r="G88"/>
          <cell r="H88"/>
        </row>
        <row r="89">
          <cell r="A89" t="str">
            <v>MUNICIPIO DE CAUCASIA</v>
          </cell>
          <cell r="B89"/>
          <cell r="C89"/>
          <cell r="D89"/>
          <cell r="E89"/>
          <cell r="F89"/>
          <cell r="G89"/>
          <cell r="H89"/>
        </row>
        <row r="90">
          <cell r="A90" t="str">
            <v>PROYECTO: CONSTRUCCION DE PAVIMENTO RIGIDO URBANO EN LA URBANIZACION VILLA SUAREZ DEL MUNICIPIO DE CAUCASIA ,ANTIOQUIA</v>
          </cell>
          <cell r="B90"/>
          <cell r="C90"/>
          <cell r="D90"/>
          <cell r="E90"/>
          <cell r="F90"/>
          <cell r="G90"/>
          <cell r="H90"/>
        </row>
        <row r="91">
          <cell r="A91"/>
          <cell r="C91"/>
          <cell r="D91"/>
          <cell r="E91"/>
          <cell r="F91"/>
          <cell r="G91"/>
          <cell r="H91"/>
        </row>
        <row r="92">
          <cell r="A92" t="str">
            <v>MEMORIAS DE OBRA</v>
          </cell>
          <cell r="B92"/>
          <cell r="C92"/>
          <cell r="D92"/>
          <cell r="E92"/>
          <cell r="F92"/>
          <cell r="G92"/>
          <cell r="H92"/>
        </row>
        <row r="94">
          <cell r="A94" t="str">
            <v>ITEM</v>
          </cell>
          <cell r="B94" t="str">
            <v>DESCRIPCIÓN</v>
          </cell>
          <cell r="C94"/>
          <cell r="D94"/>
          <cell r="E94"/>
          <cell r="F94"/>
          <cell r="G94" t="str">
            <v>UNIDAD</v>
          </cell>
          <cell r="H94" t="str">
            <v>CANTIDAD</v>
          </cell>
        </row>
        <row r="95">
          <cell r="A95">
            <v>1.1000000000000001</v>
          </cell>
          <cell r="B95" t="str">
            <v>Excavación mecanica varias sin clasificar de la excavacion,  provenientes de los cortes requeridos para la explaneacion, no incluye cargue y retiro del material provenientes de la excavacion.</v>
          </cell>
          <cell r="C95"/>
          <cell r="D95"/>
          <cell r="E95"/>
          <cell r="F95"/>
          <cell r="G95" t="str">
            <v>m3</v>
          </cell>
          <cell r="H95">
            <v>2495</v>
          </cell>
        </row>
        <row r="96">
          <cell r="A96"/>
          <cell r="B96"/>
          <cell r="C96"/>
          <cell r="D96"/>
          <cell r="E96"/>
          <cell r="F96"/>
          <cell r="G96"/>
        </row>
        <row r="97">
          <cell r="A97" t="str">
            <v>DETALLE</v>
          </cell>
          <cell r="B97"/>
          <cell r="C97" t="str">
            <v>FACTOR</v>
          </cell>
          <cell r="D97" t="str">
            <v>CANTIDAD</v>
          </cell>
          <cell r="E97" t="str">
            <v>A (ML)</v>
          </cell>
          <cell r="F97" t="str">
            <v>B (M2)</v>
          </cell>
          <cell r="G97" t="str">
            <v>C (M3)</v>
          </cell>
          <cell r="H97" t="str">
            <v>TOTAL</v>
          </cell>
        </row>
        <row r="98">
          <cell r="A98" t="str">
            <v>TRAMO 1</v>
          </cell>
          <cell r="B98"/>
          <cell r="C98">
            <v>1</v>
          </cell>
          <cell r="D98">
            <v>1</v>
          </cell>
          <cell r="E98">
            <v>315.08</v>
          </cell>
          <cell r="F98">
            <v>6</v>
          </cell>
          <cell r="G98">
            <v>0.35</v>
          </cell>
          <cell r="H98">
            <v>661.66800000000001</v>
          </cell>
        </row>
        <row r="99">
          <cell r="A99" t="str">
            <v>TRAMO 2</v>
          </cell>
          <cell r="B99"/>
          <cell r="C99">
            <v>1</v>
          </cell>
          <cell r="D99">
            <v>1</v>
          </cell>
          <cell r="E99">
            <v>331.22</v>
          </cell>
          <cell r="F99">
            <v>6</v>
          </cell>
          <cell r="G99">
            <v>0.35</v>
          </cell>
          <cell r="H99">
            <v>695.56200000000001</v>
          </cell>
        </row>
        <row r="100">
          <cell r="A100" t="str">
            <v>TRAMO 3</v>
          </cell>
          <cell r="B100"/>
          <cell r="C100">
            <v>1</v>
          </cell>
          <cell r="D100">
            <v>1</v>
          </cell>
          <cell r="E100">
            <v>93</v>
          </cell>
          <cell r="F100">
            <v>6</v>
          </cell>
          <cell r="G100">
            <v>0.35</v>
          </cell>
          <cell r="H100">
            <v>195.29999999999998</v>
          </cell>
        </row>
        <row r="101">
          <cell r="A101" t="str">
            <v>TRAMO 4</v>
          </cell>
          <cell r="B101"/>
          <cell r="C101">
            <v>1</v>
          </cell>
          <cell r="D101">
            <v>1</v>
          </cell>
          <cell r="E101">
            <v>89.64</v>
          </cell>
          <cell r="F101">
            <v>6</v>
          </cell>
          <cell r="G101">
            <v>0.35</v>
          </cell>
          <cell r="H101">
            <v>188.244</v>
          </cell>
        </row>
        <row r="102">
          <cell r="A102" t="str">
            <v xml:space="preserve">TRAMO 5 </v>
          </cell>
          <cell r="B102"/>
          <cell r="C102">
            <v>1</v>
          </cell>
          <cell r="D102">
            <v>1</v>
          </cell>
          <cell r="E102">
            <v>70.36</v>
          </cell>
          <cell r="F102">
            <v>6</v>
          </cell>
          <cell r="G102">
            <v>0.35</v>
          </cell>
          <cell r="H102">
            <v>147.75599999999997</v>
          </cell>
        </row>
        <row r="103">
          <cell r="A103" t="str">
            <v>INTERSECCION ENTRE TRAMO 4 Y TRAMO 5</v>
          </cell>
          <cell r="B103"/>
          <cell r="C103">
            <v>79.05</v>
          </cell>
          <cell r="D103">
            <v>1</v>
          </cell>
          <cell r="E103">
            <v>1</v>
          </cell>
          <cell r="F103">
            <v>1</v>
          </cell>
          <cell r="G103">
            <v>0.35</v>
          </cell>
          <cell r="H103">
            <v>27.667499999999997</v>
          </cell>
        </row>
        <row r="104">
          <cell r="A104" t="str">
            <v>TRAMO 7</v>
          </cell>
          <cell r="B104"/>
          <cell r="C104">
            <v>1</v>
          </cell>
          <cell r="D104">
            <v>1</v>
          </cell>
          <cell r="E104">
            <v>158.13999999999999</v>
          </cell>
          <cell r="F104">
            <v>6</v>
          </cell>
          <cell r="G104">
            <v>0.35</v>
          </cell>
          <cell r="H104">
            <v>332.09399999999994</v>
          </cell>
        </row>
        <row r="105">
          <cell r="A105" t="str">
            <v>OCHAVES EN INTERSECCION TRAMO 1 Y TRAMO 7</v>
          </cell>
          <cell r="B105"/>
          <cell r="C105">
            <v>1.3371</v>
          </cell>
          <cell r="D105">
            <v>4</v>
          </cell>
          <cell r="E105">
            <v>1</v>
          </cell>
          <cell r="F105">
            <v>1</v>
          </cell>
          <cell r="G105">
            <v>0.35</v>
          </cell>
          <cell r="H105">
            <v>1.8719399999999997</v>
          </cell>
        </row>
        <row r="106">
          <cell r="A106" t="str">
            <v>OCHAVES EN INTERSECCION TRAMO 2 Y TRAMO 7</v>
          </cell>
          <cell r="B106"/>
          <cell r="C106">
            <v>1.3371</v>
          </cell>
          <cell r="D106">
            <v>4</v>
          </cell>
          <cell r="E106">
            <v>1</v>
          </cell>
          <cell r="F106">
            <v>1</v>
          </cell>
          <cell r="G106">
            <v>0.35</v>
          </cell>
          <cell r="H106">
            <v>1.8719399999999997</v>
          </cell>
        </row>
        <row r="107">
          <cell r="A107" t="str">
            <v>OCHAVES EN INTERSECCION TRAMO 3 Y TRAMO 7</v>
          </cell>
          <cell r="B107"/>
          <cell r="C107">
            <v>1.3371</v>
          </cell>
          <cell r="D107">
            <v>2</v>
          </cell>
          <cell r="E107">
            <v>1</v>
          </cell>
          <cell r="F107">
            <v>1</v>
          </cell>
          <cell r="G107">
            <v>0.35</v>
          </cell>
          <cell r="H107">
            <v>0.93596999999999986</v>
          </cell>
        </row>
        <row r="108">
          <cell r="A108" t="str">
            <v>OCHAVES EN INTERSECCION TRAMO 4 Y TRAMO 7</v>
          </cell>
          <cell r="B108"/>
          <cell r="C108">
            <v>1.3371</v>
          </cell>
          <cell r="D108">
            <v>2</v>
          </cell>
          <cell r="E108">
            <v>1</v>
          </cell>
          <cell r="F108">
            <v>1</v>
          </cell>
          <cell r="G108">
            <v>0.35</v>
          </cell>
          <cell r="H108">
            <v>0.93596999999999986</v>
          </cell>
        </row>
        <row r="109">
          <cell r="A109" t="str">
            <v>OCHAVES EN INTERSECCION TRAMO 5 Y TRAMO 7 LADO IZQUIERDO</v>
          </cell>
          <cell r="B109"/>
          <cell r="C109">
            <v>0.96719999999999995</v>
          </cell>
          <cell r="D109">
            <v>1</v>
          </cell>
          <cell r="E109">
            <v>1</v>
          </cell>
          <cell r="F109">
            <v>1</v>
          </cell>
          <cell r="G109">
            <v>0.35</v>
          </cell>
          <cell r="H109">
            <v>0.33851999999999999</v>
          </cell>
        </row>
        <row r="110">
          <cell r="A110" t="str">
            <v>OCHAVES EN INTERSECCION TRAMO 5 Y TRAMO 7 LADO DERECHO</v>
          </cell>
          <cell r="B110"/>
          <cell r="C110">
            <v>3.8266</v>
          </cell>
          <cell r="D110">
            <v>1</v>
          </cell>
          <cell r="E110">
            <v>1</v>
          </cell>
          <cell r="F110">
            <v>1</v>
          </cell>
          <cell r="G110">
            <v>0.35</v>
          </cell>
          <cell r="H110">
            <v>1.33931</v>
          </cell>
        </row>
        <row r="111">
          <cell r="A111" t="str">
            <v>TRAMO 8</v>
          </cell>
          <cell r="B111"/>
          <cell r="C111">
            <v>1</v>
          </cell>
          <cell r="D111">
            <v>1</v>
          </cell>
          <cell r="E111">
            <v>110.98</v>
          </cell>
          <cell r="F111">
            <v>6</v>
          </cell>
          <cell r="G111">
            <v>0.35</v>
          </cell>
          <cell r="H111">
            <v>233.05799999999999</v>
          </cell>
        </row>
        <row r="112">
          <cell r="A112" t="str">
            <v>OCHAVES EN INTERSECCION TRAMO 1 Y TRAMO 8</v>
          </cell>
          <cell r="B112"/>
          <cell r="C112">
            <v>1.3371</v>
          </cell>
          <cell r="D112">
            <v>1</v>
          </cell>
          <cell r="E112">
            <v>1</v>
          </cell>
          <cell r="F112">
            <v>1</v>
          </cell>
          <cell r="G112">
            <v>0.35</v>
          </cell>
          <cell r="H112">
            <v>0.46798499999999993</v>
          </cell>
        </row>
        <row r="113">
          <cell r="A113" t="str">
            <v>OCHAVES EN INTERSECCION TRAMO 2 Y TRAMO 8</v>
          </cell>
          <cell r="B113"/>
          <cell r="C113">
            <v>1.3371</v>
          </cell>
          <cell r="D113">
            <v>1</v>
          </cell>
          <cell r="E113">
            <v>1</v>
          </cell>
          <cell r="F113">
            <v>1</v>
          </cell>
          <cell r="G113">
            <v>0.35</v>
          </cell>
          <cell r="H113">
            <v>0.46798499999999993</v>
          </cell>
        </row>
        <row r="114">
          <cell r="A114" t="str">
            <v>OCHAVES EN INTERSECCION DE TRAMO 6 Y TRAMO 8 LADO IZQUIERDO</v>
          </cell>
          <cell r="B114"/>
          <cell r="C114">
            <v>2.6989999999999998</v>
          </cell>
          <cell r="D114">
            <v>1</v>
          </cell>
          <cell r="E114">
            <v>1</v>
          </cell>
          <cell r="F114">
            <v>1</v>
          </cell>
          <cell r="G114">
            <v>0.35</v>
          </cell>
          <cell r="H114">
            <v>0.94464999999999988</v>
          </cell>
        </row>
        <row r="115">
          <cell r="A115" t="str">
            <v>INTERSECCION ENTRE TRAMO 6 Y TRAMO 8</v>
          </cell>
          <cell r="B115"/>
          <cell r="C115">
            <v>8.0180000000000007</v>
          </cell>
          <cell r="D115">
            <v>1</v>
          </cell>
          <cell r="E115">
            <v>1</v>
          </cell>
          <cell r="F115">
            <v>1</v>
          </cell>
          <cell r="G115">
            <v>0.35</v>
          </cell>
          <cell r="H115">
            <v>2.8063000000000002</v>
          </cell>
        </row>
        <row r="116">
          <cell r="A116" t="str">
            <v>OCHAVEZ ENTRE TRAMO 2 Y CALLE 2A</v>
          </cell>
          <cell r="B116"/>
          <cell r="C116">
            <v>1.3371</v>
          </cell>
          <cell r="D116">
            <v>1</v>
          </cell>
          <cell r="E116">
            <v>1</v>
          </cell>
          <cell r="F116">
            <v>1</v>
          </cell>
          <cell r="G116">
            <v>0.35</v>
          </cell>
          <cell r="H116">
            <v>0.46798499999999993</v>
          </cell>
        </row>
        <row r="117">
          <cell r="A117" t="str">
            <v>OCHAVEZ ENTRE TRAMO 2 Y CALLE 5 LADO IZQUIERDO</v>
          </cell>
          <cell r="B117"/>
          <cell r="C117">
            <v>2.1667000000000001</v>
          </cell>
          <cell r="D117">
            <v>1</v>
          </cell>
          <cell r="E117">
            <v>1</v>
          </cell>
          <cell r="F117">
            <v>1</v>
          </cell>
          <cell r="G117">
            <v>0.35</v>
          </cell>
          <cell r="H117">
            <v>0.75834499999999994</v>
          </cell>
        </row>
        <row r="118">
          <cell r="A118" t="str">
            <v>OCHAVEZ ENTRE TRAMO 2 Y CALLE 5 LADO DERECHO</v>
          </cell>
          <cell r="B118"/>
          <cell r="C118">
            <v>2</v>
          </cell>
          <cell r="D118">
            <v>1</v>
          </cell>
          <cell r="E118">
            <v>1</v>
          </cell>
          <cell r="F118">
            <v>1</v>
          </cell>
          <cell r="G118">
            <v>0.35</v>
          </cell>
          <cell r="H118">
            <v>0.7</v>
          </cell>
        </row>
        <row r="119">
          <cell r="A119"/>
          <cell r="B119"/>
          <cell r="C119"/>
          <cell r="D119"/>
          <cell r="E119"/>
          <cell r="F119"/>
          <cell r="G119"/>
          <cell r="H119" t="str">
            <v/>
          </cell>
        </row>
        <row r="120">
          <cell r="A120"/>
          <cell r="B120"/>
          <cell r="C120"/>
          <cell r="D120"/>
          <cell r="E120"/>
          <cell r="F120"/>
          <cell r="G120"/>
          <cell r="H120" t="str">
            <v/>
          </cell>
        </row>
        <row r="121">
          <cell r="A121"/>
          <cell r="B121"/>
          <cell r="C121"/>
          <cell r="D121"/>
          <cell r="E121"/>
          <cell r="F121"/>
          <cell r="G121"/>
          <cell r="H121" t="str">
            <v/>
          </cell>
        </row>
        <row r="122">
          <cell r="A122"/>
          <cell r="B122"/>
          <cell r="C122"/>
          <cell r="D122"/>
          <cell r="E122"/>
          <cell r="F122"/>
          <cell r="G122"/>
          <cell r="H122" t="str">
            <v/>
          </cell>
        </row>
        <row r="123">
          <cell r="A123"/>
          <cell r="B123"/>
          <cell r="C123"/>
          <cell r="D123"/>
          <cell r="E123"/>
          <cell r="F123"/>
          <cell r="G123"/>
          <cell r="H123" t="str">
            <v/>
          </cell>
        </row>
        <row r="124">
          <cell r="A124"/>
          <cell r="B124"/>
          <cell r="C124"/>
          <cell r="D124"/>
          <cell r="E124"/>
          <cell r="F124"/>
          <cell r="G124"/>
          <cell r="H124" t="str">
            <v/>
          </cell>
        </row>
        <row r="125">
          <cell r="A125"/>
          <cell r="B125"/>
          <cell r="C125"/>
          <cell r="D125"/>
          <cell r="E125"/>
          <cell r="F125"/>
          <cell r="G125"/>
          <cell r="H125" t="str">
            <v/>
          </cell>
        </row>
        <row r="126">
          <cell r="A126"/>
          <cell r="B126"/>
          <cell r="C126"/>
          <cell r="D126"/>
          <cell r="E126"/>
          <cell r="F126"/>
          <cell r="G126"/>
          <cell r="H126" t="str">
            <v/>
          </cell>
        </row>
        <row r="127">
          <cell r="A127"/>
          <cell r="B127"/>
          <cell r="C127"/>
          <cell r="D127"/>
          <cell r="E127"/>
          <cell r="F127"/>
          <cell r="G127"/>
          <cell r="H127" t="str">
            <v/>
          </cell>
        </row>
        <row r="128">
          <cell r="A128"/>
          <cell r="B128"/>
          <cell r="C128"/>
          <cell r="D128"/>
          <cell r="E128"/>
          <cell r="F128"/>
          <cell r="G128"/>
          <cell r="H128" t="str">
            <v/>
          </cell>
        </row>
        <row r="129">
          <cell r="A129" t="str">
            <v>ITEM 1.1 - PÁGINA 1</v>
          </cell>
          <cell r="B129"/>
          <cell r="C129"/>
          <cell r="D129"/>
          <cell r="E129"/>
          <cell r="F129"/>
          <cell r="G129"/>
          <cell r="H129"/>
        </row>
        <row r="130">
          <cell r="A130"/>
          <cell r="B130"/>
          <cell r="C130"/>
          <cell r="D130"/>
          <cell r="E130"/>
          <cell r="F130"/>
          <cell r="G130"/>
          <cell r="H130" t="str">
            <v/>
          </cell>
        </row>
        <row r="131">
          <cell r="A131"/>
          <cell r="B131"/>
          <cell r="C131"/>
          <cell r="D131"/>
          <cell r="E131"/>
          <cell r="F131"/>
          <cell r="G131"/>
          <cell r="H131" t="str">
            <v/>
          </cell>
        </row>
        <row r="132">
          <cell r="A132"/>
          <cell r="B132"/>
          <cell r="C132"/>
          <cell r="D132"/>
          <cell r="E132"/>
          <cell r="F132"/>
          <cell r="G132"/>
          <cell r="H132" t="str">
            <v/>
          </cell>
        </row>
        <row r="133">
          <cell r="A133"/>
          <cell r="B133"/>
          <cell r="C133"/>
          <cell r="D133"/>
          <cell r="E133"/>
          <cell r="F133"/>
          <cell r="G133"/>
          <cell r="H133" t="str">
            <v/>
          </cell>
        </row>
        <row r="134">
          <cell r="A134"/>
          <cell r="B134"/>
          <cell r="C134"/>
          <cell r="D134"/>
          <cell r="E134"/>
          <cell r="F134"/>
          <cell r="G134"/>
          <cell r="H134" t="str">
            <v/>
          </cell>
        </row>
        <row r="135">
          <cell r="A135"/>
          <cell r="B135"/>
          <cell r="C135"/>
          <cell r="D135"/>
          <cell r="E135"/>
          <cell r="F135"/>
          <cell r="G135"/>
          <cell r="H135" t="str">
            <v/>
          </cell>
        </row>
        <row r="136">
          <cell r="A136"/>
          <cell r="B136"/>
          <cell r="C136"/>
          <cell r="D136"/>
          <cell r="E136"/>
          <cell r="F136"/>
          <cell r="G136"/>
          <cell r="H136" t="str">
            <v/>
          </cell>
        </row>
        <row r="137">
          <cell r="A137"/>
          <cell r="B137"/>
          <cell r="C137"/>
          <cell r="D137"/>
          <cell r="E137"/>
          <cell r="F137"/>
          <cell r="G137"/>
          <cell r="H137" t="str">
            <v/>
          </cell>
        </row>
        <row r="138">
          <cell r="A138"/>
          <cell r="B138"/>
          <cell r="C138"/>
          <cell r="D138"/>
          <cell r="E138"/>
          <cell r="F138"/>
          <cell r="G138"/>
          <cell r="H138" t="str">
            <v/>
          </cell>
        </row>
        <row r="139">
          <cell r="A139"/>
          <cell r="B139"/>
          <cell r="C139"/>
          <cell r="D139"/>
          <cell r="E139"/>
          <cell r="F139"/>
          <cell r="G139"/>
          <cell r="H139" t="str">
            <v/>
          </cell>
        </row>
        <row r="140">
          <cell r="A140"/>
          <cell r="B140"/>
          <cell r="C140"/>
          <cell r="D140"/>
          <cell r="E140"/>
          <cell r="F140"/>
          <cell r="G140"/>
          <cell r="H140" t="str">
            <v/>
          </cell>
        </row>
        <row r="141">
          <cell r="A141"/>
          <cell r="B141"/>
          <cell r="C141"/>
          <cell r="D141"/>
          <cell r="E141"/>
          <cell r="F141"/>
          <cell r="G141"/>
          <cell r="H141" t="str">
            <v/>
          </cell>
        </row>
        <row r="142">
          <cell r="A142"/>
          <cell r="B142"/>
          <cell r="C142"/>
          <cell r="D142"/>
          <cell r="E142"/>
          <cell r="F142"/>
          <cell r="G142"/>
          <cell r="H142" t="str">
            <v/>
          </cell>
        </row>
        <row r="143">
          <cell r="A143"/>
          <cell r="B143"/>
          <cell r="C143"/>
          <cell r="D143"/>
          <cell r="E143"/>
          <cell r="F143"/>
          <cell r="G143"/>
          <cell r="H143" t="str">
            <v/>
          </cell>
        </row>
        <row r="144">
          <cell r="A144"/>
          <cell r="B144"/>
          <cell r="C144"/>
          <cell r="D144"/>
          <cell r="E144"/>
          <cell r="F144"/>
          <cell r="G144"/>
          <cell r="H144" t="str">
            <v/>
          </cell>
        </row>
        <row r="145">
          <cell r="A145"/>
          <cell r="B145"/>
          <cell r="C145"/>
          <cell r="D145"/>
          <cell r="E145"/>
          <cell r="F145"/>
          <cell r="G145"/>
          <cell r="H145" t="str">
            <v/>
          </cell>
        </row>
        <row r="146">
          <cell r="A146"/>
          <cell r="B146"/>
          <cell r="C146"/>
          <cell r="D146"/>
          <cell r="E146"/>
          <cell r="F146"/>
          <cell r="G146"/>
          <cell r="H146" t="str">
            <v/>
          </cell>
        </row>
        <row r="147">
          <cell r="A147" t="str">
            <v>TOTAL CANTIDAD ITEM 1.1</v>
          </cell>
          <cell r="B147"/>
          <cell r="C147"/>
          <cell r="D147"/>
          <cell r="E147"/>
          <cell r="F147"/>
          <cell r="G147"/>
          <cell r="H147">
            <v>2495</v>
          </cell>
        </row>
        <row r="148">
          <cell r="A148" t="str">
            <v>INSERTE PLANO, GRÁFICO O ESQUEMA AQUÍ</v>
          </cell>
          <cell r="B148"/>
          <cell r="C148"/>
          <cell r="D148"/>
          <cell r="E148"/>
          <cell r="F148"/>
          <cell r="G148"/>
          <cell r="H148"/>
        </row>
        <row r="149">
          <cell r="A149"/>
          <cell r="B149"/>
          <cell r="C149"/>
          <cell r="D149"/>
          <cell r="E149"/>
          <cell r="F149"/>
          <cell r="G149"/>
          <cell r="H149"/>
        </row>
        <row r="150">
          <cell r="A150"/>
          <cell r="B150"/>
          <cell r="C150"/>
          <cell r="D150"/>
          <cell r="E150"/>
          <cell r="F150"/>
          <cell r="G150"/>
          <cell r="H150"/>
        </row>
        <row r="151">
          <cell r="A151"/>
          <cell r="B151"/>
          <cell r="C151"/>
          <cell r="D151"/>
          <cell r="E151"/>
          <cell r="F151"/>
          <cell r="G151"/>
          <cell r="H151"/>
        </row>
        <row r="152">
          <cell r="A152"/>
          <cell r="B152"/>
          <cell r="C152"/>
          <cell r="D152"/>
          <cell r="E152"/>
          <cell r="F152"/>
          <cell r="G152"/>
          <cell r="H152"/>
        </row>
        <row r="153">
          <cell r="A153"/>
          <cell r="B153"/>
          <cell r="C153"/>
          <cell r="D153"/>
          <cell r="E153"/>
          <cell r="F153"/>
          <cell r="G153"/>
          <cell r="H153"/>
        </row>
        <row r="154">
          <cell r="A154"/>
          <cell r="B154"/>
          <cell r="C154"/>
          <cell r="D154"/>
          <cell r="E154"/>
          <cell r="F154"/>
          <cell r="G154"/>
          <cell r="H154"/>
        </row>
        <row r="155">
          <cell r="A155"/>
          <cell r="B155"/>
          <cell r="C155"/>
          <cell r="D155"/>
          <cell r="E155"/>
          <cell r="F155"/>
          <cell r="G155"/>
          <cell r="H155"/>
        </row>
        <row r="156">
          <cell r="A156"/>
          <cell r="B156"/>
          <cell r="C156"/>
          <cell r="D156"/>
          <cell r="E156"/>
          <cell r="F156"/>
          <cell r="G156"/>
          <cell r="H156"/>
        </row>
        <row r="157">
          <cell r="A157"/>
          <cell r="B157"/>
          <cell r="C157"/>
          <cell r="D157"/>
          <cell r="E157"/>
          <cell r="F157"/>
          <cell r="G157"/>
          <cell r="H157"/>
        </row>
        <row r="158">
          <cell r="A158"/>
          <cell r="B158"/>
          <cell r="C158"/>
          <cell r="D158"/>
          <cell r="E158"/>
          <cell r="F158"/>
          <cell r="G158"/>
          <cell r="H158"/>
        </row>
        <row r="159">
          <cell r="A159"/>
          <cell r="B159"/>
          <cell r="C159"/>
          <cell r="D159"/>
          <cell r="E159"/>
          <cell r="F159"/>
          <cell r="G159"/>
          <cell r="H159"/>
        </row>
        <row r="160">
          <cell r="A160"/>
          <cell r="B160"/>
          <cell r="C160"/>
          <cell r="D160"/>
          <cell r="E160"/>
          <cell r="F160"/>
          <cell r="G160"/>
          <cell r="H160"/>
        </row>
        <row r="161">
          <cell r="A161"/>
          <cell r="B161"/>
          <cell r="C161"/>
          <cell r="D161"/>
          <cell r="E161"/>
          <cell r="F161"/>
          <cell r="G161"/>
          <cell r="H161"/>
        </row>
        <row r="162">
          <cell r="A162"/>
          <cell r="B162"/>
          <cell r="C162"/>
          <cell r="D162"/>
          <cell r="E162"/>
          <cell r="F162"/>
          <cell r="G162"/>
          <cell r="H162"/>
        </row>
        <row r="163">
          <cell r="A163"/>
          <cell r="B163"/>
          <cell r="C163"/>
          <cell r="D163"/>
          <cell r="E163"/>
          <cell r="F163"/>
          <cell r="G163"/>
          <cell r="H163"/>
        </row>
        <row r="164">
          <cell r="A164"/>
          <cell r="B164"/>
          <cell r="C164"/>
          <cell r="D164"/>
          <cell r="E164"/>
          <cell r="F164"/>
          <cell r="G164"/>
          <cell r="H164"/>
        </row>
        <row r="165">
          <cell r="A165"/>
          <cell r="B165"/>
          <cell r="C165"/>
          <cell r="D165"/>
          <cell r="E165"/>
          <cell r="F165"/>
          <cell r="G165"/>
          <cell r="H165"/>
        </row>
        <row r="166">
          <cell r="A166"/>
          <cell r="B166"/>
          <cell r="C166"/>
          <cell r="D166"/>
          <cell r="E166"/>
          <cell r="F166"/>
          <cell r="G166"/>
          <cell r="H166"/>
        </row>
        <row r="167">
          <cell r="A167"/>
          <cell r="B167"/>
          <cell r="C167"/>
          <cell r="D167"/>
          <cell r="E167"/>
          <cell r="F167"/>
          <cell r="G167"/>
          <cell r="H167"/>
        </row>
        <row r="168">
          <cell r="A168"/>
          <cell r="C168"/>
          <cell r="D168"/>
          <cell r="E168"/>
          <cell r="F168"/>
          <cell r="G168"/>
        </row>
        <row r="169">
          <cell r="A169"/>
          <cell r="C169"/>
          <cell r="D169"/>
          <cell r="E169"/>
          <cell r="F169"/>
          <cell r="G169"/>
        </row>
        <row r="170">
          <cell r="A170"/>
          <cell r="B170"/>
          <cell r="C170"/>
          <cell r="D170"/>
          <cell r="E170"/>
          <cell r="F170"/>
          <cell r="G170"/>
        </row>
        <row r="171">
          <cell r="A171"/>
          <cell r="B171" t="str">
            <v>LUIS ROBERTO MONTERROSA OROZCO</v>
          </cell>
          <cell r="C171"/>
          <cell r="D171"/>
          <cell r="E171"/>
          <cell r="F171"/>
          <cell r="G171"/>
        </row>
        <row r="172">
          <cell r="A172"/>
          <cell r="B172" t="str">
            <v>ING. CIVIL CONSULTOR EXTERNO</v>
          </cell>
          <cell r="C172"/>
          <cell r="D172"/>
          <cell r="E172"/>
          <cell r="F172"/>
          <cell r="G172"/>
        </row>
        <row r="173">
          <cell r="A173"/>
          <cell r="B173" t="str">
            <v>PLANEACION MUNICIPAL</v>
          </cell>
          <cell r="C173"/>
          <cell r="D173"/>
          <cell r="E173"/>
          <cell r="F173"/>
          <cell r="G173"/>
        </row>
        <row r="174">
          <cell r="A174"/>
          <cell r="B174" t="str">
            <v>M.P. 5202140692</v>
          </cell>
          <cell r="C174" t="str">
            <v>ITEM 1.1 - PÁGINA 2</v>
          </cell>
          <cell r="D174"/>
          <cell r="E174"/>
          <cell r="F174"/>
          <cell r="G174"/>
          <cell r="H174"/>
        </row>
        <row r="175">
          <cell r="A175" t="str">
            <v>DEPARTAMENTO DE ANTIOQUIA</v>
          </cell>
          <cell r="B175"/>
          <cell r="C175"/>
          <cell r="D175"/>
          <cell r="E175"/>
          <cell r="F175"/>
          <cell r="G175"/>
          <cell r="H175"/>
        </row>
        <row r="176">
          <cell r="A176" t="str">
            <v>MUNICIPIO DE CAUCASIA</v>
          </cell>
          <cell r="B176"/>
          <cell r="C176"/>
          <cell r="D176"/>
          <cell r="E176"/>
          <cell r="F176"/>
          <cell r="G176"/>
          <cell r="H176"/>
        </row>
        <row r="177">
          <cell r="A177" t="str">
            <v>PROYECTO: CONSTRUCCION DE PAVIMENTO RIGIDO URBANO EN LA URBANIZACION VILLA SUAREZ DEL MUNICIPIO DE CAUCASIA ,ANTIOQUIA</v>
          </cell>
          <cell r="B177"/>
          <cell r="C177"/>
          <cell r="D177"/>
          <cell r="E177"/>
          <cell r="F177"/>
          <cell r="G177"/>
          <cell r="H177"/>
        </row>
        <row r="178">
          <cell r="A178"/>
          <cell r="C178"/>
          <cell r="D178"/>
          <cell r="E178"/>
          <cell r="F178"/>
          <cell r="G178"/>
          <cell r="H178"/>
        </row>
        <row r="179">
          <cell r="A179" t="str">
            <v>MEMORIAS DE OBRA</v>
          </cell>
          <cell r="B179"/>
          <cell r="C179"/>
          <cell r="D179"/>
          <cell r="E179"/>
          <cell r="F179"/>
          <cell r="G179"/>
          <cell r="H179"/>
        </row>
        <row r="181">
          <cell r="A181" t="str">
            <v>ITEM</v>
          </cell>
          <cell r="B181" t="str">
            <v>DESCRIPCIÓN</v>
          </cell>
          <cell r="C181"/>
          <cell r="D181"/>
          <cell r="E181"/>
          <cell r="F181"/>
          <cell r="G181" t="str">
            <v>UNIDAD</v>
          </cell>
          <cell r="H181" t="str">
            <v>CANTIDAD</v>
          </cell>
        </row>
        <row r="182">
          <cell r="A182">
            <v>1.2</v>
          </cell>
          <cell r="B182" t="str">
            <v>Retiro de material sobrante de la excavacion, hasta botadero, se retiraran, transportaran, depositaran y conformaran en los sitios destinados para la disposición  de sobrantes o desechos</v>
          </cell>
          <cell r="C182"/>
          <cell r="D182"/>
          <cell r="E182"/>
          <cell r="F182"/>
          <cell r="G182" t="str">
            <v>m3</v>
          </cell>
          <cell r="H182">
            <v>2994</v>
          </cell>
        </row>
        <row r="183">
          <cell r="A183"/>
          <cell r="B183"/>
          <cell r="C183"/>
          <cell r="D183"/>
          <cell r="E183"/>
          <cell r="F183"/>
          <cell r="G183"/>
        </row>
        <row r="184">
          <cell r="A184" t="str">
            <v>DETALLE</v>
          </cell>
          <cell r="B184"/>
          <cell r="C184" t="str">
            <v>FACTOR</v>
          </cell>
          <cell r="D184" t="str">
            <v>CANTIDAD</v>
          </cell>
          <cell r="E184" t="str">
            <v>A (ML)</v>
          </cell>
          <cell r="F184" t="str">
            <v>B (M2)</v>
          </cell>
          <cell r="G184" t="str">
            <v>C (M3)</v>
          </cell>
          <cell r="H184" t="str">
            <v>TOTAL</v>
          </cell>
        </row>
        <row r="185">
          <cell r="A185" t="str">
            <v>VOLUMEN TOTAL DE EXCAVACION</v>
          </cell>
          <cell r="B185"/>
          <cell r="C185">
            <v>1.2</v>
          </cell>
          <cell r="D185">
            <v>1</v>
          </cell>
          <cell r="E185">
            <v>1</v>
          </cell>
          <cell r="F185">
            <v>1</v>
          </cell>
          <cell r="G185">
            <v>2495</v>
          </cell>
          <cell r="H185">
            <v>2994</v>
          </cell>
        </row>
        <row r="186">
          <cell r="A186"/>
          <cell r="B186"/>
          <cell r="C186"/>
          <cell r="D186"/>
          <cell r="E186"/>
          <cell r="F186"/>
          <cell r="G186"/>
          <cell r="H186" t="str">
            <v/>
          </cell>
        </row>
        <row r="187">
          <cell r="A187"/>
          <cell r="B187"/>
          <cell r="C187"/>
          <cell r="D187"/>
          <cell r="E187"/>
          <cell r="F187"/>
          <cell r="G187"/>
          <cell r="H187" t="str">
            <v/>
          </cell>
        </row>
        <row r="188">
          <cell r="A188"/>
          <cell r="B188"/>
          <cell r="C188"/>
          <cell r="D188"/>
          <cell r="E188"/>
          <cell r="F188"/>
          <cell r="G188"/>
          <cell r="H188" t="str">
            <v/>
          </cell>
        </row>
        <row r="189">
          <cell r="A189"/>
          <cell r="B189"/>
          <cell r="C189"/>
          <cell r="D189"/>
          <cell r="E189"/>
          <cell r="F189"/>
          <cell r="G189"/>
          <cell r="H189" t="str">
            <v/>
          </cell>
        </row>
        <row r="190">
          <cell r="A190"/>
          <cell r="B190"/>
          <cell r="C190"/>
          <cell r="D190"/>
          <cell r="E190"/>
          <cell r="F190"/>
          <cell r="G190"/>
          <cell r="H190" t="str">
            <v/>
          </cell>
        </row>
        <row r="191">
          <cell r="A191"/>
          <cell r="B191"/>
          <cell r="C191"/>
          <cell r="D191"/>
          <cell r="E191"/>
          <cell r="F191"/>
          <cell r="G191"/>
          <cell r="H191" t="str">
            <v/>
          </cell>
        </row>
        <row r="192">
          <cell r="A192"/>
          <cell r="B192"/>
          <cell r="C192"/>
          <cell r="D192"/>
          <cell r="E192"/>
          <cell r="F192"/>
          <cell r="G192"/>
          <cell r="H192" t="str">
            <v/>
          </cell>
        </row>
        <row r="193">
          <cell r="A193"/>
          <cell r="B193"/>
          <cell r="C193"/>
          <cell r="D193"/>
          <cell r="E193"/>
          <cell r="F193"/>
          <cell r="G193"/>
          <cell r="H193" t="str">
            <v/>
          </cell>
        </row>
        <row r="194">
          <cell r="A194"/>
          <cell r="B194"/>
          <cell r="C194"/>
          <cell r="D194"/>
          <cell r="E194"/>
          <cell r="F194"/>
          <cell r="G194"/>
          <cell r="H194" t="str">
            <v/>
          </cell>
        </row>
        <row r="195">
          <cell r="A195"/>
          <cell r="B195"/>
          <cell r="C195"/>
          <cell r="D195"/>
          <cell r="E195"/>
          <cell r="F195"/>
          <cell r="G195"/>
          <cell r="H195" t="str">
            <v/>
          </cell>
        </row>
        <row r="196">
          <cell r="A196"/>
          <cell r="B196"/>
          <cell r="C196"/>
          <cell r="D196"/>
          <cell r="E196"/>
          <cell r="F196"/>
          <cell r="G196"/>
          <cell r="H196" t="str">
            <v/>
          </cell>
        </row>
        <row r="197">
          <cell r="A197"/>
          <cell r="B197"/>
          <cell r="C197"/>
          <cell r="D197"/>
          <cell r="E197"/>
          <cell r="F197"/>
          <cell r="G197"/>
          <cell r="H197" t="str">
            <v/>
          </cell>
        </row>
        <row r="198">
          <cell r="A198"/>
          <cell r="B198"/>
          <cell r="C198"/>
          <cell r="D198"/>
          <cell r="E198"/>
          <cell r="F198"/>
          <cell r="G198"/>
          <cell r="H198" t="str">
            <v/>
          </cell>
        </row>
        <row r="199">
          <cell r="A199"/>
          <cell r="B199"/>
          <cell r="C199"/>
          <cell r="D199"/>
          <cell r="E199"/>
          <cell r="F199"/>
          <cell r="G199"/>
          <cell r="H199" t="str">
            <v/>
          </cell>
        </row>
        <row r="200">
          <cell r="A200"/>
          <cell r="B200"/>
          <cell r="C200"/>
          <cell r="D200"/>
          <cell r="E200"/>
          <cell r="F200"/>
          <cell r="G200"/>
          <cell r="H200" t="str">
            <v/>
          </cell>
        </row>
        <row r="201">
          <cell r="A201"/>
          <cell r="B201"/>
          <cell r="C201"/>
          <cell r="D201"/>
          <cell r="E201"/>
          <cell r="F201"/>
          <cell r="G201"/>
          <cell r="H201" t="str">
            <v/>
          </cell>
        </row>
        <row r="202">
          <cell r="A202"/>
          <cell r="B202"/>
          <cell r="C202"/>
          <cell r="D202"/>
          <cell r="E202"/>
          <cell r="F202"/>
          <cell r="G202"/>
          <cell r="H202" t="str">
            <v/>
          </cell>
        </row>
        <row r="203">
          <cell r="A203"/>
          <cell r="B203"/>
          <cell r="C203"/>
          <cell r="D203"/>
          <cell r="E203"/>
          <cell r="F203"/>
          <cell r="G203"/>
          <cell r="H203" t="str">
            <v/>
          </cell>
        </row>
        <row r="204">
          <cell r="A204"/>
          <cell r="B204"/>
          <cell r="C204"/>
          <cell r="D204"/>
          <cell r="E204"/>
          <cell r="F204"/>
          <cell r="G204"/>
          <cell r="H204" t="str">
            <v/>
          </cell>
        </row>
        <row r="205">
          <cell r="A205"/>
          <cell r="B205"/>
          <cell r="C205"/>
          <cell r="D205"/>
          <cell r="E205"/>
          <cell r="F205"/>
          <cell r="G205"/>
          <cell r="H205" t="str">
            <v/>
          </cell>
        </row>
        <row r="206">
          <cell r="A206"/>
          <cell r="B206"/>
          <cell r="C206"/>
          <cell r="D206"/>
          <cell r="E206"/>
          <cell r="F206"/>
          <cell r="G206"/>
          <cell r="H206" t="str">
            <v/>
          </cell>
        </row>
        <row r="207">
          <cell r="A207"/>
          <cell r="B207"/>
          <cell r="C207"/>
          <cell r="D207"/>
          <cell r="E207"/>
          <cell r="F207"/>
          <cell r="G207"/>
          <cell r="H207" t="str">
            <v/>
          </cell>
        </row>
        <row r="208">
          <cell r="A208"/>
          <cell r="B208"/>
          <cell r="C208"/>
          <cell r="D208"/>
          <cell r="E208"/>
          <cell r="F208"/>
          <cell r="G208"/>
          <cell r="H208" t="str">
            <v/>
          </cell>
        </row>
        <row r="209">
          <cell r="A209"/>
          <cell r="B209"/>
          <cell r="C209"/>
          <cell r="D209"/>
          <cell r="E209"/>
          <cell r="F209"/>
          <cell r="G209"/>
          <cell r="H209" t="str">
            <v/>
          </cell>
        </row>
        <row r="210">
          <cell r="A210"/>
          <cell r="B210"/>
          <cell r="C210"/>
          <cell r="D210"/>
          <cell r="E210"/>
          <cell r="F210"/>
          <cell r="G210"/>
          <cell r="H210" t="str">
            <v/>
          </cell>
        </row>
        <row r="211">
          <cell r="A211"/>
          <cell r="B211"/>
          <cell r="C211"/>
          <cell r="D211"/>
          <cell r="E211"/>
          <cell r="F211"/>
          <cell r="G211"/>
          <cell r="H211" t="str">
            <v/>
          </cell>
        </row>
        <row r="212">
          <cell r="A212"/>
          <cell r="B212"/>
          <cell r="C212"/>
          <cell r="D212"/>
          <cell r="E212"/>
          <cell r="F212"/>
          <cell r="G212"/>
          <cell r="H212" t="str">
            <v/>
          </cell>
        </row>
        <row r="213">
          <cell r="A213"/>
          <cell r="B213"/>
          <cell r="C213"/>
          <cell r="D213"/>
          <cell r="E213"/>
          <cell r="F213"/>
          <cell r="G213"/>
          <cell r="H213" t="str">
            <v/>
          </cell>
        </row>
        <row r="214">
          <cell r="A214"/>
          <cell r="B214"/>
          <cell r="C214"/>
          <cell r="D214"/>
          <cell r="E214"/>
          <cell r="F214"/>
          <cell r="G214"/>
          <cell r="H214" t="str">
            <v/>
          </cell>
        </row>
        <row r="215">
          <cell r="A215"/>
          <cell r="B215"/>
          <cell r="C215"/>
          <cell r="D215"/>
          <cell r="E215"/>
          <cell r="F215"/>
          <cell r="G215"/>
          <cell r="H215" t="str">
            <v/>
          </cell>
        </row>
        <row r="216">
          <cell r="A216" t="str">
            <v>ITEM 1.2 - PÁGINA 1</v>
          </cell>
          <cell r="B216"/>
          <cell r="C216"/>
          <cell r="D216"/>
          <cell r="E216"/>
          <cell r="F216"/>
          <cell r="G216"/>
          <cell r="H216"/>
        </row>
        <row r="217">
          <cell r="A217"/>
          <cell r="B217"/>
          <cell r="C217"/>
          <cell r="D217"/>
          <cell r="E217"/>
          <cell r="F217"/>
          <cell r="G217"/>
          <cell r="H217" t="str">
            <v/>
          </cell>
        </row>
        <row r="218">
          <cell r="A218"/>
          <cell r="B218"/>
          <cell r="C218"/>
          <cell r="D218"/>
          <cell r="E218"/>
          <cell r="F218"/>
          <cell r="G218"/>
          <cell r="H218" t="str">
            <v/>
          </cell>
        </row>
        <row r="219">
          <cell r="A219"/>
          <cell r="B219"/>
          <cell r="C219"/>
          <cell r="D219"/>
          <cell r="E219"/>
          <cell r="F219"/>
          <cell r="G219"/>
          <cell r="H219" t="str">
            <v/>
          </cell>
        </row>
        <row r="220">
          <cell r="A220"/>
          <cell r="B220"/>
          <cell r="C220"/>
          <cell r="D220"/>
          <cell r="E220"/>
          <cell r="F220"/>
          <cell r="G220"/>
          <cell r="H220" t="str">
            <v/>
          </cell>
        </row>
        <row r="221">
          <cell r="A221"/>
          <cell r="B221"/>
          <cell r="C221"/>
          <cell r="D221"/>
          <cell r="E221"/>
          <cell r="F221"/>
          <cell r="G221"/>
          <cell r="H221" t="str">
            <v/>
          </cell>
        </row>
        <row r="222">
          <cell r="A222"/>
          <cell r="B222"/>
          <cell r="C222"/>
          <cell r="D222"/>
          <cell r="E222"/>
          <cell r="F222"/>
          <cell r="G222"/>
          <cell r="H222" t="str">
            <v/>
          </cell>
        </row>
        <row r="223">
          <cell r="A223"/>
          <cell r="B223"/>
          <cell r="C223"/>
          <cell r="D223"/>
          <cell r="E223"/>
          <cell r="F223"/>
          <cell r="G223"/>
          <cell r="H223" t="str">
            <v/>
          </cell>
        </row>
        <row r="224">
          <cell r="A224"/>
          <cell r="B224"/>
          <cell r="C224"/>
          <cell r="D224"/>
          <cell r="E224"/>
          <cell r="F224"/>
          <cell r="G224"/>
          <cell r="H224" t="str">
            <v/>
          </cell>
        </row>
        <row r="225">
          <cell r="A225"/>
          <cell r="B225"/>
          <cell r="C225"/>
          <cell r="D225"/>
          <cell r="E225"/>
          <cell r="F225"/>
          <cell r="G225"/>
          <cell r="H225" t="str">
            <v/>
          </cell>
        </row>
        <row r="226">
          <cell r="A226"/>
          <cell r="B226"/>
          <cell r="C226"/>
          <cell r="D226"/>
          <cell r="E226"/>
          <cell r="F226"/>
          <cell r="G226"/>
          <cell r="H226" t="str">
            <v/>
          </cell>
        </row>
        <row r="227">
          <cell r="A227"/>
          <cell r="B227"/>
          <cell r="C227"/>
          <cell r="D227"/>
          <cell r="E227"/>
          <cell r="F227"/>
          <cell r="G227"/>
          <cell r="H227" t="str">
            <v/>
          </cell>
        </row>
        <row r="228">
          <cell r="A228"/>
          <cell r="B228"/>
          <cell r="C228"/>
          <cell r="D228"/>
          <cell r="E228"/>
          <cell r="F228"/>
          <cell r="G228"/>
          <cell r="H228" t="str">
            <v/>
          </cell>
        </row>
        <row r="229">
          <cell r="A229"/>
          <cell r="B229"/>
          <cell r="C229"/>
          <cell r="D229"/>
          <cell r="E229"/>
          <cell r="F229"/>
          <cell r="G229"/>
          <cell r="H229" t="str">
            <v/>
          </cell>
        </row>
        <row r="230">
          <cell r="A230"/>
          <cell r="B230"/>
          <cell r="C230"/>
          <cell r="D230"/>
          <cell r="E230"/>
          <cell r="F230"/>
          <cell r="G230"/>
          <cell r="H230" t="str">
            <v/>
          </cell>
        </row>
        <row r="231">
          <cell r="A231"/>
          <cell r="B231"/>
          <cell r="C231"/>
          <cell r="D231"/>
          <cell r="E231"/>
          <cell r="F231"/>
          <cell r="G231"/>
          <cell r="H231" t="str">
            <v/>
          </cell>
        </row>
        <row r="232">
          <cell r="A232"/>
          <cell r="B232"/>
          <cell r="C232"/>
          <cell r="D232"/>
          <cell r="E232"/>
          <cell r="F232"/>
          <cell r="G232"/>
          <cell r="H232" t="str">
            <v/>
          </cell>
        </row>
        <row r="233">
          <cell r="A233"/>
          <cell r="B233"/>
          <cell r="C233"/>
          <cell r="D233"/>
          <cell r="E233"/>
          <cell r="F233"/>
          <cell r="G233"/>
          <cell r="H233" t="str">
            <v/>
          </cell>
        </row>
        <row r="234">
          <cell r="A234" t="str">
            <v>TOTAL CANTIDAD ITEM 1.2</v>
          </cell>
          <cell r="B234"/>
          <cell r="C234"/>
          <cell r="D234"/>
          <cell r="E234"/>
          <cell r="F234"/>
          <cell r="G234"/>
          <cell r="H234">
            <v>2994</v>
          </cell>
        </row>
        <row r="235">
          <cell r="A235" t="str">
            <v>INSERTE PLANO, GRÁFICO O ESQUEMA AQUÍ</v>
          </cell>
          <cell r="B235"/>
          <cell r="C235"/>
          <cell r="D235"/>
          <cell r="E235"/>
          <cell r="F235"/>
          <cell r="G235"/>
          <cell r="H235"/>
        </row>
        <row r="236">
          <cell r="A236"/>
          <cell r="B236"/>
          <cell r="C236"/>
          <cell r="D236"/>
          <cell r="E236"/>
          <cell r="F236"/>
          <cell r="G236"/>
          <cell r="H236"/>
        </row>
        <row r="237">
          <cell r="A237"/>
          <cell r="B237"/>
          <cell r="C237"/>
          <cell r="D237"/>
          <cell r="E237"/>
          <cell r="F237"/>
          <cell r="G237"/>
          <cell r="H237"/>
        </row>
        <row r="238">
          <cell r="A238"/>
          <cell r="B238"/>
          <cell r="C238"/>
          <cell r="D238"/>
          <cell r="E238"/>
          <cell r="F238"/>
          <cell r="G238"/>
          <cell r="H238"/>
        </row>
        <row r="239">
          <cell r="A239"/>
          <cell r="B239"/>
          <cell r="C239"/>
          <cell r="D239"/>
          <cell r="E239"/>
          <cell r="F239"/>
          <cell r="G239"/>
          <cell r="H239"/>
        </row>
        <row r="240">
          <cell r="A240"/>
          <cell r="B240"/>
          <cell r="C240"/>
          <cell r="D240"/>
          <cell r="E240"/>
          <cell r="F240"/>
          <cell r="G240"/>
          <cell r="H240"/>
        </row>
        <row r="241">
          <cell r="A241"/>
          <cell r="B241"/>
          <cell r="C241"/>
          <cell r="D241"/>
          <cell r="E241"/>
          <cell r="F241"/>
          <cell r="G241"/>
          <cell r="H241"/>
        </row>
        <row r="242">
          <cell r="A242"/>
          <cell r="B242"/>
          <cell r="C242"/>
          <cell r="D242"/>
          <cell r="E242"/>
          <cell r="F242"/>
          <cell r="G242"/>
          <cell r="H242"/>
        </row>
        <row r="243">
          <cell r="A243"/>
          <cell r="B243"/>
          <cell r="C243"/>
          <cell r="D243"/>
          <cell r="E243"/>
          <cell r="F243"/>
          <cell r="G243"/>
          <cell r="H243"/>
        </row>
        <row r="244">
          <cell r="A244"/>
          <cell r="B244"/>
          <cell r="C244"/>
          <cell r="D244"/>
          <cell r="E244"/>
          <cell r="F244"/>
          <cell r="G244"/>
          <cell r="H244"/>
        </row>
        <row r="245">
          <cell r="A245"/>
          <cell r="B245"/>
          <cell r="C245"/>
          <cell r="D245"/>
          <cell r="E245"/>
          <cell r="F245"/>
          <cell r="G245"/>
          <cell r="H245"/>
        </row>
        <row r="246">
          <cell r="A246"/>
          <cell r="B246"/>
          <cell r="C246"/>
          <cell r="D246"/>
          <cell r="E246"/>
          <cell r="F246"/>
          <cell r="G246"/>
          <cell r="H246"/>
        </row>
        <row r="247">
          <cell r="A247"/>
          <cell r="B247"/>
          <cell r="C247"/>
          <cell r="D247"/>
          <cell r="E247"/>
          <cell r="F247"/>
          <cell r="G247"/>
          <cell r="H247"/>
        </row>
        <row r="248">
          <cell r="A248"/>
          <cell r="B248"/>
          <cell r="C248"/>
          <cell r="D248"/>
          <cell r="E248"/>
          <cell r="F248"/>
          <cell r="G248"/>
          <cell r="H248"/>
        </row>
        <row r="249">
          <cell r="A249"/>
          <cell r="B249"/>
          <cell r="C249"/>
          <cell r="D249"/>
          <cell r="E249"/>
          <cell r="F249"/>
          <cell r="G249"/>
          <cell r="H249"/>
        </row>
        <row r="250">
          <cell r="A250"/>
          <cell r="B250"/>
          <cell r="C250"/>
          <cell r="D250"/>
          <cell r="E250"/>
          <cell r="F250"/>
          <cell r="G250"/>
          <cell r="H250"/>
        </row>
        <row r="251">
          <cell r="A251"/>
          <cell r="B251"/>
          <cell r="C251"/>
          <cell r="D251"/>
          <cell r="E251"/>
          <cell r="F251"/>
          <cell r="G251"/>
          <cell r="H251"/>
        </row>
        <row r="252">
          <cell r="A252"/>
          <cell r="B252"/>
          <cell r="C252"/>
          <cell r="D252"/>
          <cell r="E252"/>
          <cell r="F252"/>
          <cell r="G252"/>
          <cell r="H252"/>
        </row>
        <row r="253">
          <cell r="A253"/>
          <cell r="B253"/>
          <cell r="C253"/>
          <cell r="D253"/>
          <cell r="E253"/>
          <cell r="F253"/>
          <cell r="G253"/>
          <cell r="H253"/>
        </row>
        <row r="254">
          <cell r="A254"/>
          <cell r="B254"/>
          <cell r="C254"/>
          <cell r="D254"/>
          <cell r="E254"/>
          <cell r="F254"/>
          <cell r="G254"/>
          <cell r="H254"/>
        </row>
        <row r="255">
          <cell r="A255"/>
          <cell r="C255"/>
          <cell r="D255"/>
          <cell r="E255"/>
          <cell r="F255"/>
          <cell r="G255"/>
        </row>
        <row r="256">
          <cell r="A256"/>
          <cell r="C256"/>
          <cell r="D256"/>
          <cell r="E256"/>
          <cell r="F256"/>
          <cell r="G256"/>
        </row>
        <row r="257">
          <cell r="A257"/>
          <cell r="B257"/>
          <cell r="C257"/>
          <cell r="D257"/>
          <cell r="E257"/>
          <cell r="F257"/>
          <cell r="G257"/>
        </row>
        <row r="258">
          <cell r="A258"/>
          <cell r="B258" t="str">
            <v>LUIS ROBERTO MONTERROSA OROZCO</v>
          </cell>
          <cell r="C258"/>
          <cell r="D258"/>
          <cell r="E258"/>
          <cell r="F258"/>
          <cell r="G258"/>
        </row>
        <row r="259">
          <cell r="A259"/>
          <cell r="B259" t="str">
            <v>ING. CIVIL CONSULTOR EXTERNO</v>
          </cell>
          <cell r="C259"/>
          <cell r="D259"/>
          <cell r="E259"/>
          <cell r="F259"/>
          <cell r="G259"/>
        </row>
        <row r="260">
          <cell r="A260"/>
          <cell r="B260" t="str">
            <v>PLANEACION MUNICIPAL</v>
          </cell>
          <cell r="C260"/>
          <cell r="D260"/>
          <cell r="E260"/>
          <cell r="F260"/>
          <cell r="G260"/>
        </row>
        <row r="261">
          <cell r="A261"/>
          <cell r="B261" t="str">
            <v>M.P. 5202140692</v>
          </cell>
          <cell r="C261" t="str">
            <v>ITEM 1.2 - PÁGINA 2</v>
          </cell>
          <cell r="D261"/>
          <cell r="E261"/>
          <cell r="F261"/>
          <cell r="G261"/>
          <cell r="H261"/>
        </row>
        <row r="262">
          <cell r="A262" t="str">
            <v>DEPARTAMENTO DE ANTIOQUIA</v>
          </cell>
          <cell r="B262"/>
          <cell r="C262"/>
          <cell r="D262"/>
          <cell r="E262"/>
          <cell r="F262"/>
          <cell r="G262"/>
          <cell r="H262"/>
        </row>
        <row r="263">
          <cell r="A263" t="str">
            <v>MUNICIPIO DE CAUCASIA</v>
          </cell>
          <cell r="B263"/>
          <cell r="C263"/>
          <cell r="D263"/>
          <cell r="E263"/>
          <cell r="F263"/>
          <cell r="G263"/>
          <cell r="H263"/>
        </row>
        <row r="264">
          <cell r="A264" t="str">
            <v>PROYECTO: CONSTRUCCION DE PAVIMENTO RIGIDO URBANO EN LA URBANIZACION VILLA SUAREZ DEL MUNICIPIO DE CAUCASIA ,ANTIOQUIA</v>
          </cell>
          <cell r="B264"/>
          <cell r="C264"/>
          <cell r="D264"/>
          <cell r="E264"/>
          <cell r="F264"/>
          <cell r="G264"/>
          <cell r="H264"/>
        </row>
        <row r="265">
          <cell r="A265"/>
          <cell r="C265"/>
          <cell r="D265"/>
          <cell r="E265"/>
          <cell r="F265"/>
          <cell r="G265"/>
          <cell r="H265"/>
        </row>
        <row r="266">
          <cell r="A266" t="str">
            <v>MEMORIAS DE OBRA</v>
          </cell>
          <cell r="B266"/>
          <cell r="C266"/>
          <cell r="D266"/>
          <cell r="E266"/>
          <cell r="F266"/>
          <cell r="G266"/>
          <cell r="H266"/>
        </row>
        <row r="268">
          <cell r="A268" t="str">
            <v>ITEM</v>
          </cell>
          <cell r="B268" t="str">
            <v>DESCRIPCIÓN</v>
          </cell>
          <cell r="C268"/>
          <cell r="D268"/>
          <cell r="E268"/>
          <cell r="F268"/>
          <cell r="G268" t="str">
            <v>UNIDAD</v>
          </cell>
          <cell r="H268" t="str">
            <v>CANTIDAD</v>
          </cell>
        </row>
        <row r="269">
          <cell r="A269">
            <v>1.3</v>
          </cell>
          <cell r="B269" t="str">
            <v>subbase granular Clase C, transporte, disposición, conformación y compactación mecánica, de los Materiales establecidos en el diseño como subbase granular para la realización del relleno, de acuerdo a los planos de topografía y al diseño del pavimento.</v>
          </cell>
          <cell r="C269"/>
          <cell r="D269"/>
          <cell r="E269"/>
          <cell r="F269"/>
          <cell r="G269" t="str">
            <v>m3</v>
          </cell>
          <cell r="H269">
            <v>1081</v>
          </cell>
        </row>
        <row r="270">
          <cell r="A270"/>
          <cell r="B270"/>
          <cell r="C270"/>
          <cell r="D270"/>
          <cell r="E270"/>
          <cell r="F270"/>
          <cell r="G270"/>
        </row>
        <row r="271">
          <cell r="A271" t="str">
            <v>DETALLE</v>
          </cell>
          <cell r="B271"/>
          <cell r="C271" t="str">
            <v>FACTOR</v>
          </cell>
          <cell r="D271" t="str">
            <v>CANTIDAD</v>
          </cell>
          <cell r="E271" t="str">
            <v>A (ML)</v>
          </cell>
          <cell r="F271" t="str">
            <v>B (M2)</v>
          </cell>
          <cell r="G271" t="str">
            <v>C (M3)</v>
          </cell>
          <cell r="H271" t="str">
            <v>TOTAL</v>
          </cell>
        </row>
        <row r="272">
          <cell r="A272" t="str">
            <v>TRAMO 1</v>
          </cell>
          <cell r="B272"/>
          <cell r="C272">
            <v>1</v>
          </cell>
          <cell r="D272">
            <v>1</v>
          </cell>
          <cell r="E272">
            <v>315.08</v>
          </cell>
          <cell r="F272">
            <v>6</v>
          </cell>
          <cell r="G272">
            <v>0.15</v>
          </cell>
          <cell r="H272">
            <v>283.572</v>
          </cell>
        </row>
        <row r="273">
          <cell r="A273" t="str">
            <v>TRAMO 2</v>
          </cell>
          <cell r="B273"/>
          <cell r="C273">
            <v>1</v>
          </cell>
          <cell r="D273">
            <v>1</v>
          </cell>
          <cell r="E273">
            <v>331.22</v>
          </cell>
          <cell r="F273">
            <v>6</v>
          </cell>
          <cell r="G273">
            <v>0.15</v>
          </cell>
          <cell r="H273">
            <v>298.09800000000001</v>
          </cell>
        </row>
        <row r="274">
          <cell r="A274" t="str">
            <v>TRAMO 3</v>
          </cell>
          <cell r="B274"/>
          <cell r="C274">
            <v>1</v>
          </cell>
          <cell r="D274">
            <v>1</v>
          </cell>
          <cell r="E274">
            <v>93</v>
          </cell>
          <cell r="F274">
            <v>6</v>
          </cell>
          <cell r="G274">
            <v>0.15</v>
          </cell>
          <cell r="H274">
            <v>83.7</v>
          </cell>
        </row>
        <row r="275">
          <cell r="A275" t="str">
            <v>TRAMO 4</v>
          </cell>
          <cell r="B275"/>
          <cell r="C275">
            <v>1</v>
          </cell>
          <cell r="D275">
            <v>1</v>
          </cell>
          <cell r="E275">
            <v>89.64</v>
          </cell>
          <cell r="F275">
            <v>6</v>
          </cell>
          <cell r="G275">
            <v>0.15</v>
          </cell>
          <cell r="H275">
            <v>80.676000000000002</v>
          </cell>
        </row>
        <row r="276">
          <cell r="A276" t="str">
            <v xml:space="preserve">TRAMO 5 </v>
          </cell>
          <cell r="B276"/>
          <cell r="C276">
            <v>1</v>
          </cell>
          <cell r="D276">
            <v>1</v>
          </cell>
          <cell r="E276">
            <v>70.36</v>
          </cell>
          <cell r="F276">
            <v>6</v>
          </cell>
          <cell r="G276">
            <v>0.15</v>
          </cell>
          <cell r="H276">
            <v>63.323999999999991</v>
          </cell>
        </row>
        <row r="277">
          <cell r="A277" t="str">
            <v>INTERSECCION ENTRE TRAMO 4 Y TRAMO 5</v>
          </cell>
          <cell r="B277"/>
          <cell r="C277">
            <v>79.05</v>
          </cell>
          <cell r="D277">
            <v>1</v>
          </cell>
          <cell r="E277">
            <v>1</v>
          </cell>
          <cell r="F277">
            <v>1</v>
          </cell>
          <cell r="G277">
            <v>0.15</v>
          </cell>
          <cell r="H277">
            <v>11.8575</v>
          </cell>
        </row>
        <row r="278">
          <cell r="A278" t="str">
            <v>TRAMO 7</v>
          </cell>
          <cell r="B278"/>
          <cell r="C278">
            <v>1</v>
          </cell>
          <cell r="D278">
            <v>1</v>
          </cell>
          <cell r="E278">
            <v>158.13999999999999</v>
          </cell>
          <cell r="F278">
            <v>6</v>
          </cell>
          <cell r="G278">
            <v>0.15</v>
          </cell>
          <cell r="H278">
            <v>142.32599999999999</v>
          </cell>
        </row>
        <row r="279">
          <cell r="A279" t="str">
            <v>OCHAVES EN INTERSECCION TRAMO 1 Y TRAMO 7</v>
          </cell>
          <cell r="B279"/>
          <cell r="C279">
            <v>1.3371</v>
          </cell>
          <cell r="D279">
            <v>4</v>
          </cell>
          <cell r="E279">
            <v>1</v>
          </cell>
          <cell r="F279">
            <v>1</v>
          </cell>
          <cell r="G279">
            <v>0.15</v>
          </cell>
          <cell r="H279">
            <v>0.80225999999999997</v>
          </cell>
        </row>
        <row r="280">
          <cell r="A280" t="str">
            <v>OCHAVES EN INTERSECCION TRAMO 2 Y TRAMO 7</v>
          </cell>
          <cell r="B280"/>
          <cell r="C280">
            <v>1.3371</v>
          </cell>
          <cell r="D280">
            <v>4</v>
          </cell>
          <cell r="E280">
            <v>1</v>
          </cell>
          <cell r="F280">
            <v>1</v>
          </cell>
          <cell r="G280">
            <v>0.15</v>
          </cell>
          <cell r="H280">
            <v>0.80225999999999997</v>
          </cell>
        </row>
        <row r="281">
          <cell r="A281" t="str">
            <v>OCHAVES EN INTERSECCION TRAMO 3 Y TRAMO 7</v>
          </cell>
          <cell r="B281"/>
          <cell r="C281">
            <v>1.3371</v>
          </cell>
          <cell r="D281">
            <v>2</v>
          </cell>
          <cell r="E281">
            <v>1</v>
          </cell>
          <cell r="F281">
            <v>1</v>
          </cell>
          <cell r="G281">
            <v>0.15</v>
          </cell>
          <cell r="H281">
            <v>0.40112999999999999</v>
          </cell>
        </row>
        <row r="282">
          <cell r="A282" t="str">
            <v>OCHAVES EN INTERSECCION TRAMO 4 Y TRAMO 7</v>
          </cell>
          <cell r="B282"/>
          <cell r="C282">
            <v>1.3371</v>
          </cell>
          <cell r="D282">
            <v>2</v>
          </cell>
          <cell r="E282">
            <v>1</v>
          </cell>
          <cell r="F282">
            <v>1</v>
          </cell>
          <cell r="G282">
            <v>0.15</v>
          </cell>
          <cell r="H282">
            <v>0.40112999999999999</v>
          </cell>
        </row>
        <row r="283">
          <cell r="A283" t="str">
            <v>OCHAVES EN INTERSECCION TRAMO 5 Y TRAMO 7 LADO IZQUIERDO</v>
          </cell>
          <cell r="B283"/>
          <cell r="C283">
            <v>0.96719999999999995</v>
          </cell>
          <cell r="D283">
            <v>1</v>
          </cell>
          <cell r="E283">
            <v>1</v>
          </cell>
          <cell r="F283">
            <v>1</v>
          </cell>
          <cell r="G283">
            <v>0.15</v>
          </cell>
          <cell r="H283">
            <v>0.14507999999999999</v>
          </cell>
        </row>
        <row r="284">
          <cell r="A284" t="str">
            <v>OCHAVES EN INTERSECCION TRAMO 5 Y TRAMO 7 LADO DERECHO</v>
          </cell>
          <cell r="B284"/>
          <cell r="C284">
            <v>3.8266</v>
          </cell>
          <cell r="D284">
            <v>1</v>
          </cell>
          <cell r="E284">
            <v>1</v>
          </cell>
          <cell r="F284">
            <v>1</v>
          </cell>
          <cell r="G284">
            <v>0.15</v>
          </cell>
          <cell r="H284">
            <v>0.57399</v>
          </cell>
        </row>
        <row r="285">
          <cell r="A285" t="str">
            <v>TRAMO 8</v>
          </cell>
          <cell r="B285"/>
          <cell r="C285">
            <v>1</v>
          </cell>
          <cell r="D285">
            <v>1</v>
          </cell>
          <cell r="E285">
            <v>110.98</v>
          </cell>
          <cell r="F285">
            <v>6</v>
          </cell>
          <cell r="G285">
            <v>0.15</v>
          </cell>
          <cell r="H285">
            <v>99.881999999999991</v>
          </cell>
        </row>
        <row r="286">
          <cell r="A286" t="str">
            <v>OCHAVES EN INTERSECCION TRAMO 1 Y TRAMO 8</v>
          </cell>
          <cell r="B286"/>
          <cell r="C286">
            <v>1.3371</v>
          </cell>
          <cell r="D286">
            <v>1</v>
          </cell>
          <cell r="E286">
            <v>1</v>
          </cell>
          <cell r="F286">
            <v>1</v>
          </cell>
          <cell r="G286">
            <v>0.15</v>
          </cell>
          <cell r="H286">
            <v>0.20056499999999999</v>
          </cell>
        </row>
        <row r="287">
          <cell r="A287" t="str">
            <v>OCHAVES EN INTERSECCION TRAMO 2 Y TRAMO 8</v>
          </cell>
          <cell r="B287"/>
          <cell r="C287">
            <v>1.3371</v>
          </cell>
          <cell r="D287">
            <v>1</v>
          </cell>
          <cell r="E287">
            <v>1</v>
          </cell>
          <cell r="F287">
            <v>1</v>
          </cell>
          <cell r="G287">
            <v>0.15</v>
          </cell>
          <cell r="H287">
            <v>0.20056499999999999</v>
          </cell>
        </row>
        <row r="288">
          <cell r="A288" t="str">
            <v>OCHAVES EN INTERSECCION DE TRAMO 6 Y TRAMO 8 LADO IZQUIERDO</v>
          </cell>
          <cell r="B288"/>
          <cell r="C288">
            <v>2.6989999999999998</v>
          </cell>
          <cell r="D288">
            <v>1</v>
          </cell>
          <cell r="E288">
            <v>1</v>
          </cell>
          <cell r="F288">
            <v>1</v>
          </cell>
          <cell r="G288">
            <v>0.15</v>
          </cell>
          <cell r="H288">
            <v>0.40484999999999999</v>
          </cell>
        </row>
        <row r="289">
          <cell r="A289" t="str">
            <v>INTERSECCION ENTRE TRAMO 6 Y TRAMO 8</v>
          </cell>
          <cell r="B289"/>
          <cell r="C289">
            <v>8.0180000000000007</v>
          </cell>
          <cell r="D289">
            <v>1</v>
          </cell>
          <cell r="E289">
            <v>1</v>
          </cell>
          <cell r="F289">
            <v>1</v>
          </cell>
          <cell r="G289">
            <v>0.15</v>
          </cell>
          <cell r="H289">
            <v>1.2027000000000001</v>
          </cell>
        </row>
        <row r="290">
          <cell r="A290" t="str">
            <v>OCHAVEZ ENTRE TRAMO 2 Y CALLE 2A</v>
          </cell>
          <cell r="B290"/>
          <cell r="C290">
            <v>1.3371</v>
          </cell>
          <cell r="D290">
            <v>1</v>
          </cell>
          <cell r="E290">
            <v>1</v>
          </cell>
          <cell r="F290">
            <v>1</v>
          </cell>
          <cell r="G290">
            <v>1.1499999999999999</v>
          </cell>
          <cell r="H290">
            <v>1.5376649999999998</v>
          </cell>
        </row>
        <row r="291">
          <cell r="A291" t="str">
            <v>OCHAVEZ ENTRE TRAMO 2 Y CALLE 5 LADO IZQUIERDO</v>
          </cell>
          <cell r="B291"/>
          <cell r="C291">
            <v>2.1667000000000001</v>
          </cell>
          <cell r="D291">
            <v>1</v>
          </cell>
          <cell r="E291">
            <v>1</v>
          </cell>
          <cell r="F291">
            <v>1</v>
          </cell>
          <cell r="G291">
            <v>2.15</v>
          </cell>
          <cell r="H291">
            <v>4.6584050000000001</v>
          </cell>
        </row>
        <row r="292">
          <cell r="A292" t="str">
            <v>OCHAVEZ ENTRE TRAMO 2 Y CALLE 5 LADO DERECHO</v>
          </cell>
          <cell r="B292"/>
          <cell r="C292">
            <v>2</v>
          </cell>
          <cell r="D292">
            <v>1</v>
          </cell>
          <cell r="E292">
            <v>1</v>
          </cell>
          <cell r="F292">
            <v>1</v>
          </cell>
          <cell r="G292">
            <v>3.15</v>
          </cell>
          <cell r="H292">
            <v>6.3</v>
          </cell>
        </row>
        <row r="293">
          <cell r="A293"/>
          <cell r="B293"/>
          <cell r="C293"/>
          <cell r="D293"/>
          <cell r="E293"/>
          <cell r="F293"/>
          <cell r="G293"/>
          <cell r="H293" t="str">
            <v/>
          </cell>
        </row>
        <row r="294">
          <cell r="A294"/>
          <cell r="B294"/>
          <cell r="C294"/>
          <cell r="D294"/>
          <cell r="E294"/>
          <cell r="F294"/>
          <cell r="G294"/>
          <cell r="H294" t="str">
            <v/>
          </cell>
        </row>
        <row r="295">
          <cell r="A295"/>
          <cell r="B295"/>
          <cell r="C295"/>
          <cell r="D295"/>
          <cell r="E295"/>
          <cell r="F295"/>
          <cell r="G295"/>
          <cell r="H295" t="str">
            <v/>
          </cell>
        </row>
        <row r="296">
          <cell r="A296"/>
          <cell r="B296"/>
          <cell r="C296"/>
          <cell r="D296"/>
          <cell r="E296"/>
          <cell r="F296"/>
          <cell r="G296"/>
          <cell r="H296" t="str">
            <v/>
          </cell>
        </row>
        <row r="297">
          <cell r="A297"/>
          <cell r="B297"/>
          <cell r="C297"/>
          <cell r="D297"/>
          <cell r="E297"/>
          <cell r="F297"/>
          <cell r="G297"/>
          <cell r="H297" t="str">
            <v/>
          </cell>
        </row>
        <row r="298">
          <cell r="A298"/>
          <cell r="B298"/>
          <cell r="C298"/>
          <cell r="D298"/>
          <cell r="E298"/>
          <cell r="F298"/>
          <cell r="G298"/>
          <cell r="H298" t="str">
            <v/>
          </cell>
        </row>
        <row r="299">
          <cell r="A299"/>
          <cell r="B299"/>
          <cell r="C299"/>
          <cell r="D299"/>
          <cell r="E299"/>
          <cell r="F299"/>
          <cell r="G299"/>
          <cell r="H299" t="str">
            <v/>
          </cell>
        </row>
        <row r="300">
          <cell r="A300"/>
          <cell r="B300"/>
          <cell r="C300"/>
          <cell r="D300"/>
          <cell r="E300"/>
          <cell r="F300"/>
          <cell r="G300"/>
          <cell r="H300" t="str">
            <v/>
          </cell>
        </row>
        <row r="301">
          <cell r="A301"/>
          <cell r="B301"/>
          <cell r="C301"/>
          <cell r="D301"/>
          <cell r="E301"/>
          <cell r="F301"/>
          <cell r="G301"/>
          <cell r="H301" t="str">
            <v/>
          </cell>
        </row>
        <row r="302">
          <cell r="A302"/>
          <cell r="B302"/>
          <cell r="C302"/>
          <cell r="D302"/>
          <cell r="E302"/>
          <cell r="F302"/>
          <cell r="G302"/>
          <cell r="H302" t="str">
            <v/>
          </cell>
        </row>
        <row r="303">
          <cell r="A303" t="str">
            <v>ITEM 1.3 - PÁGINA 1</v>
          </cell>
          <cell r="B303"/>
          <cell r="C303"/>
          <cell r="D303"/>
          <cell r="E303"/>
          <cell r="F303"/>
          <cell r="G303"/>
          <cell r="H303"/>
        </row>
        <row r="304">
          <cell r="A304"/>
          <cell r="B304"/>
          <cell r="C304"/>
          <cell r="D304"/>
          <cell r="E304"/>
          <cell r="F304"/>
          <cell r="G304"/>
          <cell r="H304" t="str">
            <v/>
          </cell>
        </row>
        <row r="305">
          <cell r="A305"/>
          <cell r="B305"/>
          <cell r="C305"/>
          <cell r="D305"/>
          <cell r="E305"/>
          <cell r="F305"/>
          <cell r="G305"/>
          <cell r="H305" t="str">
            <v/>
          </cell>
        </row>
        <row r="306">
          <cell r="A306"/>
          <cell r="B306"/>
          <cell r="C306"/>
          <cell r="D306"/>
          <cell r="E306"/>
          <cell r="F306"/>
          <cell r="G306"/>
          <cell r="H306" t="str">
            <v/>
          </cell>
        </row>
        <row r="307">
          <cell r="A307"/>
          <cell r="B307"/>
          <cell r="C307"/>
          <cell r="D307"/>
          <cell r="E307"/>
          <cell r="F307"/>
          <cell r="G307"/>
          <cell r="H307" t="str">
            <v/>
          </cell>
        </row>
        <row r="308">
          <cell r="A308"/>
          <cell r="B308"/>
          <cell r="C308"/>
          <cell r="D308"/>
          <cell r="E308"/>
          <cell r="F308"/>
          <cell r="G308"/>
          <cell r="H308" t="str">
            <v/>
          </cell>
        </row>
        <row r="309">
          <cell r="A309"/>
          <cell r="B309"/>
          <cell r="C309"/>
          <cell r="D309"/>
          <cell r="E309"/>
          <cell r="F309"/>
          <cell r="G309"/>
          <cell r="H309" t="str">
            <v/>
          </cell>
        </row>
        <row r="310">
          <cell r="A310"/>
          <cell r="B310"/>
          <cell r="C310"/>
          <cell r="D310"/>
          <cell r="E310"/>
          <cell r="F310"/>
          <cell r="G310"/>
          <cell r="H310" t="str">
            <v/>
          </cell>
        </row>
        <row r="311">
          <cell r="A311"/>
          <cell r="B311"/>
          <cell r="C311"/>
          <cell r="D311"/>
          <cell r="E311"/>
          <cell r="F311"/>
          <cell r="G311"/>
          <cell r="H311" t="str">
            <v/>
          </cell>
        </row>
        <row r="312">
          <cell r="A312"/>
          <cell r="B312"/>
          <cell r="C312"/>
          <cell r="D312"/>
          <cell r="E312"/>
          <cell r="F312"/>
          <cell r="G312"/>
          <cell r="H312" t="str">
            <v/>
          </cell>
        </row>
        <row r="313">
          <cell r="A313"/>
          <cell r="B313"/>
          <cell r="C313"/>
          <cell r="D313"/>
          <cell r="E313"/>
          <cell r="F313"/>
          <cell r="G313"/>
          <cell r="H313" t="str">
            <v/>
          </cell>
        </row>
        <row r="314">
          <cell r="A314"/>
          <cell r="B314"/>
          <cell r="C314"/>
          <cell r="D314"/>
          <cell r="E314"/>
          <cell r="F314"/>
          <cell r="G314"/>
          <cell r="H314" t="str">
            <v/>
          </cell>
        </row>
        <row r="315">
          <cell r="A315"/>
          <cell r="B315"/>
          <cell r="C315"/>
          <cell r="D315"/>
          <cell r="E315"/>
          <cell r="F315"/>
          <cell r="G315"/>
          <cell r="H315" t="str">
            <v/>
          </cell>
        </row>
        <row r="316">
          <cell r="A316"/>
          <cell r="B316"/>
          <cell r="C316"/>
          <cell r="D316"/>
          <cell r="E316"/>
          <cell r="F316"/>
          <cell r="G316"/>
          <cell r="H316" t="str">
            <v/>
          </cell>
        </row>
        <row r="317">
          <cell r="A317"/>
          <cell r="B317"/>
          <cell r="C317"/>
          <cell r="D317"/>
          <cell r="E317"/>
          <cell r="F317"/>
          <cell r="G317"/>
          <cell r="H317" t="str">
            <v/>
          </cell>
        </row>
        <row r="318">
          <cell r="A318"/>
          <cell r="B318"/>
          <cell r="C318"/>
          <cell r="D318"/>
          <cell r="E318"/>
          <cell r="F318"/>
          <cell r="G318"/>
          <cell r="H318" t="str">
            <v/>
          </cell>
        </row>
        <row r="319">
          <cell r="A319"/>
          <cell r="B319"/>
          <cell r="C319"/>
          <cell r="D319"/>
          <cell r="E319"/>
          <cell r="F319"/>
          <cell r="G319"/>
          <cell r="H319" t="str">
            <v/>
          </cell>
        </row>
        <row r="320">
          <cell r="A320"/>
          <cell r="B320"/>
          <cell r="C320"/>
          <cell r="D320"/>
          <cell r="E320"/>
          <cell r="F320"/>
          <cell r="G320"/>
          <cell r="H320" t="str">
            <v/>
          </cell>
        </row>
        <row r="321">
          <cell r="A321" t="str">
            <v>TOTAL CANTIDAD ITEM 1.3</v>
          </cell>
          <cell r="B321"/>
          <cell r="C321"/>
          <cell r="D321"/>
          <cell r="E321"/>
          <cell r="F321"/>
          <cell r="G321"/>
          <cell r="H321">
            <v>1081</v>
          </cell>
        </row>
        <row r="322">
          <cell r="A322" t="str">
            <v>INSERTE PLANO, GRÁFICO O ESQUEMA AQUÍ</v>
          </cell>
          <cell r="B322"/>
          <cell r="C322"/>
          <cell r="D322"/>
          <cell r="E322"/>
          <cell r="F322"/>
          <cell r="G322"/>
          <cell r="H322"/>
        </row>
        <row r="323">
          <cell r="A323"/>
          <cell r="B323"/>
          <cell r="C323"/>
          <cell r="D323"/>
          <cell r="E323"/>
          <cell r="F323"/>
          <cell r="G323"/>
          <cell r="H323"/>
        </row>
        <row r="324">
          <cell r="A324"/>
          <cell r="B324"/>
          <cell r="C324"/>
          <cell r="D324"/>
          <cell r="E324"/>
          <cell r="F324"/>
          <cell r="G324"/>
          <cell r="H324"/>
        </row>
        <row r="325">
          <cell r="A325"/>
          <cell r="B325"/>
          <cell r="C325"/>
          <cell r="D325"/>
          <cell r="E325"/>
          <cell r="F325"/>
          <cell r="G325"/>
          <cell r="H325"/>
        </row>
        <row r="326">
          <cell r="A326"/>
          <cell r="B326"/>
          <cell r="C326"/>
          <cell r="D326"/>
          <cell r="E326"/>
          <cell r="F326"/>
          <cell r="G326"/>
          <cell r="H326"/>
        </row>
        <row r="327">
          <cell r="A327"/>
          <cell r="B327"/>
          <cell r="C327"/>
          <cell r="D327"/>
          <cell r="E327"/>
          <cell r="F327"/>
          <cell r="G327"/>
          <cell r="H327"/>
        </row>
        <row r="328">
          <cell r="A328"/>
          <cell r="B328"/>
          <cell r="C328"/>
          <cell r="D328"/>
          <cell r="E328"/>
          <cell r="F328"/>
          <cell r="G328"/>
          <cell r="H328"/>
        </row>
        <row r="329">
          <cell r="A329"/>
          <cell r="B329"/>
          <cell r="C329"/>
          <cell r="D329"/>
          <cell r="E329"/>
          <cell r="F329"/>
          <cell r="G329"/>
          <cell r="H329"/>
        </row>
        <row r="330">
          <cell r="A330"/>
          <cell r="B330"/>
          <cell r="C330"/>
          <cell r="D330"/>
          <cell r="E330"/>
          <cell r="F330"/>
          <cell r="G330"/>
          <cell r="H330"/>
        </row>
        <row r="331">
          <cell r="A331"/>
          <cell r="B331"/>
          <cell r="C331"/>
          <cell r="D331"/>
          <cell r="E331"/>
          <cell r="F331"/>
          <cell r="G331"/>
          <cell r="H331"/>
        </row>
        <row r="332">
          <cell r="A332"/>
          <cell r="B332"/>
          <cell r="C332"/>
          <cell r="D332"/>
          <cell r="E332"/>
          <cell r="F332"/>
          <cell r="G332"/>
          <cell r="H332"/>
        </row>
        <row r="333">
          <cell r="A333"/>
          <cell r="B333"/>
          <cell r="C333"/>
          <cell r="D333"/>
          <cell r="E333"/>
          <cell r="F333"/>
          <cell r="G333"/>
          <cell r="H333"/>
        </row>
        <row r="334">
          <cell r="A334"/>
          <cell r="B334"/>
          <cell r="C334"/>
          <cell r="D334"/>
          <cell r="E334"/>
          <cell r="F334"/>
          <cell r="G334"/>
          <cell r="H334"/>
        </row>
        <row r="335">
          <cell r="A335"/>
          <cell r="B335"/>
          <cell r="C335"/>
          <cell r="D335"/>
          <cell r="E335"/>
          <cell r="F335"/>
          <cell r="G335"/>
          <cell r="H335"/>
        </row>
        <row r="336">
          <cell r="A336"/>
          <cell r="B336"/>
          <cell r="C336"/>
          <cell r="D336"/>
          <cell r="E336"/>
          <cell r="F336"/>
          <cell r="G336"/>
          <cell r="H336"/>
        </row>
        <row r="337">
          <cell r="A337"/>
          <cell r="B337"/>
          <cell r="C337"/>
          <cell r="D337"/>
          <cell r="E337"/>
          <cell r="F337"/>
          <cell r="G337"/>
          <cell r="H337"/>
        </row>
        <row r="338">
          <cell r="A338"/>
          <cell r="B338"/>
          <cell r="C338"/>
          <cell r="D338"/>
          <cell r="E338"/>
          <cell r="F338"/>
          <cell r="G338"/>
          <cell r="H338"/>
        </row>
        <row r="339">
          <cell r="A339"/>
          <cell r="B339"/>
          <cell r="C339"/>
          <cell r="D339"/>
          <cell r="E339"/>
          <cell r="F339"/>
          <cell r="G339"/>
          <cell r="H339"/>
        </row>
        <row r="340">
          <cell r="A340"/>
          <cell r="B340"/>
          <cell r="C340"/>
          <cell r="D340"/>
          <cell r="E340"/>
          <cell r="F340"/>
          <cell r="G340"/>
          <cell r="H340"/>
        </row>
        <row r="341">
          <cell r="A341"/>
          <cell r="B341"/>
          <cell r="C341"/>
          <cell r="D341"/>
          <cell r="E341"/>
          <cell r="F341"/>
          <cell r="G341"/>
          <cell r="H341"/>
        </row>
        <row r="342">
          <cell r="A342"/>
          <cell r="C342"/>
          <cell r="D342"/>
          <cell r="E342"/>
          <cell r="F342"/>
          <cell r="G342"/>
        </row>
        <row r="343">
          <cell r="A343"/>
          <cell r="C343"/>
          <cell r="D343"/>
          <cell r="E343"/>
          <cell r="F343"/>
          <cell r="G343"/>
        </row>
        <row r="344">
          <cell r="A344"/>
          <cell r="B344"/>
          <cell r="C344"/>
          <cell r="D344"/>
          <cell r="E344"/>
          <cell r="F344"/>
          <cell r="G344"/>
        </row>
        <row r="345">
          <cell r="A345"/>
          <cell r="B345" t="str">
            <v>LUIS ROBERTO MONTERROSA OROZCO</v>
          </cell>
          <cell r="C345"/>
          <cell r="D345"/>
          <cell r="E345"/>
          <cell r="F345"/>
          <cell r="G345"/>
        </row>
        <row r="346">
          <cell r="A346"/>
          <cell r="B346" t="str">
            <v>ING. CIVIL CONSULTOR EXTERNO</v>
          </cell>
          <cell r="C346"/>
          <cell r="D346"/>
          <cell r="E346"/>
          <cell r="F346"/>
          <cell r="G346"/>
        </row>
        <row r="347">
          <cell r="A347"/>
          <cell r="B347" t="str">
            <v>PLANEACION MUNICIPAL</v>
          </cell>
          <cell r="C347"/>
          <cell r="D347"/>
          <cell r="E347"/>
          <cell r="F347"/>
          <cell r="G347"/>
        </row>
        <row r="348">
          <cell r="A348"/>
          <cell r="B348" t="str">
            <v>M.P. 5202140692</v>
          </cell>
          <cell r="C348" t="str">
            <v>ITEM 1.3 - PÁGINA 2</v>
          </cell>
          <cell r="D348"/>
          <cell r="E348"/>
          <cell r="F348"/>
          <cell r="G348"/>
          <cell r="H348"/>
        </row>
        <row r="349">
          <cell r="A349" t="str">
            <v>DEPARTAMENTO DE ANTIOQUIA</v>
          </cell>
          <cell r="B349"/>
          <cell r="C349"/>
          <cell r="D349"/>
          <cell r="E349"/>
          <cell r="F349"/>
          <cell r="G349"/>
          <cell r="H349"/>
        </row>
        <row r="350">
          <cell r="A350" t="str">
            <v>MUNICIPIO DE CAUCASIA</v>
          </cell>
          <cell r="B350"/>
          <cell r="C350"/>
          <cell r="D350"/>
          <cell r="E350"/>
          <cell r="F350"/>
          <cell r="G350"/>
          <cell r="H350"/>
        </row>
        <row r="351">
          <cell r="A351" t="str">
            <v>PROYECTO: CONSTRUCCION DE PAVIMENTO RIGIDO URBANO EN LA URBANIZACION VILLA SUAREZ DEL MUNICIPIO DE CAUCASIA ,ANTIOQUIA</v>
          </cell>
          <cell r="B351"/>
          <cell r="C351"/>
          <cell r="D351"/>
          <cell r="E351"/>
          <cell r="F351"/>
          <cell r="G351"/>
          <cell r="H351"/>
        </row>
        <row r="352">
          <cell r="A352"/>
          <cell r="C352"/>
          <cell r="D352"/>
          <cell r="E352"/>
          <cell r="F352"/>
          <cell r="G352"/>
          <cell r="H352"/>
        </row>
        <row r="353">
          <cell r="A353" t="str">
            <v>MEMORIAS DE OBRA</v>
          </cell>
          <cell r="B353"/>
          <cell r="C353"/>
          <cell r="D353"/>
          <cell r="E353"/>
          <cell r="F353"/>
          <cell r="G353"/>
          <cell r="H353"/>
        </row>
        <row r="355">
          <cell r="A355" t="str">
            <v>ITEM</v>
          </cell>
          <cell r="B355" t="str">
            <v>DESCRIPCIÓN</v>
          </cell>
          <cell r="C355"/>
          <cell r="D355"/>
          <cell r="E355"/>
          <cell r="F355"/>
          <cell r="G355" t="str">
            <v>UNIDAD</v>
          </cell>
          <cell r="H355" t="str">
            <v>CANTIDAD</v>
          </cell>
        </row>
        <row r="356">
          <cell r="A356">
            <v>1.4</v>
          </cell>
          <cell r="B356" t="str">
            <v>Suministro  y colocacion de concreto  de 4,000 PSI para pavimento e=0.20m</v>
          </cell>
          <cell r="C356"/>
          <cell r="D356"/>
          <cell r="E356"/>
          <cell r="F356"/>
          <cell r="G356" t="str">
            <v>m2</v>
          </cell>
          <cell r="H356">
            <v>7129</v>
          </cell>
        </row>
        <row r="357">
          <cell r="A357"/>
          <cell r="B357"/>
          <cell r="C357"/>
          <cell r="D357"/>
          <cell r="E357"/>
          <cell r="F357"/>
          <cell r="G357"/>
        </row>
        <row r="358">
          <cell r="A358" t="str">
            <v>DETALLE</v>
          </cell>
          <cell r="B358"/>
          <cell r="C358" t="str">
            <v>FACTOR</v>
          </cell>
          <cell r="D358" t="str">
            <v>CANTIDAD</v>
          </cell>
          <cell r="E358" t="str">
            <v>A (ML)</v>
          </cell>
          <cell r="F358" t="str">
            <v>B (M2)</v>
          </cell>
          <cell r="G358" t="str">
            <v>C (M3)</v>
          </cell>
          <cell r="H358" t="str">
            <v>TOTAL</v>
          </cell>
        </row>
        <row r="359">
          <cell r="A359" t="str">
            <v>TRAMO 1</v>
          </cell>
          <cell r="B359"/>
          <cell r="C359">
            <v>1</v>
          </cell>
          <cell r="D359">
            <v>1</v>
          </cell>
          <cell r="E359">
            <v>315.08</v>
          </cell>
          <cell r="F359">
            <v>6</v>
          </cell>
          <cell r="G359"/>
          <cell r="H359">
            <v>1890.48</v>
          </cell>
        </row>
        <row r="360">
          <cell r="A360" t="str">
            <v>TRAMO 2</v>
          </cell>
          <cell r="B360"/>
          <cell r="C360">
            <v>1</v>
          </cell>
          <cell r="D360">
            <v>1</v>
          </cell>
          <cell r="E360">
            <v>331.22</v>
          </cell>
          <cell r="F360">
            <v>6</v>
          </cell>
          <cell r="G360"/>
          <cell r="H360">
            <v>1987.3200000000002</v>
          </cell>
        </row>
        <row r="361">
          <cell r="A361" t="str">
            <v>TRAMO 3</v>
          </cell>
          <cell r="B361"/>
          <cell r="C361">
            <v>1</v>
          </cell>
          <cell r="D361">
            <v>1</v>
          </cell>
          <cell r="E361">
            <v>93</v>
          </cell>
          <cell r="F361">
            <v>6</v>
          </cell>
          <cell r="G361"/>
          <cell r="H361">
            <v>558</v>
          </cell>
        </row>
        <row r="362">
          <cell r="A362" t="str">
            <v>TRAMO 4</v>
          </cell>
          <cell r="B362"/>
          <cell r="C362">
            <v>1</v>
          </cell>
          <cell r="D362">
            <v>1</v>
          </cell>
          <cell r="E362">
            <v>89.64</v>
          </cell>
          <cell r="F362">
            <v>6</v>
          </cell>
          <cell r="G362"/>
          <cell r="H362">
            <v>537.84</v>
          </cell>
        </row>
        <row r="363">
          <cell r="A363" t="str">
            <v xml:space="preserve">TRAMO 5 </v>
          </cell>
          <cell r="B363"/>
          <cell r="C363">
            <v>1</v>
          </cell>
          <cell r="D363">
            <v>1</v>
          </cell>
          <cell r="E363">
            <v>70.36</v>
          </cell>
          <cell r="F363">
            <v>6</v>
          </cell>
          <cell r="G363"/>
          <cell r="H363">
            <v>422.15999999999997</v>
          </cell>
        </row>
        <row r="364">
          <cell r="A364" t="str">
            <v>INTERSECCION ENTRE TRAMO 4 Y TRAMO 5</v>
          </cell>
          <cell r="B364"/>
          <cell r="C364">
            <v>79.05</v>
          </cell>
          <cell r="D364">
            <v>1</v>
          </cell>
          <cell r="E364">
            <v>1</v>
          </cell>
          <cell r="F364">
            <v>1</v>
          </cell>
          <cell r="G364"/>
          <cell r="H364">
            <v>79.05</v>
          </cell>
        </row>
        <row r="365">
          <cell r="A365" t="str">
            <v>TRAMO 7</v>
          </cell>
          <cell r="B365"/>
          <cell r="C365">
            <v>1</v>
          </cell>
          <cell r="D365">
            <v>1</v>
          </cell>
          <cell r="E365">
            <v>158.13999999999999</v>
          </cell>
          <cell r="F365">
            <v>6</v>
          </cell>
          <cell r="G365"/>
          <cell r="H365">
            <v>948.83999999999992</v>
          </cell>
        </row>
        <row r="366">
          <cell r="A366" t="str">
            <v>OCHAVES EN INTERSECCION TRAMO 1 Y TRAMO 7</v>
          </cell>
          <cell r="B366"/>
          <cell r="C366">
            <v>1.3371</v>
          </cell>
          <cell r="D366">
            <v>4</v>
          </cell>
          <cell r="E366">
            <v>1</v>
          </cell>
          <cell r="F366">
            <v>1</v>
          </cell>
          <cell r="G366"/>
          <cell r="H366">
            <v>5.3483999999999998</v>
          </cell>
        </row>
        <row r="367">
          <cell r="A367" t="str">
            <v>OCHAVES EN INTERSECCION TRAMO 2 Y TRAMO 7</v>
          </cell>
          <cell r="B367"/>
          <cell r="C367">
            <v>1.3371</v>
          </cell>
          <cell r="D367">
            <v>4</v>
          </cell>
          <cell r="E367">
            <v>1</v>
          </cell>
          <cell r="F367">
            <v>1</v>
          </cell>
          <cell r="G367"/>
          <cell r="H367">
            <v>5.3483999999999998</v>
          </cell>
        </row>
        <row r="368">
          <cell r="A368" t="str">
            <v>OCHAVES EN INTERSECCION TRAMO 3 Y TRAMO 7</v>
          </cell>
          <cell r="B368"/>
          <cell r="C368">
            <v>1.3371</v>
          </cell>
          <cell r="D368">
            <v>2</v>
          </cell>
          <cell r="E368">
            <v>1</v>
          </cell>
          <cell r="F368">
            <v>1</v>
          </cell>
          <cell r="G368"/>
          <cell r="H368">
            <v>2.6741999999999999</v>
          </cell>
        </row>
        <row r="369">
          <cell r="A369" t="str">
            <v>OCHAVES EN INTERSECCION TRAMO 4 Y TRAMO 7</v>
          </cell>
          <cell r="B369"/>
          <cell r="C369">
            <v>1.3371</v>
          </cell>
          <cell r="D369">
            <v>2</v>
          </cell>
          <cell r="E369">
            <v>1</v>
          </cell>
          <cell r="F369">
            <v>1</v>
          </cell>
          <cell r="G369"/>
          <cell r="H369">
            <v>2.6741999999999999</v>
          </cell>
        </row>
        <row r="370">
          <cell r="A370" t="str">
            <v>OCHAVES EN INTERSECCION TRAMO 5 Y TRAMO 7 LADO IZQUIERDO</v>
          </cell>
          <cell r="B370"/>
          <cell r="C370">
            <v>0.96719999999999995</v>
          </cell>
          <cell r="D370">
            <v>1</v>
          </cell>
          <cell r="E370">
            <v>1</v>
          </cell>
          <cell r="F370">
            <v>1</v>
          </cell>
          <cell r="G370"/>
          <cell r="H370">
            <v>0.96719999999999995</v>
          </cell>
        </row>
        <row r="371">
          <cell r="A371" t="str">
            <v>OCHAVES EN INTERSECCION TRAMO 5 Y TRAMO 7 LADO DERECHO</v>
          </cell>
          <cell r="B371"/>
          <cell r="C371">
            <v>3.8266</v>
          </cell>
          <cell r="D371">
            <v>1</v>
          </cell>
          <cell r="E371">
            <v>1</v>
          </cell>
          <cell r="F371">
            <v>1</v>
          </cell>
          <cell r="G371"/>
          <cell r="H371">
            <v>3.8266</v>
          </cell>
        </row>
        <row r="372">
          <cell r="A372" t="str">
            <v>TRAMO 8</v>
          </cell>
          <cell r="B372"/>
          <cell r="C372">
            <v>1</v>
          </cell>
          <cell r="D372">
            <v>1</v>
          </cell>
          <cell r="E372">
            <v>110.98</v>
          </cell>
          <cell r="F372">
            <v>6</v>
          </cell>
          <cell r="G372"/>
          <cell r="H372">
            <v>665.88</v>
          </cell>
        </row>
        <row r="373">
          <cell r="A373" t="str">
            <v>OCHAVES EN INTERSECCION TRAMO 1 Y TRAMO 8</v>
          </cell>
          <cell r="B373"/>
          <cell r="C373">
            <v>1.3371</v>
          </cell>
          <cell r="D373">
            <v>1</v>
          </cell>
          <cell r="E373">
            <v>1</v>
          </cell>
          <cell r="F373">
            <v>1</v>
          </cell>
          <cell r="G373"/>
          <cell r="H373">
            <v>1.3371</v>
          </cell>
        </row>
        <row r="374">
          <cell r="A374" t="str">
            <v>OCHAVES EN INTERSECCION TRAMO 2 Y TRAMO 8</v>
          </cell>
          <cell r="B374"/>
          <cell r="C374">
            <v>1.3371</v>
          </cell>
          <cell r="D374">
            <v>1</v>
          </cell>
          <cell r="E374">
            <v>1</v>
          </cell>
          <cell r="F374">
            <v>1</v>
          </cell>
          <cell r="G374"/>
          <cell r="H374">
            <v>1.3371</v>
          </cell>
        </row>
        <row r="375">
          <cell r="A375" t="str">
            <v>OCHAVES EN INTERSECCION DE TRAMO 6 Y TRAMO 8 LADO IZQUIERDO</v>
          </cell>
          <cell r="B375"/>
          <cell r="C375">
            <v>2.6989999999999998</v>
          </cell>
          <cell r="D375">
            <v>1</v>
          </cell>
          <cell r="E375">
            <v>1</v>
          </cell>
          <cell r="F375">
            <v>1</v>
          </cell>
          <cell r="G375"/>
          <cell r="H375">
            <v>2.6989999999999998</v>
          </cell>
        </row>
        <row r="376">
          <cell r="A376" t="str">
            <v>INTERSECCION ENTRE TRAMO 6 Y TRAMO 8</v>
          </cell>
          <cell r="B376"/>
          <cell r="C376">
            <v>8.0180000000000007</v>
          </cell>
          <cell r="D376">
            <v>1</v>
          </cell>
          <cell r="E376">
            <v>1</v>
          </cell>
          <cell r="F376">
            <v>1</v>
          </cell>
          <cell r="G376"/>
          <cell r="H376">
            <v>8.0180000000000007</v>
          </cell>
        </row>
        <row r="377">
          <cell r="A377" t="str">
            <v>OCHAVEZ ENTRE TRAMO 2 Y CALLE 2A</v>
          </cell>
          <cell r="B377"/>
          <cell r="C377">
            <v>1.3371</v>
          </cell>
          <cell r="D377">
            <v>1</v>
          </cell>
          <cell r="E377">
            <v>1</v>
          </cell>
          <cell r="F377">
            <v>1</v>
          </cell>
          <cell r="G377"/>
          <cell r="H377">
            <v>1.3371</v>
          </cell>
        </row>
        <row r="378">
          <cell r="A378" t="str">
            <v>OCHAVEZ ENTRE TRAMO 2 Y CALLE 5 LADO IZQUIERDO</v>
          </cell>
          <cell r="B378"/>
          <cell r="C378">
            <v>2.1667000000000001</v>
          </cell>
          <cell r="D378">
            <v>1</v>
          </cell>
          <cell r="E378">
            <v>1</v>
          </cell>
          <cell r="F378">
            <v>1</v>
          </cell>
          <cell r="G378"/>
          <cell r="H378">
            <v>2.1667000000000001</v>
          </cell>
        </row>
        <row r="379">
          <cell r="A379" t="str">
            <v>OCHAVEZ ENTRE TRAMO 2 Y CALLE 5 LADO DERECHO</v>
          </cell>
          <cell r="B379"/>
          <cell r="C379">
            <v>2</v>
          </cell>
          <cell r="D379">
            <v>1</v>
          </cell>
          <cell r="E379">
            <v>1</v>
          </cell>
          <cell r="F379">
            <v>1</v>
          </cell>
          <cell r="G379"/>
          <cell r="H379">
            <v>2</v>
          </cell>
        </row>
        <row r="380">
          <cell r="A380"/>
          <cell r="B380"/>
          <cell r="C380"/>
          <cell r="D380"/>
          <cell r="E380"/>
          <cell r="F380"/>
          <cell r="G380"/>
          <cell r="H380" t="str">
            <v/>
          </cell>
        </row>
        <row r="381">
          <cell r="A381"/>
          <cell r="B381"/>
          <cell r="C381"/>
          <cell r="D381"/>
          <cell r="E381"/>
          <cell r="F381"/>
          <cell r="G381"/>
          <cell r="H381" t="str">
            <v/>
          </cell>
        </row>
        <row r="382">
          <cell r="A382"/>
          <cell r="B382"/>
          <cell r="C382"/>
          <cell r="D382"/>
          <cell r="E382"/>
          <cell r="F382"/>
          <cell r="G382"/>
          <cell r="H382" t="str">
            <v/>
          </cell>
        </row>
        <row r="383">
          <cell r="A383"/>
          <cell r="B383"/>
          <cell r="C383"/>
          <cell r="D383"/>
          <cell r="E383"/>
          <cell r="F383"/>
          <cell r="G383"/>
          <cell r="H383" t="str">
            <v/>
          </cell>
        </row>
        <row r="384">
          <cell r="A384"/>
          <cell r="B384"/>
          <cell r="C384"/>
          <cell r="D384"/>
          <cell r="E384"/>
          <cell r="F384"/>
          <cell r="G384"/>
          <cell r="H384" t="str">
            <v/>
          </cell>
        </row>
        <row r="385">
          <cell r="A385"/>
          <cell r="B385"/>
          <cell r="C385"/>
          <cell r="D385"/>
          <cell r="E385"/>
          <cell r="F385"/>
          <cell r="G385"/>
          <cell r="H385" t="str">
            <v/>
          </cell>
        </row>
        <row r="386">
          <cell r="A386"/>
          <cell r="B386"/>
          <cell r="C386"/>
          <cell r="D386"/>
          <cell r="E386"/>
          <cell r="F386"/>
          <cell r="G386"/>
          <cell r="H386" t="str">
            <v/>
          </cell>
        </row>
        <row r="387">
          <cell r="A387"/>
          <cell r="B387"/>
          <cell r="C387"/>
          <cell r="D387"/>
          <cell r="E387"/>
          <cell r="F387"/>
          <cell r="G387"/>
          <cell r="H387" t="str">
            <v/>
          </cell>
        </row>
        <row r="388">
          <cell r="A388"/>
          <cell r="B388"/>
          <cell r="C388"/>
          <cell r="D388"/>
          <cell r="E388"/>
          <cell r="F388"/>
          <cell r="G388"/>
          <cell r="H388" t="str">
            <v/>
          </cell>
        </row>
        <row r="389">
          <cell r="A389"/>
          <cell r="B389"/>
          <cell r="C389"/>
          <cell r="D389"/>
          <cell r="E389"/>
          <cell r="F389"/>
          <cell r="G389"/>
          <cell r="H389" t="str">
            <v/>
          </cell>
        </row>
        <row r="390">
          <cell r="A390" t="str">
            <v>ITEM 1.4 - PÁGINA 1</v>
          </cell>
          <cell r="B390"/>
          <cell r="C390"/>
          <cell r="D390"/>
          <cell r="E390"/>
          <cell r="F390"/>
          <cell r="G390"/>
          <cell r="H390"/>
        </row>
        <row r="391">
          <cell r="A391"/>
          <cell r="B391"/>
          <cell r="C391"/>
          <cell r="D391"/>
          <cell r="E391"/>
          <cell r="F391"/>
          <cell r="G391"/>
          <cell r="H391" t="str">
            <v/>
          </cell>
        </row>
        <row r="392">
          <cell r="A392"/>
          <cell r="B392"/>
          <cell r="C392"/>
          <cell r="D392"/>
          <cell r="E392"/>
          <cell r="F392"/>
          <cell r="G392"/>
          <cell r="H392" t="str">
            <v/>
          </cell>
        </row>
        <row r="393">
          <cell r="A393"/>
          <cell r="B393"/>
          <cell r="C393"/>
          <cell r="D393"/>
          <cell r="E393"/>
          <cell r="F393"/>
          <cell r="G393"/>
          <cell r="H393" t="str">
            <v/>
          </cell>
        </row>
        <row r="394">
          <cell r="A394"/>
          <cell r="B394"/>
          <cell r="C394"/>
          <cell r="D394"/>
          <cell r="E394"/>
          <cell r="F394"/>
          <cell r="G394"/>
          <cell r="H394" t="str">
            <v/>
          </cell>
        </row>
        <row r="395">
          <cell r="A395"/>
          <cell r="B395"/>
          <cell r="C395"/>
          <cell r="D395"/>
          <cell r="E395"/>
          <cell r="F395"/>
          <cell r="G395"/>
          <cell r="H395" t="str">
            <v/>
          </cell>
        </row>
        <row r="396">
          <cell r="A396"/>
          <cell r="B396"/>
          <cell r="C396"/>
          <cell r="D396"/>
          <cell r="E396"/>
          <cell r="F396"/>
          <cell r="G396"/>
          <cell r="H396" t="str">
            <v/>
          </cell>
        </row>
        <row r="397">
          <cell r="A397"/>
          <cell r="B397"/>
          <cell r="C397"/>
          <cell r="D397"/>
          <cell r="E397"/>
          <cell r="F397"/>
          <cell r="G397"/>
          <cell r="H397" t="str">
            <v/>
          </cell>
        </row>
        <row r="398">
          <cell r="A398"/>
          <cell r="B398"/>
          <cell r="C398"/>
          <cell r="D398"/>
          <cell r="E398"/>
          <cell r="F398"/>
          <cell r="G398"/>
          <cell r="H398" t="str">
            <v/>
          </cell>
        </row>
        <row r="399">
          <cell r="A399"/>
          <cell r="B399"/>
          <cell r="C399"/>
          <cell r="D399"/>
          <cell r="E399"/>
          <cell r="F399"/>
          <cell r="G399"/>
          <cell r="H399" t="str">
            <v/>
          </cell>
        </row>
        <row r="400">
          <cell r="A400"/>
          <cell r="B400"/>
          <cell r="C400"/>
          <cell r="D400"/>
          <cell r="E400"/>
          <cell r="F400"/>
          <cell r="G400"/>
          <cell r="H400" t="str">
            <v/>
          </cell>
        </row>
        <row r="401">
          <cell r="A401"/>
          <cell r="B401"/>
          <cell r="C401"/>
          <cell r="D401"/>
          <cell r="E401"/>
          <cell r="F401"/>
          <cell r="G401"/>
          <cell r="H401" t="str">
            <v/>
          </cell>
        </row>
        <row r="402">
          <cell r="A402"/>
          <cell r="B402"/>
          <cell r="C402"/>
          <cell r="D402"/>
          <cell r="E402"/>
          <cell r="F402"/>
          <cell r="G402"/>
          <cell r="H402" t="str">
            <v/>
          </cell>
        </row>
        <row r="403">
          <cell r="A403"/>
          <cell r="B403"/>
          <cell r="C403"/>
          <cell r="D403"/>
          <cell r="E403"/>
          <cell r="F403"/>
          <cell r="G403"/>
          <cell r="H403" t="str">
            <v/>
          </cell>
        </row>
        <row r="404">
          <cell r="A404"/>
          <cell r="B404"/>
          <cell r="C404"/>
          <cell r="D404"/>
          <cell r="E404"/>
          <cell r="F404"/>
          <cell r="G404"/>
          <cell r="H404" t="str">
            <v/>
          </cell>
        </row>
        <row r="405">
          <cell r="A405"/>
          <cell r="B405"/>
          <cell r="C405"/>
          <cell r="D405"/>
          <cell r="E405"/>
          <cell r="F405"/>
          <cell r="G405"/>
          <cell r="H405" t="str">
            <v/>
          </cell>
        </row>
        <row r="406">
          <cell r="A406"/>
          <cell r="B406"/>
          <cell r="C406"/>
          <cell r="D406"/>
          <cell r="E406"/>
          <cell r="F406"/>
          <cell r="G406"/>
          <cell r="H406" t="str">
            <v/>
          </cell>
        </row>
        <row r="407">
          <cell r="A407"/>
          <cell r="B407"/>
          <cell r="C407"/>
          <cell r="D407"/>
          <cell r="E407"/>
          <cell r="F407"/>
          <cell r="G407"/>
          <cell r="H407" t="str">
            <v/>
          </cell>
        </row>
        <row r="408">
          <cell r="A408" t="str">
            <v>TOTAL CANTIDAD ITEM 1.4</v>
          </cell>
          <cell r="B408"/>
          <cell r="C408"/>
          <cell r="D408"/>
          <cell r="E408"/>
          <cell r="F408"/>
          <cell r="G408"/>
          <cell r="H408">
            <v>7129</v>
          </cell>
        </row>
        <row r="409">
          <cell r="A409" t="str">
            <v>INSERTE PLANO, GRÁFICO O ESQUEMA AQUÍ</v>
          </cell>
          <cell r="B409"/>
          <cell r="C409"/>
          <cell r="D409"/>
          <cell r="E409"/>
          <cell r="F409"/>
          <cell r="G409"/>
          <cell r="H409"/>
        </row>
        <row r="410">
          <cell r="A410"/>
          <cell r="B410"/>
          <cell r="C410"/>
          <cell r="D410"/>
          <cell r="E410"/>
          <cell r="F410"/>
          <cell r="G410"/>
          <cell r="H410"/>
        </row>
        <row r="411">
          <cell r="A411"/>
          <cell r="B411"/>
          <cell r="C411"/>
          <cell r="D411"/>
          <cell r="E411"/>
          <cell r="F411"/>
          <cell r="G411"/>
          <cell r="H411"/>
        </row>
        <row r="412">
          <cell r="A412"/>
          <cell r="B412"/>
          <cell r="C412"/>
          <cell r="D412"/>
          <cell r="E412"/>
          <cell r="F412"/>
          <cell r="G412"/>
          <cell r="H412"/>
        </row>
        <row r="413">
          <cell r="A413"/>
          <cell r="B413"/>
          <cell r="C413"/>
          <cell r="D413"/>
          <cell r="E413"/>
          <cell r="F413"/>
          <cell r="G413"/>
          <cell r="H413"/>
        </row>
        <row r="414">
          <cell r="A414"/>
          <cell r="B414"/>
          <cell r="C414"/>
          <cell r="D414"/>
          <cell r="E414"/>
          <cell r="F414"/>
          <cell r="G414"/>
          <cell r="H414"/>
        </row>
        <row r="415">
          <cell r="A415"/>
          <cell r="B415"/>
          <cell r="C415"/>
          <cell r="D415"/>
          <cell r="E415"/>
          <cell r="F415"/>
          <cell r="G415"/>
          <cell r="H415"/>
        </row>
        <row r="416">
          <cell r="A416"/>
          <cell r="B416"/>
          <cell r="C416"/>
          <cell r="D416"/>
          <cell r="E416"/>
          <cell r="F416"/>
          <cell r="G416"/>
          <cell r="H416"/>
        </row>
        <row r="417">
          <cell r="A417"/>
          <cell r="B417"/>
          <cell r="C417"/>
          <cell r="D417"/>
          <cell r="E417"/>
          <cell r="F417"/>
          <cell r="G417"/>
          <cell r="H417"/>
        </row>
        <row r="418">
          <cell r="A418"/>
          <cell r="B418"/>
          <cell r="C418"/>
          <cell r="D418"/>
          <cell r="E418"/>
          <cell r="F418"/>
          <cell r="G418"/>
          <cell r="H418"/>
        </row>
        <row r="419">
          <cell r="A419"/>
          <cell r="B419"/>
          <cell r="C419"/>
          <cell r="D419"/>
          <cell r="E419"/>
          <cell r="F419"/>
          <cell r="G419"/>
          <cell r="H419"/>
        </row>
        <row r="420">
          <cell r="A420"/>
          <cell r="B420"/>
          <cell r="C420"/>
          <cell r="D420"/>
          <cell r="E420"/>
          <cell r="F420"/>
          <cell r="G420"/>
          <cell r="H420"/>
        </row>
        <row r="421">
          <cell r="A421"/>
          <cell r="B421"/>
          <cell r="C421"/>
          <cell r="D421"/>
          <cell r="E421"/>
          <cell r="F421"/>
          <cell r="G421"/>
          <cell r="H421"/>
        </row>
        <row r="422">
          <cell r="A422"/>
          <cell r="B422"/>
          <cell r="C422"/>
          <cell r="D422"/>
          <cell r="E422"/>
          <cell r="F422"/>
          <cell r="G422"/>
          <cell r="H422"/>
        </row>
        <row r="423">
          <cell r="A423"/>
          <cell r="B423"/>
          <cell r="C423"/>
          <cell r="D423"/>
          <cell r="E423"/>
          <cell r="F423"/>
          <cell r="G423"/>
          <cell r="H423"/>
        </row>
        <row r="424">
          <cell r="A424"/>
          <cell r="B424"/>
          <cell r="C424"/>
          <cell r="D424"/>
          <cell r="E424"/>
          <cell r="F424"/>
          <cell r="G424"/>
          <cell r="H424"/>
        </row>
        <row r="425">
          <cell r="A425"/>
          <cell r="B425"/>
          <cell r="C425"/>
          <cell r="D425"/>
          <cell r="E425"/>
          <cell r="F425"/>
          <cell r="G425"/>
          <cell r="H425"/>
        </row>
        <row r="426">
          <cell r="A426"/>
          <cell r="B426"/>
          <cell r="C426"/>
          <cell r="D426"/>
          <cell r="E426"/>
          <cell r="F426"/>
          <cell r="G426"/>
          <cell r="H426"/>
        </row>
        <row r="427">
          <cell r="A427"/>
          <cell r="B427"/>
          <cell r="C427"/>
          <cell r="D427"/>
          <cell r="E427"/>
          <cell r="F427"/>
          <cell r="G427"/>
          <cell r="H427"/>
        </row>
        <row r="428">
          <cell r="A428"/>
          <cell r="B428"/>
          <cell r="C428"/>
          <cell r="D428"/>
          <cell r="E428"/>
          <cell r="F428"/>
          <cell r="G428"/>
          <cell r="H428"/>
        </row>
        <row r="429">
          <cell r="A429"/>
          <cell r="C429"/>
          <cell r="D429"/>
          <cell r="E429"/>
          <cell r="F429"/>
          <cell r="G429"/>
        </row>
        <row r="430">
          <cell r="A430"/>
          <cell r="C430"/>
          <cell r="D430"/>
          <cell r="E430"/>
          <cell r="F430"/>
          <cell r="G430"/>
        </row>
        <row r="431">
          <cell r="A431"/>
          <cell r="B431"/>
          <cell r="C431"/>
          <cell r="D431"/>
          <cell r="E431"/>
          <cell r="F431"/>
          <cell r="G431"/>
        </row>
        <row r="432">
          <cell r="A432"/>
          <cell r="B432" t="str">
            <v>LUIS ROBERTO MONTERROSA OROZCO</v>
          </cell>
          <cell r="C432"/>
          <cell r="D432"/>
          <cell r="E432"/>
          <cell r="F432"/>
          <cell r="G432"/>
        </row>
        <row r="433">
          <cell r="A433"/>
          <cell r="B433" t="str">
            <v>ING. CIVIL CONSULTOR EXTERNO</v>
          </cell>
          <cell r="C433"/>
          <cell r="D433"/>
          <cell r="E433"/>
          <cell r="F433"/>
          <cell r="G433"/>
        </row>
        <row r="434">
          <cell r="A434"/>
          <cell r="B434" t="str">
            <v>PLANEACION MUNICIPAL</v>
          </cell>
          <cell r="C434"/>
          <cell r="D434"/>
          <cell r="E434"/>
          <cell r="F434"/>
          <cell r="G434"/>
        </row>
        <row r="435">
          <cell r="A435"/>
          <cell r="B435" t="str">
            <v>M.P. 5202140692</v>
          </cell>
          <cell r="C435" t="str">
            <v>ITEM 1.4 - PÁGINA 2</v>
          </cell>
          <cell r="D435"/>
          <cell r="E435"/>
          <cell r="F435"/>
          <cell r="G435"/>
          <cell r="H435"/>
        </row>
        <row r="436">
          <cell r="A436" t="str">
            <v>DEPARTAMENTO DE ANTIOQUIA</v>
          </cell>
          <cell r="B436"/>
          <cell r="C436"/>
          <cell r="D436"/>
          <cell r="E436"/>
          <cell r="F436"/>
          <cell r="G436"/>
          <cell r="H436"/>
        </row>
        <row r="437">
          <cell r="A437" t="str">
            <v>MUNICIPIO DE CAUCASIA</v>
          </cell>
          <cell r="B437"/>
          <cell r="C437"/>
          <cell r="D437"/>
          <cell r="E437"/>
          <cell r="F437"/>
          <cell r="G437"/>
          <cell r="H437"/>
        </row>
        <row r="438">
          <cell r="A438" t="str">
            <v>PROYECTO: CONSTRUCCION DE PAVIMENTO RIGIDO URBANO EN LA URBANIZACION VILLA SUAREZ DEL MUNICIPIO DE CAUCASIA ,ANTIOQUIA</v>
          </cell>
          <cell r="B438"/>
          <cell r="C438"/>
          <cell r="D438"/>
          <cell r="E438"/>
          <cell r="F438"/>
          <cell r="G438"/>
          <cell r="H438"/>
        </row>
        <row r="439">
          <cell r="A439"/>
          <cell r="C439"/>
          <cell r="D439"/>
          <cell r="E439"/>
          <cell r="F439"/>
          <cell r="G439"/>
          <cell r="H439"/>
        </row>
        <row r="440">
          <cell r="A440" t="str">
            <v>MEMORIAS DE OBRA</v>
          </cell>
          <cell r="B440"/>
          <cell r="C440"/>
          <cell r="D440"/>
          <cell r="E440"/>
          <cell r="F440"/>
          <cell r="G440"/>
          <cell r="H440"/>
        </row>
        <row r="442">
          <cell r="A442" t="str">
            <v>ITEM</v>
          </cell>
          <cell r="B442" t="str">
            <v>DESCRIPCIÓN</v>
          </cell>
          <cell r="C442"/>
          <cell r="D442"/>
          <cell r="E442"/>
          <cell r="F442"/>
          <cell r="G442" t="str">
            <v>UNIDAD</v>
          </cell>
          <cell r="H442" t="str">
            <v>CANTIDAD</v>
          </cell>
        </row>
        <row r="443">
          <cell r="A443">
            <v>1.5</v>
          </cell>
          <cell r="B443" t="str">
            <v>Suministro, transporte e instalacion de acero de Refuerzo para pasador y uniones de pavimento. transporte, disposición, conformación y compactación mecánica, de los Materiales establecidos en el diseño como base granular para la realización del relleno, de acuerdo a los planos de topografía y al diseño del pavimento.</v>
          </cell>
          <cell r="C443"/>
          <cell r="D443"/>
          <cell r="E443"/>
          <cell r="F443"/>
          <cell r="G443" t="str">
            <v>kg</v>
          </cell>
          <cell r="H443">
            <v>16869</v>
          </cell>
        </row>
        <row r="444">
          <cell r="A444"/>
          <cell r="B444"/>
          <cell r="C444"/>
          <cell r="D444"/>
          <cell r="E444"/>
          <cell r="F444"/>
          <cell r="G444"/>
        </row>
        <row r="445">
          <cell r="A445" t="str">
            <v>DETALLE</v>
          </cell>
          <cell r="B445"/>
          <cell r="C445" t="str">
            <v>FACTOR</v>
          </cell>
          <cell r="D445" t="str">
            <v>CANTIDAD</v>
          </cell>
          <cell r="E445" t="str">
            <v>A (ML)</v>
          </cell>
          <cell r="F445" t="str">
            <v>B (M2)</v>
          </cell>
          <cell r="G445" t="str">
            <v>C (M3)</v>
          </cell>
          <cell r="H445" t="str">
            <v>TOTAL</v>
          </cell>
        </row>
        <row r="446">
          <cell r="A446" t="str">
            <v>REFUERZO EN JUNTA LONGITUDINAL DE 1/2" (Varilla corrugada) TRAMO 1</v>
          </cell>
          <cell r="B446"/>
          <cell r="C446">
            <v>1</v>
          </cell>
          <cell r="D446">
            <v>264</v>
          </cell>
          <cell r="E446">
            <v>0.85</v>
          </cell>
          <cell r="F446"/>
          <cell r="G446"/>
          <cell r="H446">
            <v>224.4</v>
          </cell>
        </row>
        <row r="447">
          <cell r="A447" t="str">
            <v>REFUERZO EN JUNTA LONGITUDINAL DE 1/2" (Varilla corrugada) TRAMO 2</v>
          </cell>
          <cell r="B447"/>
          <cell r="C447">
            <v>1</v>
          </cell>
          <cell r="D447">
            <v>277</v>
          </cell>
          <cell r="E447">
            <v>0.85</v>
          </cell>
          <cell r="F447"/>
          <cell r="G447"/>
          <cell r="H447">
            <v>235.45</v>
          </cell>
        </row>
        <row r="448">
          <cell r="A448" t="str">
            <v>REFUERZO EN JUNTA LONGITUDINAL DE 1/2" (Varilla corrugada) TRAMO 3</v>
          </cell>
          <cell r="B448"/>
          <cell r="C448">
            <v>1</v>
          </cell>
          <cell r="D448">
            <v>79</v>
          </cell>
          <cell r="E448">
            <v>0.85</v>
          </cell>
          <cell r="F448"/>
          <cell r="G448"/>
          <cell r="H448">
            <v>67.149999999999991</v>
          </cell>
        </row>
        <row r="449">
          <cell r="A449" t="str">
            <v>REFUERZO EN JUNTA LONGITUDINAL DE 1/2" (Varilla corrugada) TRAMO 4</v>
          </cell>
          <cell r="B449"/>
          <cell r="C449">
            <v>1</v>
          </cell>
          <cell r="D449">
            <v>76</v>
          </cell>
          <cell r="E449">
            <v>0.85</v>
          </cell>
          <cell r="F449"/>
          <cell r="G449"/>
          <cell r="H449">
            <v>64.599999999999994</v>
          </cell>
        </row>
        <row r="450">
          <cell r="A450" t="str">
            <v>REFUERZO EN JUNTA LONGITUDINAL DE 1/2" (Varilla corrugada) TRAMO 5</v>
          </cell>
          <cell r="B450"/>
          <cell r="C450">
            <v>1</v>
          </cell>
          <cell r="D450">
            <v>60</v>
          </cell>
          <cell r="E450">
            <v>0.85</v>
          </cell>
          <cell r="F450"/>
          <cell r="G450"/>
          <cell r="H450">
            <v>51</v>
          </cell>
        </row>
        <row r="451">
          <cell r="A451" t="str">
            <v>REFUERZO EN JUNTA LONGITUDINAL DE 1/2" (Varilla corrugada) TRAMO 7</v>
          </cell>
          <cell r="B451"/>
          <cell r="C451">
            <v>1</v>
          </cell>
          <cell r="D451">
            <v>133</v>
          </cell>
          <cell r="E451">
            <v>0.85</v>
          </cell>
          <cell r="F451"/>
          <cell r="G451"/>
          <cell r="H451">
            <v>113.05</v>
          </cell>
        </row>
        <row r="452">
          <cell r="A452" t="str">
            <v>REFUERZO EN JUNTA LONGITUDINAL DE 1/2" (Varilla corrugada) TRAMO 8</v>
          </cell>
          <cell r="B452"/>
          <cell r="C452">
            <v>1</v>
          </cell>
          <cell r="D452">
            <v>93</v>
          </cell>
          <cell r="E452">
            <v>0.85</v>
          </cell>
          <cell r="F452"/>
          <cell r="G452"/>
          <cell r="H452">
            <v>79.05</v>
          </cell>
        </row>
        <row r="453">
          <cell r="A453" t="str">
            <v>REF. EN JUNTA LONGITUDINAL DE 1/2" (Varilla corrugada) OCHAVES ENTRE TRAMO 1 Y 7</v>
          </cell>
          <cell r="B453"/>
          <cell r="C453">
            <v>1</v>
          </cell>
          <cell r="D453">
            <v>16</v>
          </cell>
          <cell r="E453">
            <v>0.85</v>
          </cell>
          <cell r="F453"/>
          <cell r="G453"/>
          <cell r="H453">
            <v>13.6</v>
          </cell>
        </row>
        <row r="454">
          <cell r="A454" t="str">
            <v>REF. EN JUNTA LONGITUDINAL DE 1/2" (Varilla corrugada) OCHAVES ENTRE TRAMO 1 Y 8</v>
          </cell>
          <cell r="B454"/>
          <cell r="C454">
            <v>1</v>
          </cell>
          <cell r="D454">
            <v>16</v>
          </cell>
          <cell r="E454">
            <v>0.85</v>
          </cell>
          <cell r="F454"/>
          <cell r="G454"/>
          <cell r="H454">
            <v>13.6</v>
          </cell>
        </row>
        <row r="455">
          <cell r="A455" t="str">
            <v>REF. EN JUNTA LONGITUDINAL DE 1/2" (Varilla corrugada) OCHAVES ENTRE TRAMO 2 Y 7</v>
          </cell>
          <cell r="B455"/>
          <cell r="C455">
            <v>1</v>
          </cell>
          <cell r="D455">
            <v>16</v>
          </cell>
          <cell r="E455">
            <v>0.85</v>
          </cell>
          <cell r="F455"/>
          <cell r="G455"/>
          <cell r="H455">
            <v>13.6</v>
          </cell>
        </row>
        <row r="456">
          <cell r="A456" t="str">
            <v>REF. EN JUNTA LONGITUDINAL DE 1/2" (Varilla corrugada) OCHAVES ENTRE TRAMO 2 Y 8</v>
          </cell>
          <cell r="B456"/>
          <cell r="C456">
            <v>1</v>
          </cell>
          <cell r="D456">
            <v>16</v>
          </cell>
          <cell r="E456">
            <v>0.85</v>
          </cell>
          <cell r="F456"/>
          <cell r="G456"/>
          <cell r="H456">
            <v>13.6</v>
          </cell>
        </row>
        <row r="457">
          <cell r="A457" t="str">
            <v>REF. EN JUNTA LONGITUDINAL DE 1/2" (Varilla corrugada) OCHAVES ENTRE TRAMO 3 Y 7</v>
          </cell>
          <cell r="B457"/>
          <cell r="C457">
            <v>1</v>
          </cell>
          <cell r="D457">
            <v>8</v>
          </cell>
          <cell r="E457">
            <v>0.85</v>
          </cell>
          <cell r="F457"/>
          <cell r="G457"/>
          <cell r="H457">
            <v>6.8</v>
          </cell>
        </row>
        <row r="458">
          <cell r="A458" t="str">
            <v>REF. EN JUNTA LONGITUDINAL DE 1/2" (Varilla corrugada) OCHAVES ENTRE TRAMO 4 Y 7</v>
          </cell>
          <cell r="B458"/>
          <cell r="C458">
            <v>1</v>
          </cell>
          <cell r="D458">
            <v>8</v>
          </cell>
          <cell r="E458">
            <v>0.85</v>
          </cell>
          <cell r="F458"/>
          <cell r="G458"/>
          <cell r="H458">
            <v>6.8</v>
          </cell>
        </row>
        <row r="459">
          <cell r="A459" t="str">
            <v>REF. EN JUNTA LONGITUDINAL DE 1/2" (Varilla corrugada) OCHAVES ENTRE TR 5 Y 7 LD IZQ</v>
          </cell>
          <cell r="B459"/>
          <cell r="C459">
            <v>1</v>
          </cell>
          <cell r="D459">
            <v>4</v>
          </cell>
          <cell r="E459">
            <v>0.85</v>
          </cell>
          <cell r="F459"/>
          <cell r="G459"/>
          <cell r="H459">
            <v>3.4</v>
          </cell>
        </row>
        <row r="460">
          <cell r="A460" t="str">
            <v>REF. EN JUNTA LONGITUDINAL DE 1/2" (Varilla corrugada) OCHAVES ENTRE TR 5 Y 7 LD DER</v>
          </cell>
          <cell r="B460"/>
          <cell r="C460">
            <v>1</v>
          </cell>
          <cell r="D460">
            <v>6</v>
          </cell>
          <cell r="E460">
            <v>0.85</v>
          </cell>
          <cell r="F460"/>
          <cell r="G460"/>
          <cell r="H460">
            <v>5.0999999999999996</v>
          </cell>
        </row>
        <row r="461">
          <cell r="A461" t="str">
            <v>REF. EN JUNTA LONGITUDINAL DE 1/2" (Varilla corrugada) OCHAVES ENTRE TR 6 Y 8 LD IZQ</v>
          </cell>
          <cell r="B461"/>
          <cell r="C461">
            <v>1</v>
          </cell>
          <cell r="D461">
            <v>4</v>
          </cell>
          <cell r="E461">
            <v>0.85</v>
          </cell>
          <cell r="F461"/>
          <cell r="G461"/>
          <cell r="H461">
            <v>3.4</v>
          </cell>
        </row>
        <row r="462">
          <cell r="A462" t="str">
            <v>REF. DOBLE PARRILLA EN LOSAS IRREGULARES (Vr Corr 1/2") TRAMO 1</v>
          </cell>
          <cell r="B462"/>
          <cell r="C462">
            <v>1</v>
          </cell>
          <cell r="D462">
            <v>8</v>
          </cell>
          <cell r="E462">
            <v>1.3371</v>
          </cell>
          <cell r="F462">
            <v>16</v>
          </cell>
          <cell r="G462"/>
          <cell r="H462">
            <v>171.14879999999999</v>
          </cell>
        </row>
        <row r="463">
          <cell r="A463" t="str">
            <v>REF. DOBLE PARRILLA EN LOSAS IRREGULARES (Vr Corr 1/2") TRAMO 2</v>
          </cell>
          <cell r="B463"/>
          <cell r="C463">
            <v>1</v>
          </cell>
          <cell r="D463">
            <v>10</v>
          </cell>
          <cell r="E463">
            <v>1.3371</v>
          </cell>
          <cell r="F463">
            <v>16</v>
          </cell>
          <cell r="G463"/>
          <cell r="H463">
            <v>213.93599999999998</v>
          </cell>
        </row>
        <row r="464">
          <cell r="A464" t="str">
            <v>REF. DOBLE PARRILLA EN LOSAS IRREGULARES (Vr Corr 1/2") TRAMO 3</v>
          </cell>
          <cell r="B464"/>
          <cell r="C464">
            <v>1</v>
          </cell>
          <cell r="D464">
            <v>2</v>
          </cell>
          <cell r="E464">
            <v>1.3371</v>
          </cell>
          <cell r="F464">
            <v>16</v>
          </cell>
          <cell r="G464"/>
          <cell r="H464">
            <v>42.787199999999999</v>
          </cell>
        </row>
        <row r="465">
          <cell r="A465" t="str">
            <v>REF. DOBLE PARRILLA EN LOSAS IRREGULARES (Vr Corr 1/2") TRAMO 4</v>
          </cell>
          <cell r="B465"/>
          <cell r="C465">
            <v>1</v>
          </cell>
          <cell r="D465">
            <v>2</v>
          </cell>
          <cell r="E465">
            <v>1.3371</v>
          </cell>
          <cell r="F465">
            <v>16</v>
          </cell>
          <cell r="G465"/>
          <cell r="H465">
            <v>42.787199999999999</v>
          </cell>
        </row>
        <row r="466">
          <cell r="A466" t="str">
            <v>INTERSECCION ENTRE TRAMO 4 Y TRAMO 5</v>
          </cell>
          <cell r="B466"/>
          <cell r="C466">
            <v>1</v>
          </cell>
          <cell r="D466">
            <v>1</v>
          </cell>
          <cell r="E466">
            <v>79.05</v>
          </cell>
          <cell r="F466">
            <v>16</v>
          </cell>
          <cell r="G466"/>
          <cell r="H466">
            <v>1264.8</v>
          </cell>
        </row>
        <row r="467">
          <cell r="A467" t="str">
            <v>REF. DOBLE PARRILLA EN LOSAS IRREGULARES (Vr Corr 1/2") TRAMO 7 IZQ</v>
          </cell>
          <cell r="B467"/>
          <cell r="C467">
            <v>1</v>
          </cell>
          <cell r="D467">
            <v>1</v>
          </cell>
          <cell r="E467">
            <v>0.96719999999999995</v>
          </cell>
          <cell r="F467">
            <v>16</v>
          </cell>
          <cell r="G467"/>
          <cell r="H467">
            <v>15.475199999999999</v>
          </cell>
        </row>
        <row r="468">
          <cell r="A468" t="str">
            <v>REF. DOBLE PARRILLA EN LOSAS IRREGULARES (Vr Corr 1/2") TRAMO 7 DER</v>
          </cell>
          <cell r="B468"/>
          <cell r="C468">
            <v>1</v>
          </cell>
          <cell r="D468">
            <v>1</v>
          </cell>
          <cell r="E468">
            <v>3.8266</v>
          </cell>
          <cell r="F468">
            <v>16</v>
          </cell>
          <cell r="G468"/>
          <cell r="H468">
            <v>61.2256</v>
          </cell>
        </row>
        <row r="469">
          <cell r="A469" t="str">
            <v>REF. DOBLE PARRILLA EN LOSAS IRREGULARES (Vr Corr 1/2") TRAMO 8 IZQ</v>
          </cell>
          <cell r="B469"/>
          <cell r="C469">
            <v>1</v>
          </cell>
          <cell r="D469">
            <v>1</v>
          </cell>
          <cell r="E469">
            <v>2.6989999999999998</v>
          </cell>
          <cell r="F469">
            <v>16</v>
          </cell>
          <cell r="G469"/>
          <cell r="H469">
            <v>43.183999999999997</v>
          </cell>
        </row>
        <row r="470">
          <cell r="A470" t="str">
            <v>INTERSECCION ENTRE TRAMO 6 Y TRAMO 8</v>
          </cell>
          <cell r="B470"/>
          <cell r="C470">
            <v>1</v>
          </cell>
          <cell r="D470">
            <v>1</v>
          </cell>
          <cell r="E470">
            <v>8.0180000000000007</v>
          </cell>
          <cell r="F470">
            <v>16</v>
          </cell>
          <cell r="G470"/>
          <cell r="H470">
            <v>128.28800000000001</v>
          </cell>
        </row>
        <row r="471">
          <cell r="A471" t="str">
            <v>REF. EN JUNTA LONGITUDINAL DE 1/2" (Varilla corrugada) OCHAVES ENTRE TRAMO 2 Y CLL 2A</v>
          </cell>
          <cell r="B471"/>
          <cell r="C471">
            <v>1</v>
          </cell>
          <cell r="D471">
            <v>8</v>
          </cell>
          <cell r="E471">
            <v>0.85</v>
          </cell>
          <cell r="F471"/>
          <cell r="G471"/>
          <cell r="H471">
            <v>6.8</v>
          </cell>
        </row>
        <row r="472">
          <cell r="A472" t="str">
            <v>REF. DOBLE PARRILLA EN LOSAS IRREGULARES (Vr Corr 1/2") TRAMO 2 Y CALLE 5  LD IZQ</v>
          </cell>
          <cell r="B472"/>
          <cell r="C472">
            <v>1</v>
          </cell>
          <cell r="D472">
            <v>1</v>
          </cell>
          <cell r="E472">
            <v>2.1667000000000001</v>
          </cell>
          <cell r="F472">
            <v>16</v>
          </cell>
          <cell r="G472"/>
          <cell r="H472">
            <v>34.667200000000001</v>
          </cell>
        </row>
        <row r="473">
          <cell r="A473" t="str">
            <v>REF. DOBLE PARRILLA EN LOSAS IRREGULARES (Vr Corr 1/2") TRAMO 2 Y CALLE 5  LD DER</v>
          </cell>
          <cell r="B473"/>
          <cell r="C473">
            <v>1</v>
          </cell>
          <cell r="D473">
            <v>1</v>
          </cell>
          <cell r="E473">
            <v>2</v>
          </cell>
          <cell r="F473">
            <v>16</v>
          </cell>
          <cell r="G473"/>
          <cell r="H473">
            <v>32</v>
          </cell>
        </row>
        <row r="474">
          <cell r="A474" t="str">
            <v>REFUERZO EN JUNTA TRANVERSAL DE 1" (Varilla lisa) TRAMO 1</v>
          </cell>
          <cell r="B474"/>
          <cell r="C474">
            <v>4</v>
          </cell>
          <cell r="D474">
            <v>1944</v>
          </cell>
          <cell r="E474">
            <v>0.35</v>
          </cell>
          <cell r="F474"/>
          <cell r="G474"/>
          <cell r="H474">
            <v>2721.6</v>
          </cell>
        </row>
        <row r="475">
          <cell r="A475" t="str">
            <v>REFUERZO EN JUNTA TRANVERSAL DE 1" (Varilla lisa) TRAMO 2</v>
          </cell>
          <cell r="B475"/>
          <cell r="C475">
            <v>4</v>
          </cell>
          <cell r="D475">
            <v>2016</v>
          </cell>
          <cell r="E475">
            <v>0.35</v>
          </cell>
          <cell r="F475"/>
          <cell r="G475"/>
          <cell r="H475">
            <v>2822.3999999999996</v>
          </cell>
        </row>
        <row r="476">
          <cell r="A476" t="str">
            <v>REFUERZO EN JUNTA TRANVERSAL DE 1" (Varilla lisa) TRAMO 3</v>
          </cell>
          <cell r="B476"/>
          <cell r="C476">
            <v>4</v>
          </cell>
          <cell r="D476">
            <v>576</v>
          </cell>
          <cell r="E476">
            <v>0.35</v>
          </cell>
          <cell r="F476"/>
          <cell r="G476"/>
          <cell r="H476">
            <v>806.4</v>
          </cell>
        </row>
        <row r="477">
          <cell r="A477" t="str">
            <v>ITEM 1.5 - PÁGINA 1</v>
          </cell>
          <cell r="B477"/>
          <cell r="C477"/>
          <cell r="D477"/>
          <cell r="E477"/>
          <cell r="F477"/>
          <cell r="G477"/>
          <cell r="H477"/>
        </row>
        <row r="478">
          <cell r="A478" t="str">
            <v>REFUERZO EN JUNTA TRANVERSAL DE 1" (Varilla lisa) TRAMO 4</v>
          </cell>
          <cell r="B478"/>
          <cell r="C478">
            <v>4</v>
          </cell>
          <cell r="D478">
            <v>558</v>
          </cell>
          <cell r="E478">
            <v>0.35</v>
          </cell>
          <cell r="F478"/>
          <cell r="G478"/>
          <cell r="H478">
            <v>781.19999999999993</v>
          </cell>
        </row>
        <row r="479">
          <cell r="A479" t="str">
            <v>REFUERZO EN JUNTA TRANVERSAL DE 1" (Varilla lisa) TRAMO 5</v>
          </cell>
          <cell r="B479"/>
          <cell r="C479">
            <v>4</v>
          </cell>
          <cell r="D479">
            <v>558</v>
          </cell>
          <cell r="E479">
            <v>0.35</v>
          </cell>
          <cell r="F479"/>
          <cell r="G479"/>
          <cell r="H479">
            <v>781.19999999999993</v>
          </cell>
        </row>
        <row r="480">
          <cell r="A480" t="str">
            <v>REFUERZO EN JUNTA TRANVERSAL DE 1" (Varilla lisa) TRAMO 7</v>
          </cell>
          <cell r="B480"/>
          <cell r="C480">
            <v>4</v>
          </cell>
          <cell r="D480">
            <v>1062</v>
          </cell>
          <cell r="E480">
            <v>0.35</v>
          </cell>
          <cell r="F480"/>
          <cell r="G480"/>
          <cell r="H480">
            <v>1486.8</v>
          </cell>
        </row>
        <row r="481">
          <cell r="A481" t="str">
            <v>REFUERZO EN JUNTA TRANVERSAL DE 1" (Varilla lisa) TRAMO 8</v>
          </cell>
          <cell r="B481"/>
          <cell r="C481">
            <v>4</v>
          </cell>
          <cell r="D481">
            <v>774</v>
          </cell>
          <cell r="E481">
            <v>0.35</v>
          </cell>
          <cell r="F481"/>
          <cell r="G481"/>
          <cell r="H481">
            <v>1083.5999999999999</v>
          </cell>
        </row>
        <row r="482">
          <cell r="A482" t="str">
            <v>CANASTILLAS PARA BARRAS DE TRANFERENCIAS EN VAR COR 1/4" TRAMO 1</v>
          </cell>
          <cell r="B482"/>
          <cell r="C482">
            <v>0.25</v>
          </cell>
          <cell r="D482">
            <v>108</v>
          </cell>
          <cell r="E482">
            <v>32.6</v>
          </cell>
          <cell r="F482"/>
          <cell r="G482"/>
          <cell r="H482">
            <v>880.2</v>
          </cell>
        </row>
        <row r="483">
          <cell r="A483" t="str">
            <v>CANASTILLAS PARA BARRAS DE TRANFERENCIAS EN VAR COR 1/4" TRAMO 2</v>
          </cell>
          <cell r="B483"/>
          <cell r="C483">
            <v>0.25</v>
          </cell>
          <cell r="D483">
            <v>112</v>
          </cell>
          <cell r="E483">
            <v>32.6</v>
          </cell>
          <cell r="F483"/>
          <cell r="G483"/>
          <cell r="H483">
            <v>912.80000000000007</v>
          </cell>
        </row>
        <row r="484">
          <cell r="A484" t="str">
            <v>CANASTILLAS PARA BARRAS DE TRANFERENCIAS EN VAR COR 1/4" TRAMO 3</v>
          </cell>
          <cell r="B484"/>
          <cell r="C484">
            <v>0.25</v>
          </cell>
          <cell r="D484">
            <v>32</v>
          </cell>
          <cell r="E484">
            <v>32.6</v>
          </cell>
          <cell r="F484"/>
          <cell r="G484"/>
          <cell r="H484">
            <v>260.8</v>
          </cell>
        </row>
        <row r="485">
          <cell r="A485" t="str">
            <v>CANASTILLAS PARA BARRAS DE TRANFERENCIAS EN VAR COR 1/4" TRAMO 4</v>
          </cell>
          <cell r="B485"/>
          <cell r="C485">
            <v>0.25</v>
          </cell>
          <cell r="D485">
            <v>31</v>
          </cell>
          <cell r="E485">
            <v>32.6</v>
          </cell>
          <cell r="F485"/>
          <cell r="G485"/>
          <cell r="H485">
            <v>252.65</v>
          </cell>
        </row>
        <row r="486">
          <cell r="A486" t="str">
            <v>CANASTILLAS PARA BARRAS DE TRANFERENCIAS EN VAR COR 1/4" TRAMO 5</v>
          </cell>
          <cell r="B486"/>
          <cell r="C486">
            <v>0.25</v>
          </cell>
          <cell r="D486">
            <v>31</v>
          </cell>
          <cell r="E486">
            <v>32.6</v>
          </cell>
          <cell r="F486"/>
          <cell r="G486"/>
          <cell r="H486">
            <v>252.65</v>
          </cell>
        </row>
        <row r="487">
          <cell r="A487" t="str">
            <v>CANASTILLAS PARA BARRAS DE TRANFERENCIAS EN VAR COR 1/4" TRAMO 7</v>
          </cell>
          <cell r="B487"/>
          <cell r="C487">
            <v>0.25</v>
          </cell>
          <cell r="D487">
            <v>59</v>
          </cell>
          <cell r="E487">
            <v>32.6</v>
          </cell>
          <cell r="F487"/>
          <cell r="G487"/>
          <cell r="H487">
            <v>480.85</v>
          </cell>
        </row>
        <row r="488">
          <cell r="A488" t="str">
            <v>CANASTILLAS PARA BARRAS DE TRANFERENCIAS EN VAR COR 1/4" TRAMO 8</v>
          </cell>
          <cell r="B488"/>
          <cell r="C488">
            <v>0.25</v>
          </cell>
          <cell r="D488">
            <v>43</v>
          </cell>
          <cell r="E488">
            <v>32.6</v>
          </cell>
          <cell r="F488"/>
          <cell r="G488"/>
          <cell r="H488">
            <v>350.45</v>
          </cell>
        </row>
        <row r="489">
          <cell r="A489" t="str">
            <v>REF. EN JUNTA LONGITUDINAL DE 1/2" (Varilla corrugada) OCHAVES ENTRE TR 2 Y CLL 5 LD IZQ</v>
          </cell>
          <cell r="B489"/>
          <cell r="C489">
            <v>1</v>
          </cell>
          <cell r="D489">
            <v>4</v>
          </cell>
          <cell r="E489">
            <v>0.85</v>
          </cell>
          <cell r="F489"/>
          <cell r="G489"/>
          <cell r="H489">
            <v>3.4</v>
          </cell>
        </row>
        <row r="490">
          <cell r="A490" t="str">
            <v>REF. EN JUNTA LONGITUDINAL DE 1/2" (Varilla corrugada) OCHAVES ENTRE TR 2 Y CLL 5 LD DER</v>
          </cell>
          <cell r="B490"/>
          <cell r="C490">
            <v>1</v>
          </cell>
          <cell r="D490">
            <v>4</v>
          </cell>
          <cell r="E490">
            <v>0.85</v>
          </cell>
          <cell r="F490"/>
          <cell r="G490"/>
          <cell r="H490">
            <v>3.4</v>
          </cell>
        </row>
        <row r="491">
          <cell r="A491" t="str">
            <v>REF. EN JUNTA LONGITUDINAL DE 1/2" (Varilla corrugada) INTERS ENTRE TR 2 Y CLL 4A</v>
          </cell>
          <cell r="B491"/>
          <cell r="C491">
            <v>1</v>
          </cell>
          <cell r="D491">
            <v>10</v>
          </cell>
          <cell r="E491">
            <v>0.85</v>
          </cell>
          <cell r="F491"/>
          <cell r="G491"/>
          <cell r="H491">
            <v>8.5</v>
          </cell>
        </row>
        <row r="492">
          <cell r="A492" t="str">
            <v>REF. EN JUNTA LONGITUDINAL DE 1/2" (Varilla corrugada) INTERS ENTRE TR 2 Y CLL 4B</v>
          </cell>
          <cell r="B492"/>
          <cell r="C492">
            <v>1</v>
          </cell>
          <cell r="D492">
            <v>10</v>
          </cell>
          <cell r="E492">
            <v>0.85</v>
          </cell>
          <cell r="F492"/>
          <cell r="G492"/>
          <cell r="H492">
            <v>8.5</v>
          </cell>
        </row>
        <row r="493">
          <cell r="A493"/>
          <cell r="B493"/>
          <cell r="C493"/>
          <cell r="D493"/>
          <cell r="E493"/>
          <cell r="F493"/>
          <cell r="G493"/>
          <cell r="H493" t="str">
            <v/>
          </cell>
        </row>
        <row r="494">
          <cell r="A494"/>
          <cell r="B494"/>
          <cell r="C494"/>
          <cell r="D494"/>
          <cell r="E494"/>
          <cell r="F494"/>
          <cell r="G494"/>
          <cell r="H494" t="str">
            <v/>
          </cell>
        </row>
        <row r="495">
          <cell r="A495" t="str">
            <v>TOTAL CANTIDAD ITEM 1.5</v>
          </cell>
          <cell r="B495"/>
          <cell r="C495"/>
          <cell r="D495"/>
          <cell r="E495"/>
          <cell r="F495"/>
          <cell r="G495"/>
          <cell r="H495">
            <v>16869</v>
          </cell>
        </row>
        <row r="496">
          <cell r="A496" t="str">
            <v>INSERTE PLANO, GRÁFICO O ESQUEMA AQUÍ</v>
          </cell>
          <cell r="B496"/>
          <cell r="C496"/>
          <cell r="D496"/>
          <cell r="E496"/>
          <cell r="F496"/>
          <cell r="G496"/>
          <cell r="H496"/>
        </row>
        <row r="497">
          <cell r="A497"/>
          <cell r="B497"/>
          <cell r="C497"/>
          <cell r="D497"/>
          <cell r="E497"/>
          <cell r="F497"/>
          <cell r="G497"/>
          <cell r="H497"/>
        </row>
        <row r="498">
          <cell r="A498"/>
          <cell r="B498"/>
          <cell r="C498"/>
          <cell r="D498"/>
          <cell r="E498"/>
          <cell r="F498"/>
          <cell r="G498"/>
          <cell r="H498"/>
        </row>
        <row r="499">
          <cell r="A499"/>
          <cell r="B499"/>
          <cell r="C499"/>
          <cell r="D499"/>
          <cell r="E499"/>
          <cell r="F499"/>
          <cell r="G499"/>
          <cell r="H499"/>
        </row>
        <row r="500">
          <cell r="A500"/>
          <cell r="B500"/>
          <cell r="C500"/>
          <cell r="D500"/>
          <cell r="E500"/>
          <cell r="F500"/>
          <cell r="G500"/>
          <cell r="H500"/>
        </row>
        <row r="501">
          <cell r="A501"/>
          <cell r="B501"/>
          <cell r="C501"/>
          <cell r="D501"/>
          <cell r="E501"/>
          <cell r="F501"/>
          <cell r="G501"/>
          <cell r="H501"/>
        </row>
        <row r="502">
          <cell r="A502"/>
          <cell r="B502"/>
          <cell r="C502"/>
          <cell r="D502"/>
          <cell r="E502"/>
          <cell r="F502"/>
          <cell r="G502"/>
          <cell r="H502"/>
        </row>
        <row r="503">
          <cell r="A503"/>
          <cell r="B503"/>
          <cell r="C503"/>
          <cell r="D503"/>
          <cell r="E503"/>
          <cell r="F503"/>
          <cell r="G503"/>
          <cell r="H503"/>
        </row>
        <row r="504">
          <cell r="A504"/>
          <cell r="B504"/>
          <cell r="C504"/>
          <cell r="D504"/>
          <cell r="E504"/>
          <cell r="F504"/>
          <cell r="G504"/>
          <cell r="H504"/>
        </row>
        <row r="505">
          <cell r="A505"/>
          <cell r="B505"/>
          <cell r="C505"/>
          <cell r="D505"/>
          <cell r="E505"/>
          <cell r="F505"/>
          <cell r="G505"/>
          <cell r="H505"/>
        </row>
        <row r="506">
          <cell r="A506"/>
          <cell r="B506"/>
          <cell r="C506"/>
          <cell r="D506"/>
          <cell r="E506"/>
          <cell r="F506"/>
          <cell r="G506"/>
          <cell r="H506"/>
        </row>
        <row r="507">
          <cell r="A507"/>
          <cell r="B507"/>
          <cell r="C507"/>
          <cell r="D507"/>
          <cell r="E507"/>
          <cell r="F507"/>
          <cell r="G507"/>
          <cell r="H507"/>
        </row>
        <row r="508">
          <cell r="A508"/>
          <cell r="B508"/>
          <cell r="C508"/>
          <cell r="D508"/>
          <cell r="E508"/>
          <cell r="F508"/>
          <cell r="G508"/>
          <cell r="H508"/>
        </row>
        <row r="509">
          <cell r="A509"/>
          <cell r="B509"/>
          <cell r="C509"/>
          <cell r="D509"/>
          <cell r="E509"/>
          <cell r="F509"/>
          <cell r="G509"/>
          <cell r="H509"/>
        </row>
        <row r="510">
          <cell r="A510"/>
          <cell r="B510"/>
          <cell r="C510"/>
          <cell r="D510"/>
          <cell r="E510"/>
          <cell r="F510"/>
          <cell r="G510"/>
          <cell r="H510"/>
        </row>
        <row r="511">
          <cell r="A511"/>
          <cell r="B511"/>
          <cell r="C511"/>
          <cell r="D511"/>
          <cell r="E511"/>
          <cell r="F511"/>
          <cell r="G511"/>
          <cell r="H511"/>
        </row>
        <row r="512">
          <cell r="A512"/>
          <cell r="B512"/>
          <cell r="C512"/>
          <cell r="D512"/>
          <cell r="E512"/>
          <cell r="F512"/>
          <cell r="G512"/>
          <cell r="H512"/>
        </row>
        <row r="513">
          <cell r="A513"/>
          <cell r="B513"/>
          <cell r="C513"/>
          <cell r="D513"/>
          <cell r="E513"/>
          <cell r="F513"/>
          <cell r="G513"/>
          <cell r="H513"/>
        </row>
        <row r="514">
          <cell r="A514"/>
          <cell r="B514"/>
          <cell r="C514"/>
          <cell r="D514"/>
          <cell r="E514"/>
          <cell r="F514"/>
          <cell r="G514"/>
          <cell r="H514"/>
        </row>
        <row r="515">
          <cell r="A515"/>
          <cell r="B515"/>
          <cell r="C515"/>
          <cell r="D515"/>
          <cell r="E515"/>
          <cell r="F515"/>
          <cell r="G515"/>
          <cell r="H515"/>
        </row>
        <row r="516">
          <cell r="A516"/>
          <cell r="C516"/>
          <cell r="D516"/>
          <cell r="E516"/>
          <cell r="F516"/>
          <cell r="G516"/>
        </row>
        <row r="517">
          <cell r="A517"/>
          <cell r="C517"/>
          <cell r="D517"/>
          <cell r="E517"/>
          <cell r="F517"/>
          <cell r="G517"/>
        </row>
        <row r="518">
          <cell r="A518"/>
          <cell r="B518"/>
          <cell r="C518"/>
          <cell r="D518"/>
          <cell r="E518"/>
          <cell r="F518"/>
          <cell r="G518"/>
        </row>
        <row r="519">
          <cell r="A519"/>
          <cell r="B519" t="str">
            <v>LUIS ROBERTO MONTERROSA OROZCO</v>
          </cell>
          <cell r="C519"/>
          <cell r="D519"/>
          <cell r="E519"/>
          <cell r="F519"/>
          <cell r="G519"/>
        </row>
        <row r="520">
          <cell r="A520"/>
          <cell r="B520" t="str">
            <v>ING. CIVIL CONSULTOR EXTERNO</v>
          </cell>
          <cell r="C520"/>
          <cell r="D520"/>
          <cell r="E520"/>
          <cell r="F520"/>
          <cell r="G520"/>
        </row>
        <row r="521">
          <cell r="A521"/>
          <cell r="B521" t="str">
            <v>PLANEACION MUNICIPAL</v>
          </cell>
          <cell r="C521"/>
          <cell r="D521"/>
          <cell r="E521"/>
          <cell r="F521"/>
          <cell r="G521"/>
        </row>
        <row r="522">
          <cell r="A522"/>
          <cell r="B522" t="str">
            <v>M.P. 5202140692</v>
          </cell>
          <cell r="C522" t="str">
            <v>ITEM 1.5 - PÁGINA 2</v>
          </cell>
          <cell r="D522"/>
          <cell r="E522"/>
          <cell r="F522"/>
          <cell r="G522"/>
          <cell r="H522"/>
        </row>
        <row r="523">
          <cell r="A523" t="str">
            <v>DEPARTAMENTO DE ANTIOQUIA</v>
          </cell>
          <cell r="B523"/>
          <cell r="C523"/>
          <cell r="D523"/>
          <cell r="E523"/>
          <cell r="F523"/>
          <cell r="G523"/>
          <cell r="H523"/>
        </row>
        <row r="524">
          <cell r="A524" t="str">
            <v>MUNICIPIO DE CAUCASIA</v>
          </cell>
          <cell r="B524"/>
          <cell r="C524"/>
          <cell r="D524"/>
          <cell r="E524"/>
          <cell r="F524"/>
          <cell r="G524"/>
          <cell r="H524"/>
        </row>
        <row r="525">
          <cell r="A525" t="str">
            <v>PROYECTO: CONSTRUCCION DE PAVIMENTO RIGIDO URBANO EN LA URBANIZACION VILLA SUAREZ DEL MUNICIPIO DE CAUCASIA ,ANTIOQUIA</v>
          </cell>
          <cell r="B525"/>
          <cell r="C525"/>
          <cell r="D525"/>
          <cell r="E525"/>
          <cell r="F525"/>
          <cell r="G525"/>
          <cell r="H525"/>
        </row>
        <row r="526">
          <cell r="A526"/>
          <cell r="C526"/>
          <cell r="D526"/>
          <cell r="E526"/>
          <cell r="F526"/>
          <cell r="G526"/>
          <cell r="H526"/>
        </row>
        <row r="527">
          <cell r="A527" t="str">
            <v>MEMORIAS DE OBRA</v>
          </cell>
          <cell r="B527"/>
          <cell r="C527"/>
          <cell r="D527"/>
          <cell r="E527"/>
          <cell r="F527"/>
          <cell r="G527"/>
          <cell r="H527"/>
        </row>
        <row r="529">
          <cell r="A529" t="str">
            <v>ITEM</v>
          </cell>
          <cell r="B529" t="str">
            <v>DESCRIPCIÓN</v>
          </cell>
          <cell r="C529"/>
          <cell r="D529"/>
          <cell r="E529"/>
          <cell r="F529"/>
          <cell r="G529" t="str">
            <v>UNIDAD</v>
          </cell>
          <cell r="H529" t="str">
            <v>CANTIDAD</v>
          </cell>
        </row>
        <row r="530">
          <cell r="A530">
            <v>1.6</v>
          </cell>
          <cell r="B530" t="str">
            <v>Corte de juntas transversales y longitudinales, incluye cordon y sellante de poliuritano, el equipo de corte incluye operador.</v>
          </cell>
          <cell r="C530"/>
          <cell r="D530"/>
          <cell r="E530"/>
          <cell r="F530"/>
          <cell r="G530" t="str">
            <v>ml</v>
          </cell>
          <cell r="H530">
            <v>3796</v>
          </cell>
        </row>
        <row r="531">
          <cell r="A531"/>
          <cell r="B531"/>
          <cell r="C531"/>
          <cell r="D531"/>
          <cell r="E531"/>
          <cell r="F531"/>
          <cell r="G531"/>
        </row>
        <row r="532">
          <cell r="A532" t="str">
            <v>DETALLE</v>
          </cell>
          <cell r="B532"/>
          <cell r="C532" t="str">
            <v>FACTOR</v>
          </cell>
          <cell r="D532" t="str">
            <v>CANTIDAD</v>
          </cell>
          <cell r="E532" t="str">
            <v>A (ML)</v>
          </cell>
          <cell r="F532" t="str">
            <v>B (M2)</v>
          </cell>
          <cell r="G532" t="str">
            <v>C (M3)</v>
          </cell>
          <cell r="H532" t="str">
            <v>TOTAL</v>
          </cell>
        </row>
        <row r="533">
          <cell r="A533" t="str">
            <v>CORTE TRANVERSAL TRAMO 1</v>
          </cell>
          <cell r="B533"/>
          <cell r="C533">
            <v>1</v>
          </cell>
          <cell r="D533">
            <v>108</v>
          </cell>
          <cell r="E533">
            <v>6</v>
          </cell>
          <cell r="F533"/>
          <cell r="G533"/>
          <cell r="H533">
            <v>648</v>
          </cell>
        </row>
        <row r="534">
          <cell r="A534" t="str">
            <v>CORTE TRANVERSAL TRAMO 2</v>
          </cell>
          <cell r="B534"/>
          <cell r="C534">
            <v>1</v>
          </cell>
          <cell r="D534">
            <v>112</v>
          </cell>
          <cell r="E534">
            <v>6</v>
          </cell>
          <cell r="F534"/>
          <cell r="G534"/>
          <cell r="H534">
            <v>672</v>
          </cell>
        </row>
        <row r="535">
          <cell r="A535" t="str">
            <v>CORTE TRANVERSAL TRAMO 3</v>
          </cell>
          <cell r="B535"/>
          <cell r="C535">
            <v>1</v>
          </cell>
          <cell r="D535">
            <v>32</v>
          </cell>
          <cell r="E535">
            <v>6</v>
          </cell>
          <cell r="F535"/>
          <cell r="G535"/>
          <cell r="H535">
            <v>192</v>
          </cell>
        </row>
        <row r="536">
          <cell r="A536" t="str">
            <v>CORTE TRANVERSAL TRAMO 4</v>
          </cell>
          <cell r="B536"/>
          <cell r="C536">
            <v>1</v>
          </cell>
          <cell r="D536">
            <v>31</v>
          </cell>
          <cell r="E536">
            <v>6</v>
          </cell>
          <cell r="F536"/>
          <cell r="G536"/>
          <cell r="H536">
            <v>186</v>
          </cell>
        </row>
        <row r="537">
          <cell r="A537" t="str">
            <v>CORTE TRANVERSAL TRAMO 5</v>
          </cell>
          <cell r="B537"/>
          <cell r="C537">
            <v>1</v>
          </cell>
          <cell r="D537">
            <v>31</v>
          </cell>
          <cell r="E537">
            <v>6</v>
          </cell>
          <cell r="F537"/>
          <cell r="G537"/>
          <cell r="H537">
            <v>186</v>
          </cell>
        </row>
        <row r="538">
          <cell r="A538" t="str">
            <v>CORTE TRANVERSAL TRAMO 7</v>
          </cell>
          <cell r="B538"/>
          <cell r="C538">
            <v>1</v>
          </cell>
          <cell r="D538">
            <v>59</v>
          </cell>
          <cell r="E538">
            <v>6</v>
          </cell>
          <cell r="F538"/>
          <cell r="G538"/>
          <cell r="H538">
            <v>354</v>
          </cell>
        </row>
        <row r="539">
          <cell r="A539" t="str">
            <v>CORTE TRANVERSAL TRAMO 8</v>
          </cell>
          <cell r="B539"/>
          <cell r="C539">
            <v>1</v>
          </cell>
          <cell r="D539">
            <v>43</v>
          </cell>
          <cell r="E539">
            <v>6</v>
          </cell>
          <cell r="F539"/>
          <cell r="G539"/>
          <cell r="H539">
            <v>258</v>
          </cell>
        </row>
        <row r="540">
          <cell r="A540" t="str">
            <v>CORTE TRANVERSAL INTERSECCION TRAMO 8</v>
          </cell>
          <cell r="B540"/>
          <cell r="C540">
            <v>1</v>
          </cell>
          <cell r="D540">
            <v>1</v>
          </cell>
          <cell r="E540">
            <v>27</v>
          </cell>
          <cell r="F540"/>
          <cell r="G540"/>
          <cell r="H540">
            <v>27</v>
          </cell>
        </row>
        <row r="541">
          <cell r="A541" t="str">
            <v>CORTE LONGITUDINAL TRAMO 1</v>
          </cell>
          <cell r="B541"/>
          <cell r="C541">
            <v>1</v>
          </cell>
          <cell r="D541">
            <v>1</v>
          </cell>
          <cell r="E541">
            <v>315.08</v>
          </cell>
          <cell r="F541"/>
          <cell r="G541"/>
          <cell r="H541">
            <v>315.08</v>
          </cell>
        </row>
        <row r="542">
          <cell r="A542" t="str">
            <v>CORTE LONGITUDINAL TRAMO 2</v>
          </cell>
          <cell r="B542"/>
          <cell r="C542">
            <v>1</v>
          </cell>
          <cell r="D542">
            <v>1</v>
          </cell>
          <cell r="E542">
            <v>328.72</v>
          </cell>
          <cell r="F542"/>
          <cell r="G542"/>
          <cell r="H542">
            <v>328.72</v>
          </cell>
        </row>
        <row r="543">
          <cell r="A543" t="str">
            <v>CORTE LONGITUDINAL TRAMO 3</v>
          </cell>
          <cell r="B543"/>
          <cell r="C543">
            <v>1</v>
          </cell>
          <cell r="D543">
            <v>1</v>
          </cell>
          <cell r="E543">
            <v>93</v>
          </cell>
          <cell r="F543"/>
          <cell r="G543"/>
          <cell r="H543">
            <v>93</v>
          </cell>
        </row>
        <row r="544">
          <cell r="A544" t="str">
            <v>CORTE LONGITUDINAL TRAMO 4</v>
          </cell>
          <cell r="B544"/>
          <cell r="C544">
            <v>1</v>
          </cell>
          <cell r="D544">
            <v>1</v>
          </cell>
          <cell r="E544">
            <v>89.72</v>
          </cell>
          <cell r="F544"/>
          <cell r="G544"/>
          <cell r="H544">
            <v>89.72</v>
          </cell>
        </row>
        <row r="545">
          <cell r="A545" t="str">
            <v>CORTE LONGITUDINAL TRAMO 5</v>
          </cell>
          <cell r="B545"/>
          <cell r="C545">
            <v>1</v>
          </cell>
          <cell r="D545">
            <v>1</v>
          </cell>
          <cell r="E545">
            <v>70.36</v>
          </cell>
          <cell r="F545"/>
          <cell r="G545"/>
          <cell r="H545">
            <v>70.36</v>
          </cell>
        </row>
        <row r="546">
          <cell r="A546" t="str">
            <v>CORTE LONGITUDINAL TRAMO 7</v>
          </cell>
          <cell r="B546"/>
          <cell r="C546">
            <v>1</v>
          </cell>
          <cell r="D546">
            <v>1</v>
          </cell>
          <cell r="E546">
            <v>158.13999999999999</v>
          </cell>
          <cell r="F546"/>
          <cell r="G546"/>
          <cell r="H546">
            <v>158.13999999999999</v>
          </cell>
        </row>
        <row r="547">
          <cell r="A547" t="str">
            <v>CORTE LONGITUDINAL TRAMO 8</v>
          </cell>
          <cell r="B547"/>
          <cell r="C547">
            <v>1</v>
          </cell>
          <cell r="D547">
            <v>1</v>
          </cell>
          <cell r="E547">
            <v>110.98</v>
          </cell>
          <cell r="F547"/>
          <cell r="G547"/>
          <cell r="H547">
            <v>110.98</v>
          </cell>
        </row>
        <row r="548">
          <cell r="A548" t="str">
            <v>CORTE LONGITUDINAL OCHAVEZ E INTERSECCIONES</v>
          </cell>
          <cell r="B548"/>
          <cell r="C548">
            <v>1</v>
          </cell>
          <cell r="D548">
            <v>1</v>
          </cell>
          <cell r="E548">
            <v>106.7</v>
          </cell>
          <cell r="F548"/>
          <cell r="G548"/>
          <cell r="H548">
            <v>106.7</v>
          </cell>
        </row>
        <row r="549">
          <cell r="A549"/>
          <cell r="B549"/>
          <cell r="C549"/>
          <cell r="D549"/>
          <cell r="E549"/>
          <cell r="F549"/>
          <cell r="G549"/>
          <cell r="H549" t="str">
            <v/>
          </cell>
        </row>
        <row r="550">
          <cell r="A550"/>
          <cell r="B550"/>
          <cell r="C550"/>
          <cell r="D550"/>
          <cell r="E550"/>
          <cell r="F550"/>
          <cell r="G550"/>
          <cell r="H550" t="str">
            <v/>
          </cell>
        </row>
        <row r="551">
          <cell r="A551"/>
          <cell r="B551"/>
          <cell r="C551"/>
          <cell r="D551"/>
          <cell r="E551"/>
          <cell r="F551"/>
          <cell r="G551"/>
          <cell r="H551" t="str">
            <v/>
          </cell>
        </row>
        <row r="552">
          <cell r="A552"/>
          <cell r="B552"/>
          <cell r="C552"/>
          <cell r="D552"/>
          <cell r="E552"/>
          <cell r="F552"/>
          <cell r="G552"/>
          <cell r="H552" t="str">
            <v/>
          </cell>
        </row>
        <row r="553">
          <cell r="A553"/>
          <cell r="B553"/>
          <cell r="C553"/>
          <cell r="D553"/>
          <cell r="E553"/>
          <cell r="F553"/>
          <cell r="G553"/>
          <cell r="H553" t="str">
            <v/>
          </cell>
        </row>
        <row r="554">
          <cell r="A554"/>
          <cell r="B554"/>
          <cell r="C554"/>
          <cell r="D554"/>
          <cell r="E554"/>
          <cell r="F554"/>
          <cell r="G554"/>
          <cell r="H554" t="str">
            <v/>
          </cell>
        </row>
        <row r="555">
          <cell r="A555"/>
          <cell r="B555"/>
          <cell r="C555"/>
          <cell r="D555"/>
          <cell r="E555"/>
          <cell r="F555"/>
          <cell r="G555"/>
          <cell r="H555" t="str">
            <v/>
          </cell>
        </row>
        <row r="556">
          <cell r="A556"/>
          <cell r="B556"/>
          <cell r="C556"/>
          <cell r="D556"/>
          <cell r="E556"/>
          <cell r="F556"/>
          <cell r="G556"/>
          <cell r="H556" t="str">
            <v/>
          </cell>
        </row>
        <row r="557">
          <cell r="A557"/>
          <cell r="B557"/>
          <cell r="C557"/>
          <cell r="D557"/>
          <cell r="E557"/>
          <cell r="F557"/>
          <cell r="G557"/>
          <cell r="H557" t="str">
            <v/>
          </cell>
        </row>
        <row r="558">
          <cell r="A558"/>
          <cell r="B558"/>
          <cell r="C558"/>
          <cell r="D558"/>
          <cell r="E558"/>
          <cell r="F558"/>
          <cell r="G558"/>
          <cell r="H558" t="str">
            <v/>
          </cell>
        </row>
        <row r="559">
          <cell r="A559"/>
          <cell r="B559"/>
          <cell r="C559"/>
          <cell r="D559"/>
          <cell r="E559"/>
          <cell r="F559"/>
          <cell r="G559"/>
          <cell r="H559" t="str">
            <v/>
          </cell>
        </row>
        <row r="560">
          <cell r="A560"/>
          <cell r="B560"/>
          <cell r="C560"/>
          <cell r="D560"/>
          <cell r="E560"/>
          <cell r="F560"/>
          <cell r="G560"/>
          <cell r="H560" t="str">
            <v/>
          </cell>
        </row>
        <row r="561">
          <cell r="A561"/>
          <cell r="B561"/>
          <cell r="C561"/>
          <cell r="D561"/>
          <cell r="E561"/>
          <cell r="F561"/>
          <cell r="G561"/>
          <cell r="H561" t="str">
            <v/>
          </cell>
        </row>
        <row r="562">
          <cell r="A562"/>
          <cell r="B562"/>
          <cell r="C562"/>
          <cell r="D562"/>
          <cell r="E562"/>
          <cell r="F562"/>
          <cell r="G562"/>
          <cell r="H562" t="str">
            <v/>
          </cell>
        </row>
        <row r="563">
          <cell r="A563"/>
          <cell r="B563"/>
          <cell r="C563"/>
          <cell r="D563"/>
          <cell r="E563"/>
          <cell r="F563"/>
          <cell r="G563"/>
          <cell r="H563" t="str">
            <v/>
          </cell>
        </row>
        <row r="564">
          <cell r="A564" t="str">
            <v>ITEM 1.6 - PÁGINA 1</v>
          </cell>
          <cell r="B564"/>
          <cell r="C564"/>
          <cell r="D564"/>
          <cell r="E564"/>
          <cell r="F564"/>
          <cell r="G564"/>
          <cell r="H564"/>
        </row>
        <row r="565">
          <cell r="A565"/>
          <cell r="B565"/>
          <cell r="C565"/>
          <cell r="D565"/>
          <cell r="E565"/>
          <cell r="F565"/>
          <cell r="G565"/>
          <cell r="H565" t="str">
            <v/>
          </cell>
        </row>
        <row r="566">
          <cell r="A566"/>
          <cell r="B566"/>
          <cell r="C566"/>
          <cell r="D566"/>
          <cell r="E566"/>
          <cell r="F566"/>
          <cell r="G566"/>
          <cell r="H566" t="str">
            <v/>
          </cell>
        </row>
        <row r="567">
          <cell r="A567"/>
          <cell r="B567"/>
          <cell r="C567"/>
          <cell r="D567"/>
          <cell r="E567"/>
          <cell r="F567"/>
          <cell r="G567"/>
          <cell r="H567" t="str">
            <v/>
          </cell>
        </row>
        <row r="568">
          <cell r="A568"/>
          <cell r="B568"/>
          <cell r="C568"/>
          <cell r="D568"/>
          <cell r="E568"/>
          <cell r="F568"/>
          <cell r="G568"/>
          <cell r="H568" t="str">
            <v/>
          </cell>
        </row>
        <row r="569">
          <cell r="A569"/>
          <cell r="B569"/>
          <cell r="C569"/>
          <cell r="D569"/>
          <cell r="E569"/>
          <cell r="F569"/>
          <cell r="G569"/>
          <cell r="H569" t="str">
            <v/>
          </cell>
        </row>
        <row r="570">
          <cell r="A570"/>
          <cell r="B570"/>
          <cell r="C570"/>
          <cell r="D570"/>
          <cell r="E570"/>
          <cell r="F570"/>
          <cell r="G570"/>
          <cell r="H570" t="str">
            <v/>
          </cell>
        </row>
        <row r="571">
          <cell r="A571"/>
          <cell r="B571"/>
          <cell r="C571"/>
          <cell r="D571"/>
          <cell r="E571"/>
          <cell r="F571"/>
          <cell r="G571"/>
          <cell r="H571" t="str">
            <v/>
          </cell>
        </row>
        <row r="572">
          <cell r="A572"/>
          <cell r="B572"/>
          <cell r="C572"/>
          <cell r="D572"/>
          <cell r="E572"/>
          <cell r="F572"/>
          <cell r="G572"/>
          <cell r="H572" t="str">
            <v/>
          </cell>
        </row>
        <row r="573">
          <cell r="A573"/>
          <cell r="B573"/>
          <cell r="C573"/>
          <cell r="D573"/>
          <cell r="E573"/>
          <cell r="F573"/>
          <cell r="G573"/>
          <cell r="H573" t="str">
            <v/>
          </cell>
        </row>
        <row r="574">
          <cell r="A574"/>
          <cell r="B574"/>
          <cell r="C574"/>
          <cell r="D574"/>
          <cell r="E574"/>
          <cell r="F574"/>
          <cell r="G574"/>
          <cell r="H574" t="str">
            <v/>
          </cell>
        </row>
        <row r="575">
          <cell r="A575"/>
          <cell r="B575"/>
          <cell r="C575"/>
          <cell r="D575"/>
          <cell r="E575"/>
          <cell r="F575"/>
          <cell r="G575"/>
          <cell r="H575" t="str">
            <v/>
          </cell>
        </row>
        <row r="576">
          <cell r="A576"/>
          <cell r="B576"/>
          <cell r="C576"/>
          <cell r="D576"/>
          <cell r="E576"/>
          <cell r="F576"/>
          <cell r="G576"/>
          <cell r="H576" t="str">
            <v/>
          </cell>
        </row>
        <row r="577">
          <cell r="A577"/>
          <cell r="B577"/>
          <cell r="C577"/>
          <cell r="D577"/>
          <cell r="E577"/>
          <cell r="F577"/>
          <cell r="G577"/>
          <cell r="H577" t="str">
            <v/>
          </cell>
        </row>
        <row r="578">
          <cell r="A578"/>
          <cell r="B578"/>
          <cell r="C578"/>
          <cell r="D578"/>
          <cell r="E578"/>
          <cell r="F578"/>
          <cell r="G578"/>
          <cell r="H578" t="str">
            <v/>
          </cell>
        </row>
        <row r="579">
          <cell r="A579"/>
          <cell r="B579"/>
          <cell r="C579"/>
          <cell r="D579"/>
          <cell r="E579"/>
          <cell r="F579"/>
          <cell r="G579"/>
          <cell r="H579" t="str">
            <v/>
          </cell>
        </row>
        <row r="580">
          <cell r="A580"/>
          <cell r="B580"/>
          <cell r="C580"/>
          <cell r="D580"/>
          <cell r="E580"/>
          <cell r="F580"/>
          <cell r="G580"/>
          <cell r="H580" t="str">
            <v/>
          </cell>
        </row>
        <row r="581">
          <cell r="A581"/>
          <cell r="B581"/>
          <cell r="C581"/>
          <cell r="D581"/>
          <cell r="E581"/>
          <cell r="F581"/>
          <cell r="G581"/>
          <cell r="H581" t="str">
            <v/>
          </cell>
        </row>
        <row r="582">
          <cell r="A582" t="str">
            <v>TOTAL CANTIDAD ITEM 1.6</v>
          </cell>
          <cell r="B582"/>
          <cell r="C582"/>
          <cell r="D582"/>
          <cell r="E582"/>
          <cell r="F582"/>
          <cell r="G582"/>
          <cell r="H582">
            <v>3796</v>
          </cell>
        </row>
        <row r="583">
          <cell r="A583" t="str">
            <v>INSERTE PLANO, GRÁFICO O ESQUEMA AQUÍ</v>
          </cell>
          <cell r="B583"/>
          <cell r="C583"/>
          <cell r="D583"/>
          <cell r="E583"/>
          <cell r="F583"/>
          <cell r="G583"/>
          <cell r="H583"/>
        </row>
        <row r="584">
          <cell r="A584"/>
          <cell r="B584"/>
          <cell r="C584"/>
          <cell r="D584"/>
          <cell r="E584"/>
          <cell r="F584"/>
          <cell r="G584"/>
          <cell r="H584"/>
        </row>
        <row r="585">
          <cell r="A585"/>
          <cell r="B585"/>
          <cell r="C585"/>
          <cell r="D585"/>
          <cell r="E585"/>
          <cell r="F585"/>
          <cell r="G585"/>
          <cell r="H585"/>
        </row>
        <row r="586">
          <cell r="A586"/>
          <cell r="B586"/>
          <cell r="C586"/>
          <cell r="D586"/>
          <cell r="E586"/>
          <cell r="F586"/>
          <cell r="G586"/>
          <cell r="H586"/>
        </row>
        <row r="587">
          <cell r="A587"/>
          <cell r="B587"/>
          <cell r="C587"/>
          <cell r="D587"/>
          <cell r="E587"/>
          <cell r="F587"/>
          <cell r="G587"/>
          <cell r="H587"/>
        </row>
        <row r="588">
          <cell r="A588"/>
          <cell r="B588"/>
          <cell r="C588"/>
          <cell r="D588"/>
          <cell r="E588"/>
          <cell r="F588"/>
          <cell r="G588"/>
          <cell r="H588"/>
        </row>
        <row r="589">
          <cell r="A589"/>
          <cell r="B589"/>
          <cell r="C589"/>
          <cell r="D589"/>
          <cell r="E589"/>
          <cell r="F589"/>
          <cell r="G589"/>
          <cell r="H589"/>
        </row>
        <row r="590">
          <cell r="A590"/>
          <cell r="B590"/>
          <cell r="C590"/>
          <cell r="D590"/>
          <cell r="E590"/>
          <cell r="F590"/>
          <cell r="G590"/>
          <cell r="H590"/>
        </row>
        <row r="591">
          <cell r="A591"/>
          <cell r="B591"/>
          <cell r="C591"/>
          <cell r="D591"/>
          <cell r="E591"/>
          <cell r="F591"/>
          <cell r="G591"/>
          <cell r="H591"/>
        </row>
        <row r="592">
          <cell r="A592"/>
          <cell r="B592"/>
          <cell r="C592"/>
          <cell r="D592"/>
          <cell r="E592"/>
          <cell r="F592"/>
          <cell r="G592"/>
          <cell r="H592"/>
        </row>
        <row r="593">
          <cell r="A593"/>
          <cell r="B593"/>
          <cell r="C593"/>
          <cell r="D593"/>
          <cell r="E593"/>
          <cell r="F593"/>
          <cell r="G593"/>
          <cell r="H593"/>
        </row>
        <row r="594">
          <cell r="A594"/>
          <cell r="B594"/>
          <cell r="C594"/>
          <cell r="D594"/>
          <cell r="E594"/>
          <cell r="F594"/>
          <cell r="G594"/>
          <cell r="H594"/>
        </row>
        <row r="595">
          <cell r="A595"/>
          <cell r="B595"/>
          <cell r="C595"/>
          <cell r="D595"/>
          <cell r="E595"/>
          <cell r="F595"/>
          <cell r="G595"/>
          <cell r="H595"/>
        </row>
        <row r="596">
          <cell r="A596"/>
          <cell r="B596"/>
          <cell r="C596"/>
          <cell r="D596"/>
          <cell r="E596"/>
          <cell r="F596"/>
          <cell r="G596"/>
          <cell r="H596"/>
        </row>
        <row r="597">
          <cell r="A597"/>
          <cell r="B597"/>
          <cell r="C597"/>
          <cell r="D597"/>
          <cell r="E597"/>
          <cell r="F597"/>
          <cell r="G597"/>
          <cell r="H597"/>
        </row>
        <row r="598">
          <cell r="A598"/>
          <cell r="B598"/>
          <cell r="C598"/>
          <cell r="D598"/>
          <cell r="E598"/>
          <cell r="F598"/>
          <cell r="G598"/>
          <cell r="H598"/>
        </row>
        <row r="599">
          <cell r="A599"/>
          <cell r="B599"/>
          <cell r="C599"/>
          <cell r="D599"/>
          <cell r="E599"/>
          <cell r="F599"/>
          <cell r="G599"/>
          <cell r="H599"/>
        </row>
        <row r="600">
          <cell r="A600"/>
          <cell r="B600"/>
          <cell r="C600"/>
          <cell r="D600"/>
          <cell r="E600"/>
          <cell r="F600"/>
          <cell r="G600"/>
          <cell r="H600"/>
        </row>
        <row r="601">
          <cell r="A601"/>
          <cell r="B601"/>
          <cell r="C601"/>
          <cell r="D601"/>
          <cell r="E601"/>
          <cell r="F601"/>
          <cell r="G601"/>
          <cell r="H601"/>
        </row>
        <row r="602">
          <cell r="A602"/>
          <cell r="B602"/>
          <cell r="C602"/>
          <cell r="D602"/>
          <cell r="E602"/>
          <cell r="F602"/>
          <cell r="G602"/>
          <cell r="H602"/>
        </row>
        <row r="603">
          <cell r="A603"/>
          <cell r="C603"/>
          <cell r="D603"/>
          <cell r="E603"/>
          <cell r="F603"/>
          <cell r="G603"/>
        </row>
        <row r="604">
          <cell r="A604"/>
          <cell r="C604"/>
          <cell r="D604"/>
          <cell r="E604"/>
          <cell r="F604"/>
          <cell r="G604"/>
        </row>
        <row r="605">
          <cell r="A605"/>
          <cell r="B605"/>
          <cell r="C605"/>
          <cell r="D605"/>
          <cell r="E605"/>
          <cell r="F605"/>
          <cell r="G605"/>
        </row>
        <row r="606">
          <cell r="A606"/>
          <cell r="B606" t="str">
            <v>LUIS ROBERTO MONTERROSA OROZCO</v>
          </cell>
          <cell r="C606"/>
          <cell r="D606"/>
          <cell r="E606"/>
          <cell r="F606"/>
          <cell r="G606"/>
        </row>
        <row r="607">
          <cell r="A607"/>
          <cell r="B607" t="str">
            <v>ING. CIVIL CONSULTOR EXTERNO</v>
          </cell>
          <cell r="C607"/>
          <cell r="D607"/>
          <cell r="E607"/>
          <cell r="F607"/>
          <cell r="G607"/>
        </row>
        <row r="608">
          <cell r="A608"/>
          <cell r="B608" t="str">
            <v>PLANEACION MUNICIPAL</v>
          </cell>
          <cell r="C608"/>
          <cell r="D608"/>
          <cell r="E608"/>
          <cell r="F608"/>
          <cell r="G608"/>
        </row>
        <row r="609">
          <cell r="A609"/>
          <cell r="B609" t="str">
            <v>M.P. 5202140692</v>
          </cell>
          <cell r="C609" t="str">
            <v>ITEM 1.6 - PÁGINA 2</v>
          </cell>
          <cell r="D609"/>
          <cell r="E609"/>
          <cell r="F609"/>
          <cell r="G609"/>
          <cell r="H609"/>
        </row>
        <row r="610">
          <cell r="A610" t="str">
            <v>DEPARTAMENTO DE ANTIOQUIA</v>
          </cell>
          <cell r="B610"/>
          <cell r="C610"/>
          <cell r="D610"/>
          <cell r="E610"/>
          <cell r="F610"/>
          <cell r="G610"/>
          <cell r="H610"/>
        </row>
        <row r="611">
          <cell r="A611" t="str">
            <v>MUNICIPIO DE CAUCASIA</v>
          </cell>
          <cell r="B611"/>
          <cell r="C611"/>
          <cell r="D611"/>
          <cell r="E611"/>
          <cell r="F611"/>
          <cell r="G611"/>
          <cell r="H611"/>
        </row>
        <row r="612">
          <cell r="A612" t="str">
            <v>PROYECTO: CONSTRUCCION DE PAVIMENTO RIGIDO URBANO EN LA URBANIZACION VILLA SUAREZ DEL MUNICIPIO DE CAUCASIA ,ANTIOQUIA</v>
          </cell>
          <cell r="B612"/>
          <cell r="C612"/>
          <cell r="D612"/>
          <cell r="E612"/>
          <cell r="F612"/>
          <cell r="G612"/>
          <cell r="H612"/>
        </row>
        <row r="613">
          <cell r="A613"/>
          <cell r="C613"/>
          <cell r="D613"/>
          <cell r="E613"/>
          <cell r="F613"/>
          <cell r="G613"/>
          <cell r="H613"/>
        </row>
        <row r="614">
          <cell r="A614" t="str">
            <v>MEMORIAS DE OBRA</v>
          </cell>
          <cell r="B614"/>
          <cell r="C614"/>
          <cell r="D614"/>
          <cell r="E614"/>
          <cell r="F614"/>
          <cell r="G614"/>
          <cell r="H614"/>
        </row>
        <row r="616">
          <cell r="A616" t="str">
            <v>ITEM</v>
          </cell>
          <cell r="B616" t="str">
            <v>DESCRIPCIÓN</v>
          </cell>
          <cell r="C616"/>
          <cell r="D616"/>
          <cell r="E616"/>
          <cell r="F616"/>
          <cell r="G616" t="str">
            <v>UNIDAD</v>
          </cell>
          <cell r="H616" t="str">
            <v>CANTIDAD</v>
          </cell>
        </row>
        <row r="617">
          <cell r="A617">
            <v>1.7</v>
          </cell>
          <cell r="B617" t="str">
            <v>Aplicación manual de pintura de trafico o resina termoplastica de aplicación en frio con microesferas para lineas  viales de 12 cm de ancho</v>
          </cell>
          <cell r="C617"/>
          <cell r="D617"/>
          <cell r="E617"/>
          <cell r="F617"/>
          <cell r="G617" t="str">
            <v>ml</v>
          </cell>
          <cell r="H617">
            <v>1166</v>
          </cell>
        </row>
        <row r="618">
          <cell r="A618"/>
          <cell r="B618"/>
          <cell r="C618"/>
          <cell r="D618"/>
          <cell r="E618"/>
          <cell r="F618"/>
          <cell r="G618"/>
        </row>
        <row r="619">
          <cell r="A619" t="str">
            <v>DETALLE</v>
          </cell>
          <cell r="B619"/>
          <cell r="C619" t="str">
            <v>FACTOR</v>
          </cell>
          <cell r="D619" t="str">
            <v>CANTIDAD</v>
          </cell>
          <cell r="E619" t="str">
            <v>A (ML)</v>
          </cell>
          <cell r="F619" t="str">
            <v>B (M2)</v>
          </cell>
          <cell r="G619" t="str">
            <v>C (M3)</v>
          </cell>
          <cell r="H619" t="str">
            <v>TOTAL</v>
          </cell>
        </row>
        <row r="620">
          <cell r="A620" t="str">
            <v>TRAMO 1</v>
          </cell>
          <cell r="B620"/>
          <cell r="C620">
            <v>1</v>
          </cell>
          <cell r="D620">
            <v>1</v>
          </cell>
          <cell r="E620">
            <v>315.08</v>
          </cell>
          <cell r="F620"/>
          <cell r="G620"/>
          <cell r="H620">
            <v>315.08</v>
          </cell>
        </row>
        <row r="621">
          <cell r="A621" t="str">
            <v>TRAMO 2</v>
          </cell>
          <cell r="B621"/>
          <cell r="C621">
            <v>1</v>
          </cell>
          <cell r="D621">
            <v>1</v>
          </cell>
          <cell r="E621">
            <v>328.72</v>
          </cell>
          <cell r="F621"/>
          <cell r="G621"/>
          <cell r="H621">
            <v>328.72</v>
          </cell>
        </row>
        <row r="622">
          <cell r="A622" t="str">
            <v>TRAMO 3</v>
          </cell>
          <cell r="B622"/>
          <cell r="C622">
            <v>1</v>
          </cell>
          <cell r="D622">
            <v>1</v>
          </cell>
          <cell r="E622">
            <v>93</v>
          </cell>
          <cell r="F622"/>
          <cell r="G622"/>
          <cell r="H622">
            <v>93</v>
          </cell>
        </row>
        <row r="623">
          <cell r="A623" t="str">
            <v>TRAMO 4</v>
          </cell>
          <cell r="B623"/>
          <cell r="C623">
            <v>1</v>
          </cell>
          <cell r="D623">
            <v>1</v>
          </cell>
          <cell r="E623">
            <v>89.74</v>
          </cell>
          <cell r="F623"/>
          <cell r="G623"/>
          <cell r="H623">
            <v>89.74</v>
          </cell>
        </row>
        <row r="624">
          <cell r="A624" t="str">
            <v>TRAMO 5</v>
          </cell>
          <cell r="B624"/>
          <cell r="C624">
            <v>1</v>
          </cell>
          <cell r="D624">
            <v>1</v>
          </cell>
          <cell r="E624">
            <v>70.36</v>
          </cell>
          <cell r="F624"/>
          <cell r="G624"/>
          <cell r="H624">
            <v>70.36</v>
          </cell>
        </row>
        <row r="625">
          <cell r="A625" t="str">
            <v>TRAMO 7</v>
          </cell>
          <cell r="B625"/>
          <cell r="C625">
            <v>1</v>
          </cell>
          <cell r="D625">
            <v>1</v>
          </cell>
          <cell r="E625">
            <v>158.13999999999999</v>
          </cell>
          <cell r="F625"/>
          <cell r="G625"/>
          <cell r="H625">
            <v>158.13999999999999</v>
          </cell>
        </row>
        <row r="626">
          <cell r="A626" t="str">
            <v>TRAMO 8</v>
          </cell>
          <cell r="B626"/>
          <cell r="C626">
            <v>1</v>
          </cell>
          <cell r="D626">
            <v>1</v>
          </cell>
          <cell r="E626">
            <v>110.98</v>
          </cell>
          <cell r="F626"/>
          <cell r="G626"/>
          <cell r="H626">
            <v>110.98</v>
          </cell>
        </row>
        <row r="627">
          <cell r="A627"/>
          <cell r="B627"/>
          <cell r="C627"/>
          <cell r="D627"/>
          <cell r="E627"/>
          <cell r="F627"/>
          <cell r="G627"/>
          <cell r="H627" t="str">
            <v/>
          </cell>
        </row>
        <row r="628">
          <cell r="A628"/>
          <cell r="B628"/>
          <cell r="C628"/>
          <cell r="D628"/>
          <cell r="E628"/>
          <cell r="F628"/>
          <cell r="G628"/>
          <cell r="H628" t="str">
            <v/>
          </cell>
        </row>
        <row r="629">
          <cell r="A629"/>
          <cell r="B629"/>
          <cell r="C629"/>
          <cell r="D629"/>
          <cell r="E629"/>
          <cell r="F629"/>
          <cell r="G629"/>
          <cell r="H629" t="str">
            <v/>
          </cell>
        </row>
        <row r="630">
          <cell r="A630"/>
          <cell r="B630"/>
          <cell r="C630"/>
          <cell r="D630"/>
          <cell r="E630"/>
          <cell r="F630"/>
          <cell r="G630"/>
          <cell r="H630" t="str">
            <v/>
          </cell>
        </row>
        <row r="631">
          <cell r="A631"/>
          <cell r="B631"/>
          <cell r="C631"/>
          <cell r="D631"/>
          <cell r="E631"/>
          <cell r="F631"/>
          <cell r="G631"/>
          <cell r="H631" t="str">
            <v/>
          </cell>
        </row>
        <row r="632">
          <cell r="A632"/>
          <cell r="B632"/>
          <cell r="C632"/>
          <cell r="D632"/>
          <cell r="E632"/>
          <cell r="F632"/>
          <cell r="G632"/>
          <cell r="H632" t="str">
            <v/>
          </cell>
        </row>
        <row r="633">
          <cell r="A633"/>
          <cell r="B633"/>
          <cell r="C633"/>
          <cell r="D633"/>
          <cell r="E633"/>
          <cell r="F633"/>
          <cell r="G633"/>
          <cell r="H633" t="str">
            <v/>
          </cell>
        </row>
        <row r="634">
          <cell r="A634"/>
          <cell r="B634"/>
          <cell r="C634"/>
          <cell r="D634"/>
          <cell r="E634"/>
          <cell r="F634"/>
          <cell r="G634"/>
          <cell r="H634" t="str">
            <v/>
          </cell>
        </row>
        <row r="635">
          <cell r="A635"/>
          <cell r="B635"/>
          <cell r="C635"/>
          <cell r="D635"/>
          <cell r="E635"/>
          <cell r="F635"/>
          <cell r="G635"/>
          <cell r="H635" t="str">
            <v/>
          </cell>
        </row>
        <row r="636">
          <cell r="A636"/>
          <cell r="B636"/>
          <cell r="C636"/>
          <cell r="D636"/>
          <cell r="E636"/>
          <cell r="F636"/>
          <cell r="G636"/>
          <cell r="H636" t="str">
            <v/>
          </cell>
        </row>
        <row r="637">
          <cell r="A637"/>
          <cell r="B637"/>
          <cell r="C637"/>
          <cell r="D637"/>
          <cell r="E637"/>
          <cell r="F637"/>
          <cell r="G637"/>
          <cell r="H637" t="str">
            <v/>
          </cell>
        </row>
        <row r="638">
          <cell r="A638"/>
          <cell r="B638"/>
          <cell r="C638"/>
          <cell r="D638"/>
          <cell r="E638"/>
          <cell r="F638"/>
          <cell r="G638"/>
          <cell r="H638" t="str">
            <v/>
          </cell>
        </row>
        <row r="639">
          <cell r="A639"/>
          <cell r="B639"/>
          <cell r="C639"/>
          <cell r="D639"/>
          <cell r="E639"/>
          <cell r="F639"/>
          <cell r="G639"/>
          <cell r="H639" t="str">
            <v/>
          </cell>
        </row>
        <row r="640">
          <cell r="A640"/>
          <cell r="B640"/>
          <cell r="C640"/>
          <cell r="D640"/>
          <cell r="E640"/>
          <cell r="F640"/>
          <cell r="G640"/>
          <cell r="H640" t="str">
            <v/>
          </cell>
        </row>
        <row r="641">
          <cell r="A641"/>
          <cell r="B641"/>
          <cell r="C641"/>
          <cell r="D641"/>
          <cell r="E641"/>
          <cell r="F641"/>
          <cell r="G641"/>
          <cell r="H641" t="str">
            <v/>
          </cell>
        </row>
        <row r="642">
          <cell r="A642"/>
          <cell r="B642"/>
          <cell r="C642"/>
          <cell r="D642"/>
          <cell r="E642"/>
          <cell r="F642"/>
          <cell r="G642"/>
          <cell r="H642" t="str">
            <v/>
          </cell>
        </row>
        <row r="643">
          <cell r="A643"/>
          <cell r="B643"/>
          <cell r="C643"/>
          <cell r="D643"/>
          <cell r="E643"/>
          <cell r="F643"/>
          <cell r="G643"/>
          <cell r="H643" t="str">
            <v/>
          </cell>
        </row>
        <row r="644">
          <cell r="A644"/>
          <cell r="B644"/>
          <cell r="C644"/>
          <cell r="D644"/>
          <cell r="E644"/>
          <cell r="F644"/>
          <cell r="G644"/>
          <cell r="H644" t="str">
            <v/>
          </cell>
        </row>
        <row r="645">
          <cell r="A645"/>
          <cell r="B645"/>
          <cell r="C645"/>
          <cell r="D645"/>
          <cell r="E645"/>
          <cell r="F645"/>
          <cell r="G645"/>
          <cell r="H645" t="str">
            <v/>
          </cell>
        </row>
        <row r="646">
          <cell r="A646"/>
          <cell r="B646"/>
          <cell r="C646"/>
          <cell r="D646"/>
          <cell r="E646"/>
          <cell r="F646"/>
          <cell r="G646"/>
          <cell r="H646" t="str">
            <v/>
          </cell>
        </row>
        <row r="647">
          <cell r="A647"/>
          <cell r="B647"/>
          <cell r="C647"/>
          <cell r="D647"/>
          <cell r="E647"/>
          <cell r="F647"/>
          <cell r="G647"/>
          <cell r="H647" t="str">
            <v/>
          </cell>
        </row>
        <row r="648">
          <cell r="A648"/>
          <cell r="B648"/>
          <cell r="C648"/>
          <cell r="D648"/>
          <cell r="E648"/>
          <cell r="F648"/>
          <cell r="G648"/>
          <cell r="H648" t="str">
            <v/>
          </cell>
        </row>
        <row r="649">
          <cell r="A649"/>
          <cell r="B649"/>
          <cell r="C649"/>
          <cell r="D649"/>
          <cell r="E649"/>
          <cell r="F649"/>
          <cell r="G649"/>
          <cell r="H649" t="str">
            <v/>
          </cell>
        </row>
        <row r="650">
          <cell r="A650"/>
          <cell r="B650"/>
          <cell r="C650"/>
          <cell r="D650"/>
          <cell r="E650"/>
          <cell r="F650"/>
          <cell r="G650"/>
          <cell r="H650" t="str">
            <v/>
          </cell>
        </row>
        <row r="651">
          <cell r="A651" t="str">
            <v>ITEM 1.7 - PÁGINA 1</v>
          </cell>
          <cell r="B651"/>
          <cell r="C651"/>
          <cell r="D651"/>
          <cell r="E651"/>
          <cell r="F651"/>
          <cell r="G651"/>
          <cell r="H651"/>
        </row>
        <row r="652">
          <cell r="A652"/>
          <cell r="B652"/>
          <cell r="C652"/>
          <cell r="D652"/>
          <cell r="E652"/>
          <cell r="F652"/>
          <cell r="G652"/>
          <cell r="H652" t="str">
            <v/>
          </cell>
        </row>
        <row r="653">
          <cell r="A653"/>
          <cell r="B653"/>
          <cell r="C653"/>
          <cell r="D653"/>
          <cell r="E653"/>
          <cell r="F653"/>
          <cell r="G653"/>
          <cell r="H653" t="str">
            <v/>
          </cell>
        </row>
        <row r="654">
          <cell r="A654"/>
          <cell r="B654"/>
          <cell r="C654"/>
          <cell r="D654"/>
          <cell r="E654"/>
          <cell r="F654"/>
          <cell r="G654"/>
          <cell r="H654" t="str">
            <v/>
          </cell>
        </row>
        <row r="655">
          <cell r="A655"/>
          <cell r="B655"/>
          <cell r="C655"/>
          <cell r="D655"/>
          <cell r="E655"/>
          <cell r="F655"/>
          <cell r="G655"/>
          <cell r="H655" t="str">
            <v/>
          </cell>
        </row>
        <row r="656">
          <cell r="A656"/>
          <cell r="B656"/>
          <cell r="C656"/>
          <cell r="D656"/>
          <cell r="E656"/>
          <cell r="F656"/>
          <cell r="G656"/>
          <cell r="H656" t="str">
            <v/>
          </cell>
        </row>
        <row r="657">
          <cell r="A657"/>
          <cell r="B657"/>
          <cell r="C657"/>
          <cell r="D657"/>
          <cell r="E657"/>
          <cell r="F657"/>
          <cell r="G657"/>
          <cell r="H657" t="str">
            <v/>
          </cell>
        </row>
        <row r="658">
          <cell r="A658"/>
          <cell r="B658"/>
          <cell r="C658"/>
          <cell r="D658"/>
          <cell r="E658"/>
          <cell r="F658"/>
          <cell r="G658"/>
          <cell r="H658" t="str">
            <v/>
          </cell>
        </row>
        <row r="659">
          <cell r="A659"/>
          <cell r="B659"/>
          <cell r="C659"/>
          <cell r="D659"/>
          <cell r="E659"/>
          <cell r="F659"/>
          <cell r="G659"/>
          <cell r="H659" t="str">
            <v/>
          </cell>
        </row>
        <row r="660">
          <cell r="A660"/>
          <cell r="B660"/>
          <cell r="C660"/>
          <cell r="D660"/>
          <cell r="E660"/>
          <cell r="F660"/>
          <cell r="G660"/>
          <cell r="H660" t="str">
            <v/>
          </cell>
        </row>
        <row r="661">
          <cell r="A661"/>
          <cell r="B661"/>
          <cell r="C661"/>
          <cell r="D661"/>
          <cell r="E661"/>
          <cell r="F661"/>
          <cell r="G661"/>
          <cell r="H661" t="str">
            <v/>
          </cell>
        </row>
        <row r="662">
          <cell r="A662"/>
          <cell r="B662"/>
          <cell r="C662"/>
          <cell r="D662"/>
          <cell r="E662"/>
          <cell r="F662"/>
          <cell r="G662"/>
          <cell r="H662" t="str">
            <v/>
          </cell>
        </row>
        <row r="663">
          <cell r="A663"/>
          <cell r="B663"/>
          <cell r="C663"/>
          <cell r="D663"/>
          <cell r="E663"/>
          <cell r="F663"/>
          <cell r="G663"/>
          <cell r="H663" t="str">
            <v/>
          </cell>
        </row>
        <row r="664">
          <cell r="A664"/>
          <cell r="B664"/>
          <cell r="C664"/>
          <cell r="D664"/>
          <cell r="E664"/>
          <cell r="F664"/>
          <cell r="G664"/>
          <cell r="H664" t="str">
            <v/>
          </cell>
        </row>
        <row r="665">
          <cell r="A665"/>
          <cell r="B665"/>
          <cell r="C665"/>
          <cell r="D665"/>
          <cell r="E665"/>
          <cell r="F665"/>
          <cell r="G665"/>
          <cell r="H665" t="str">
            <v/>
          </cell>
        </row>
        <row r="666">
          <cell r="A666"/>
          <cell r="B666"/>
          <cell r="C666"/>
          <cell r="D666"/>
          <cell r="E666"/>
          <cell r="F666"/>
          <cell r="G666"/>
          <cell r="H666" t="str">
            <v/>
          </cell>
        </row>
        <row r="667">
          <cell r="A667"/>
          <cell r="B667"/>
          <cell r="C667"/>
          <cell r="D667"/>
          <cell r="E667"/>
          <cell r="F667"/>
          <cell r="G667"/>
          <cell r="H667" t="str">
            <v/>
          </cell>
        </row>
        <row r="668">
          <cell r="A668"/>
          <cell r="B668"/>
          <cell r="C668"/>
          <cell r="D668"/>
          <cell r="E668"/>
          <cell r="F668"/>
          <cell r="G668"/>
          <cell r="H668" t="str">
            <v/>
          </cell>
        </row>
        <row r="669">
          <cell r="A669" t="str">
            <v>TOTAL CANTIDAD ITEM 1.7</v>
          </cell>
          <cell r="B669"/>
          <cell r="C669"/>
          <cell r="D669"/>
          <cell r="E669"/>
          <cell r="F669"/>
          <cell r="G669"/>
          <cell r="H669">
            <v>1166</v>
          </cell>
        </row>
        <row r="670">
          <cell r="A670" t="str">
            <v>INSERTE PLANO, GRÁFICO O ESQUEMA AQUÍ</v>
          </cell>
          <cell r="B670"/>
          <cell r="C670"/>
          <cell r="D670"/>
          <cell r="E670"/>
          <cell r="F670"/>
          <cell r="G670"/>
          <cell r="H670"/>
        </row>
        <row r="671">
          <cell r="A671"/>
          <cell r="B671"/>
          <cell r="C671"/>
          <cell r="D671"/>
          <cell r="E671"/>
          <cell r="F671"/>
          <cell r="G671"/>
          <cell r="H671"/>
        </row>
        <row r="672">
          <cell r="A672"/>
          <cell r="B672"/>
          <cell r="C672"/>
          <cell r="D672"/>
          <cell r="E672"/>
          <cell r="F672"/>
          <cell r="G672"/>
          <cell r="H672"/>
        </row>
        <row r="673">
          <cell r="A673"/>
          <cell r="B673"/>
          <cell r="C673"/>
          <cell r="D673"/>
          <cell r="E673"/>
          <cell r="F673"/>
          <cell r="G673"/>
          <cell r="H673"/>
        </row>
        <row r="674">
          <cell r="A674"/>
          <cell r="B674"/>
          <cell r="C674"/>
          <cell r="D674"/>
          <cell r="E674"/>
          <cell r="F674"/>
          <cell r="G674"/>
          <cell r="H674"/>
        </row>
        <row r="675">
          <cell r="A675"/>
          <cell r="B675"/>
          <cell r="C675"/>
          <cell r="D675"/>
          <cell r="E675"/>
          <cell r="F675"/>
          <cell r="G675"/>
          <cell r="H675"/>
        </row>
        <row r="676">
          <cell r="A676"/>
          <cell r="B676"/>
          <cell r="C676"/>
          <cell r="D676"/>
          <cell r="E676"/>
          <cell r="F676"/>
          <cell r="G676"/>
          <cell r="H676"/>
        </row>
        <row r="677">
          <cell r="A677"/>
          <cell r="B677"/>
          <cell r="C677"/>
          <cell r="D677"/>
          <cell r="E677"/>
          <cell r="F677"/>
          <cell r="G677"/>
          <cell r="H677"/>
        </row>
        <row r="678">
          <cell r="A678"/>
          <cell r="B678"/>
          <cell r="C678"/>
          <cell r="D678"/>
          <cell r="E678"/>
          <cell r="F678"/>
          <cell r="G678"/>
          <cell r="H678"/>
        </row>
        <row r="679">
          <cell r="A679"/>
          <cell r="B679"/>
          <cell r="C679"/>
          <cell r="D679"/>
          <cell r="E679"/>
          <cell r="F679"/>
          <cell r="G679"/>
          <cell r="H679"/>
        </row>
        <row r="680">
          <cell r="A680"/>
          <cell r="B680"/>
          <cell r="C680"/>
          <cell r="D680"/>
          <cell r="E680"/>
          <cell r="F680"/>
          <cell r="G680"/>
          <cell r="H680"/>
        </row>
        <row r="681">
          <cell r="A681"/>
          <cell r="B681"/>
          <cell r="C681"/>
          <cell r="D681"/>
          <cell r="E681"/>
          <cell r="F681"/>
          <cell r="G681"/>
          <cell r="H681"/>
        </row>
        <row r="682">
          <cell r="A682"/>
          <cell r="B682"/>
          <cell r="C682"/>
          <cell r="D682"/>
          <cell r="E682"/>
          <cell r="F682"/>
          <cell r="G682"/>
          <cell r="H682"/>
        </row>
        <row r="683">
          <cell r="A683"/>
          <cell r="B683"/>
          <cell r="C683"/>
          <cell r="D683"/>
          <cell r="E683"/>
          <cell r="F683"/>
          <cell r="G683"/>
          <cell r="H683"/>
        </row>
        <row r="684">
          <cell r="A684"/>
          <cell r="B684"/>
          <cell r="C684"/>
          <cell r="D684"/>
          <cell r="E684"/>
          <cell r="F684"/>
          <cell r="G684"/>
          <cell r="H684"/>
        </row>
        <row r="685">
          <cell r="A685"/>
          <cell r="B685"/>
          <cell r="C685"/>
          <cell r="D685"/>
          <cell r="E685"/>
          <cell r="F685"/>
          <cell r="G685"/>
          <cell r="H685"/>
        </row>
        <row r="686">
          <cell r="A686"/>
          <cell r="B686"/>
          <cell r="C686"/>
          <cell r="D686"/>
          <cell r="E686"/>
          <cell r="F686"/>
          <cell r="G686"/>
          <cell r="H686"/>
        </row>
        <row r="687">
          <cell r="A687"/>
          <cell r="B687"/>
          <cell r="C687"/>
          <cell r="D687"/>
          <cell r="E687"/>
          <cell r="F687"/>
          <cell r="G687"/>
          <cell r="H687"/>
        </row>
        <row r="688">
          <cell r="A688"/>
          <cell r="B688"/>
          <cell r="C688"/>
          <cell r="D688"/>
          <cell r="E688"/>
          <cell r="F688"/>
          <cell r="G688"/>
          <cell r="H688"/>
        </row>
        <row r="689">
          <cell r="A689"/>
          <cell r="B689"/>
          <cell r="C689"/>
          <cell r="D689"/>
          <cell r="E689"/>
          <cell r="F689"/>
          <cell r="G689"/>
          <cell r="H689"/>
        </row>
        <row r="690">
          <cell r="A690"/>
          <cell r="C690"/>
          <cell r="D690"/>
          <cell r="E690"/>
          <cell r="F690"/>
          <cell r="G690"/>
        </row>
        <row r="691">
          <cell r="A691"/>
          <cell r="C691"/>
          <cell r="D691"/>
          <cell r="E691"/>
          <cell r="F691"/>
          <cell r="G691"/>
        </row>
        <row r="692">
          <cell r="A692"/>
          <cell r="B692"/>
          <cell r="C692"/>
          <cell r="D692"/>
          <cell r="E692"/>
          <cell r="F692"/>
          <cell r="G692"/>
        </row>
        <row r="693">
          <cell r="A693"/>
          <cell r="B693" t="str">
            <v>LUIS ROBERTO MONTERROSA OROZCO</v>
          </cell>
          <cell r="C693"/>
          <cell r="D693"/>
          <cell r="E693"/>
          <cell r="F693"/>
          <cell r="G693"/>
        </row>
        <row r="694">
          <cell r="A694"/>
          <cell r="B694" t="str">
            <v>ING. CIVIL CONSULTOR EXTERNO</v>
          </cell>
          <cell r="C694"/>
          <cell r="D694"/>
          <cell r="E694"/>
          <cell r="F694"/>
          <cell r="G694"/>
        </row>
        <row r="695">
          <cell r="A695"/>
          <cell r="B695" t="str">
            <v>PLANEACION MUNICIPAL</v>
          </cell>
          <cell r="C695"/>
          <cell r="D695"/>
          <cell r="E695"/>
          <cell r="F695"/>
          <cell r="G695"/>
        </row>
        <row r="696">
          <cell r="A696"/>
          <cell r="B696" t="str">
            <v>M.P. 5202140692</v>
          </cell>
          <cell r="C696" t="str">
            <v>ITEM 1.7 - PÁGINA 2</v>
          </cell>
          <cell r="D696"/>
          <cell r="E696"/>
          <cell r="F696"/>
          <cell r="G696"/>
          <cell r="H696"/>
        </row>
        <row r="697">
          <cell r="A697" t="str">
            <v>DEPARTAMENTO DE ANTIOQUIA</v>
          </cell>
          <cell r="B697"/>
          <cell r="C697"/>
          <cell r="D697"/>
          <cell r="E697"/>
          <cell r="F697"/>
          <cell r="G697"/>
          <cell r="H697"/>
        </row>
        <row r="698">
          <cell r="A698" t="str">
            <v>MUNICIPIO DE CAUCASIA</v>
          </cell>
          <cell r="B698"/>
          <cell r="C698"/>
          <cell r="D698"/>
          <cell r="E698"/>
          <cell r="F698"/>
          <cell r="G698"/>
          <cell r="H698"/>
        </row>
        <row r="699">
          <cell r="A699" t="str">
            <v>PROYECTO: CONSTRUCCION DE PAVIMENTO RIGIDO URBANO EN LA URBANIZACION VILLA SUAREZ DEL MUNICIPIO DE CAUCASIA ,ANTIOQUIA</v>
          </cell>
          <cell r="B699"/>
          <cell r="C699"/>
          <cell r="D699"/>
          <cell r="E699"/>
          <cell r="F699"/>
          <cell r="G699"/>
          <cell r="H699"/>
        </row>
        <row r="700">
          <cell r="A700"/>
          <cell r="C700"/>
          <cell r="D700"/>
          <cell r="E700"/>
          <cell r="F700"/>
          <cell r="G700"/>
          <cell r="H700"/>
        </row>
        <row r="701">
          <cell r="A701" t="str">
            <v>MEMORIAS DE OBRA</v>
          </cell>
          <cell r="B701"/>
          <cell r="C701"/>
          <cell r="D701"/>
          <cell r="E701"/>
          <cell r="F701"/>
          <cell r="G701"/>
          <cell r="H701"/>
        </row>
        <row r="703">
          <cell r="A703" t="str">
            <v>ITEM</v>
          </cell>
          <cell r="B703" t="str">
            <v>DESCRIPCIÓN</v>
          </cell>
          <cell r="C703"/>
          <cell r="D703"/>
          <cell r="E703"/>
          <cell r="F703"/>
          <cell r="G703" t="str">
            <v>UNIDAD</v>
          </cell>
          <cell r="H703" t="str">
            <v>CANTIDAD</v>
          </cell>
        </row>
        <row r="704">
          <cell r="A704">
            <v>1.8</v>
          </cell>
          <cell r="B704" t="str">
            <v xml:space="preserve">Señal vertical de transito tipo 1 con lamina retroreflectiva tipo III (75x75) cm de acuerdo con los planos </v>
          </cell>
          <cell r="C704"/>
          <cell r="D704"/>
          <cell r="E704"/>
          <cell r="F704"/>
          <cell r="G704" t="str">
            <v>und</v>
          </cell>
          <cell r="H704">
            <v>25</v>
          </cell>
        </row>
        <row r="705">
          <cell r="A705"/>
          <cell r="B705"/>
          <cell r="C705"/>
          <cell r="D705"/>
          <cell r="E705"/>
          <cell r="F705"/>
          <cell r="G705"/>
        </row>
        <row r="706">
          <cell r="A706" t="str">
            <v>DETALLE</v>
          </cell>
          <cell r="B706"/>
          <cell r="C706" t="str">
            <v>FACTOR</v>
          </cell>
          <cell r="D706" t="str">
            <v>CANTIDAD</v>
          </cell>
          <cell r="E706" t="str">
            <v>A (ML)</v>
          </cell>
          <cell r="F706" t="str">
            <v>B (M2)</v>
          </cell>
          <cell r="G706" t="str">
            <v>C (M3)</v>
          </cell>
          <cell r="H706" t="str">
            <v>TOTAL</v>
          </cell>
        </row>
        <row r="707">
          <cell r="A707" t="str">
            <v>TRAMO 1</v>
          </cell>
          <cell r="B707"/>
          <cell r="C707">
            <v>1</v>
          </cell>
          <cell r="D707">
            <v>1</v>
          </cell>
          <cell r="E707">
            <v>2</v>
          </cell>
          <cell r="F707"/>
          <cell r="G707"/>
          <cell r="H707">
            <v>2</v>
          </cell>
        </row>
        <row r="708">
          <cell r="A708" t="str">
            <v>TRAMO 2</v>
          </cell>
          <cell r="B708"/>
          <cell r="C708">
            <v>1</v>
          </cell>
          <cell r="D708">
            <v>1</v>
          </cell>
          <cell r="E708">
            <v>3</v>
          </cell>
          <cell r="F708"/>
          <cell r="G708"/>
          <cell r="H708">
            <v>3</v>
          </cell>
        </row>
        <row r="709">
          <cell r="A709" t="str">
            <v>TRAMO 3</v>
          </cell>
          <cell r="B709"/>
          <cell r="C709">
            <v>1</v>
          </cell>
          <cell r="D709">
            <v>1</v>
          </cell>
          <cell r="E709">
            <v>2</v>
          </cell>
          <cell r="F709"/>
          <cell r="G709"/>
          <cell r="H709">
            <v>2</v>
          </cell>
        </row>
        <row r="710">
          <cell r="A710" t="str">
            <v>TRAMO 4</v>
          </cell>
          <cell r="B710"/>
          <cell r="C710">
            <v>1</v>
          </cell>
          <cell r="D710">
            <v>1</v>
          </cell>
          <cell r="E710">
            <v>2</v>
          </cell>
          <cell r="F710"/>
          <cell r="G710"/>
          <cell r="H710">
            <v>2</v>
          </cell>
        </row>
        <row r="711">
          <cell r="A711" t="str">
            <v>TRAMO 5</v>
          </cell>
          <cell r="B711"/>
          <cell r="C711">
            <v>0</v>
          </cell>
          <cell r="D711"/>
          <cell r="E711"/>
          <cell r="F711"/>
          <cell r="G711"/>
          <cell r="H711">
            <v>0</v>
          </cell>
        </row>
        <row r="712">
          <cell r="A712" t="str">
            <v>TRAMO 7</v>
          </cell>
          <cell r="B712"/>
          <cell r="C712">
            <v>1</v>
          </cell>
          <cell r="D712">
            <v>1</v>
          </cell>
          <cell r="E712">
            <v>8</v>
          </cell>
          <cell r="F712"/>
          <cell r="G712"/>
          <cell r="H712">
            <v>8</v>
          </cell>
        </row>
        <row r="713">
          <cell r="A713" t="str">
            <v>TRAMO 8</v>
          </cell>
          <cell r="B713"/>
          <cell r="C713">
            <v>1</v>
          </cell>
          <cell r="D713">
            <v>1</v>
          </cell>
          <cell r="E713">
            <v>8</v>
          </cell>
          <cell r="F713"/>
          <cell r="G713"/>
          <cell r="H713">
            <v>8</v>
          </cell>
        </row>
        <row r="714">
          <cell r="A714"/>
          <cell r="B714"/>
          <cell r="C714"/>
          <cell r="D714"/>
          <cell r="E714"/>
          <cell r="F714"/>
          <cell r="G714"/>
          <cell r="H714" t="str">
            <v/>
          </cell>
        </row>
        <row r="715">
          <cell r="A715"/>
          <cell r="B715"/>
          <cell r="C715"/>
          <cell r="D715"/>
          <cell r="E715"/>
          <cell r="F715"/>
          <cell r="G715"/>
          <cell r="H715" t="str">
            <v/>
          </cell>
        </row>
        <row r="716">
          <cell r="A716"/>
          <cell r="B716"/>
          <cell r="C716"/>
          <cell r="D716"/>
          <cell r="E716"/>
          <cell r="F716"/>
          <cell r="G716"/>
          <cell r="H716" t="str">
            <v/>
          </cell>
        </row>
        <row r="717">
          <cell r="A717"/>
          <cell r="B717"/>
          <cell r="C717"/>
          <cell r="D717"/>
          <cell r="E717"/>
          <cell r="F717"/>
          <cell r="G717"/>
          <cell r="H717" t="str">
            <v/>
          </cell>
        </row>
        <row r="718">
          <cell r="A718"/>
          <cell r="B718"/>
          <cell r="C718"/>
          <cell r="D718"/>
          <cell r="E718"/>
          <cell r="F718"/>
          <cell r="G718"/>
          <cell r="H718" t="str">
            <v/>
          </cell>
        </row>
        <row r="719">
          <cell r="A719"/>
          <cell r="B719"/>
          <cell r="C719"/>
          <cell r="D719"/>
          <cell r="E719"/>
          <cell r="F719"/>
          <cell r="G719"/>
          <cell r="H719" t="str">
            <v/>
          </cell>
        </row>
        <row r="720">
          <cell r="A720"/>
          <cell r="B720"/>
          <cell r="C720"/>
          <cell r="D720"/>
          <cell r="E720"/>
          <cell r="F720"/>
          <cell r="G720"/>
          <cell r="H720" t="str">
            <v/>
          </cell>
        </row>
        <row r="721">
          <cell r="A721"/>
          <cell r="B721"/>
          <cell r="C721"/>
          <cell r="D721"/>
          <cell r="E721"/>
          <cell r="F721"/>
          <cell r="G721"/>
          <cell r="H721" t="str">
            <v/>
          </cell>
        </row>
        <row r="722">
          <cell r="A722"/>
          <cell r="B722"/>
          <cell r="C722"/>
          <cell r="D722"/>
          <cell r="E722"/>
          <cell r="F722"/>
          <cell r="G722"/>
          <cell r="H722" t="str">
            <v/>
          </cell>
        </row>
        <row r="723">
          <cell r="A723"/>
          <cell r="B723"/>
          <cell r="C723"/>
          <cell r="D723"/>
          <cell r="E723"/>
          <cell r="F723"/>
          <cell r="G723"/>
          <cell r="H723" t="str">
            <v/>
          </cell>
        </row>
        <row r="724">
          <cell r="A724"/>
          <cell r="B724"/>
          <cell r="C724"/>
          <cell r="D724"/>
          <cell r="E724"/>
          <cell r="F724"/>
          <cell r="G724"/>
          <cell r="H724" t="str">
            <v/>
          </cell>
        </row>
        <row r="725">
          <cell r="A725"/>
          <cell r="B725"/>
          <cell r="C725"/>
          <cell r="D725"/>
          <cell r="E725"/>
          <cell r="F725"/>
          <cell r="G725"/>
          <cell r="H725" t="str">
            <v/>
          </cell>
        </row>
        <row r="726">
          <cell r="A726"/>
          <cell r="B726"/>
          <cell r="C726"/>
          <cell r="D726"/>
          <cell r="E726"/>
          <cell r="F726"/>
          <cell r="G726"/>
          <cell r="H726" t="str">
            <v/>
          </cell>
        </row>
        <row r="727">
          <cell r="A727"/>
          <cell r="B727"/>
          <cell r="C727"/>
          <cell r="D727"/>
          <cell r="E727"/>
          <cell r="F727"/>
          <cell r="G727"/>
          <cell r="H727" t="str">
            <v/>
          </cell>
        </row>
        <row r="728">
          <cell r="A728"/>
          <cell r="B728"/>
          <cell r="C728"/>
          <cell r="D728"/>
          <cell r="E728"/>
          <cell r="F728"/>
          <cell r="G728"/>
          <cell r="H728" t="str">
            <v/>
          </cell>
        </row>
        <row r="729">
          <cell r="A729"/>
          <cell r="B729"/>
          <cell r="C729"/>
          <cell r="D729"/>
          <cell r="E729"/>
          <cell r="F729"/>
          <cell r="G729"/>
          <cell r="H729" t="str">
            <v/>
          </cell>
        </row>
        <row r="730">
          <cell r="A730"/>
          <cell r="B730"/>
          <cell r="C730"/>
          <cell r="D730"/>
          <cell r="E730"/>
          <cell r="F730"/>
          <cell r="G730"/>
          <cell r="H730" t="str">
            <v/>
          </cell>
        </row>
        <row r="731">
          <cell r="A731"/>
          <cell r="B731"/>
          <cell r="C731"/>
          <cell r="D731"/>
          <cell r="E731"/>
          <cell r="F731"/>
          <cell r="G731"/>
          <cell r="H731" t="str">
            <v/>
          </cell>
        </row>
        <row r="732">
          <cell r="A732"/>
          <cell r="B732"/>
          <cell r="C732"/>
          <cell r="D732"/>
          <cell r="E732"/>
          <cell r="F732"/>
          <cell r="G732"/>
          <cell r="H732" t="str">
            <v/>
          </cell>
        </row>
        <row r="733">
          <cell r="A733"/>
          <cell r="B733"/>
          <cell r="C733"/>
          <cell r="D733"/>
          <cell r="E733"/>
          <cell r="F733"/>
          <cell r="G733"/>
          <cell r="H733" t="str">
            <v/>
          </cell>
        </row>
        <row r="734">
          <cell r="A734"/>
          <cell r="B734"/>
          <cell r="C734"/>
          <cell r="D734"/>
          <cell r="E734"/>
          <cell r="F734"/>
          <cell r="G734"/>
          <cell r="H734" t="str">
            <v/>
          </cell>
        </row>
        <row r="735">
          <cell r="A735"/>
          <cell r="B735"/>
          <cell r="C735"/>
          <cell r="D735"/>
          <cell r="E735"/>
          <cell r="F735"/>
          <cell r="G735"/>
          <cell r="H735" t="str">
            <v/>
          </cell>
        </row>
        <row r="736">
          <cell r="A736"/>
          <cell r="B736"/>
          <cell r="C736"/>
          <cell r="D736"/>
          <cell r="E736"/>
          <cell r="F736"/>
          <cell r="G736"/>
          <cell r="H736" t="str">
            <v/>
          </cell>
        </row>
        <row r="737">
          <cell r="A737"/>
          <cell r="B737"/>
          <cell r="C737"/>
          <cell r="D737"/>
          <cell r="E737"/>
          <cell r="F737"/>
          <cell r="G737"/>
          <cell r="H737" t="str">
            <v/>
          </cell>
        </row>
        <row r="738">
          <cell r="A738" t="str">
            <v>ITEM 1.8 - PÁGINA 1</v>
          </cell>
          <cell r="B738"/>
          <cell r="C738"/>
          <cell r="D738"/>
          <cell r="E738"/>
          <cell r="F738"/>
          <cell r="G738"/>
          <cell r="H738"/>
        </row>
        <row r="739">
          <cell r="A739"/>
          <cell r="B739"/>
          <cell r="C739"/>
          <cell r="D739"/>
          <cell r="E739"/>
          <cell r="F739"/>
          <cell r="G739"/>
          <cell r="H739" t="str">
            <v/>
          </cell>
        </row>
        <row r="740">
          <cell r="A740"/>
          <cell r="B740"/>
          <cell r="C740"/>
          <cell r="D740"/>
          <cell r="E740"/>
          <cell r="F740"/>
          <cell r="G740"/>
          <cell r="H740" t="str">
            <v/>
          </cell>
        </row>
        <row r="741">
          <cell r="A741"/>
          <cell r="B741"/>
          <cell r="C741"/>
          <cell r="D741"/>
          <cell r="E741"/>
          <cell r="F741"/>
          <cell r="G741"/>
          <cell r="H741" t="str">
            <v/>
          </cell>
        </row>
        <row r="742">
          <cell r="A742"/>
          <cell r="B742"/>
          <cell r="C742"/>
          <cell r="D742"/>
          <cell r="E742"/>
          <cell r="F742"/>
          <cell r="G742"/>
          <cell r="H742" t="str">
            <v/>
          </cell>
        </row>
        <row r="743">
          <cell r="A743"/>
          <cell r="B743"/>
          <cell r="C743"/>
          <cell r="D743"/>
          <cell r="E743"/>
          <cell r="F743"/>
          <cell r="G743"/>
          <cell r="H743" t="str">
            <v/>
          </cell>
        </row>
        <row r="744">
          <cell r="A744"/>
          <cell r="B744"/>
          <cell r="C744"/>
          <cell r="D744"/>
          <cell r="E744"/>
          <cell r="F744"/>
          <cell r="G744"/>
          <cell r="H744" t="str">
            <v/>
          </cell>
        </row>
        <row r="745">
          <cell r="A745"/>
          <cell r="B745"/>
          <cell r="C745"/>
          <cell r="D745"/>
          <cell r="E745"/>
          <cell r="F745"/>
          <cell r="G745"/>
          <cell r="H745" t="str">
            <v/>
          </cell>
        </row>
        <row r="746">
          <cell r="A746"/>
          <cell r="B746"/>
          <cell r="C746"/>
          <cell r="D746"/>
          <cell r="E746"/>
          <cell r="F746"/>
          <cell r="G746"/>
          <cell r="H746" t="str">
            <v/>
          </cell>
        </row>
        <row r="747">
          <cell r="A747"/>
          <cell r="B747"/>
          <cell r="C747"/>
          <cell r="D747"/>
          <cell r="E747"/>
          <cell r="F747"/>
          <cell r="G747"/>
          <cell r="H747" t="str">
            <v/>
          </cell>
        </row>
        <row r="748">
          <cell r="A748"/>
          <cell r="B748"/>
          <cell r="C748"/>
          <cell r="D748"/>
          <cell r="E748"/>
          <cell r="F748"/>
          <cell r="G748"/>
          <cell r="H748" t="str">
            <v/>
          </cell>
        </row>
        <row r="749">
          <cell r="A749"/>
          <cell r="B749"/>
          <cell r="C749"/>
          <cell r="D749"/>
          <cell r="E749"/>
          <cell r="F749"/>
          <cell r="G749"/>
          <cell r="H749" t="str">
            <v/>
          </cell>
        </row>
        <row r="750">
          <cell r="A750"/>
          <cell r="B750"/>
          <cell r="C750"/>
          <cell r="D750"/>
          <cell r="E750"/>
          <cell r="F750"/>
          <cell r="G750"/>
          <cell r="H750" t="str">
            <v/>
          </cell>
        </row>
        <row r="751">
          <cell r="A751"/>
          <cell r="B751"/>
          <cell r="C751"/>
          <cell r="D751"/>
          <cell r="E751"/>
          <cell r="F751"/>
          <cell r="G751"/>
          <cell r="H751" t="str">
            <v/>
          </cell>
        </row>
        <row r="752">
          <cell r="A752"/>
          <cell r="B752"/>
          <cell r="C752"/>
          <cell r="D752"/>
          <cell r="E752"/>
          <cell r="F752"/>
          <cell r="G752"/>
          <cell r="H752" t="str">
            <v/>
          </cell>
        </row>
        <row r="753">
          <cell r="A753"/>
          <cell r="B753"/>
          <cell r="C753"/>
          <cell r="D753"/>
          <cell r="E753"/>
          <cell r="F753"/>
          <cell r="G753"/>
          <cell r="H753" t="str">
            <v/>
          </cell>
        </row>
        <row r="754">
          <cell r="A754"/>
          <cell r="B754"/>
          <cell r="C754"/>
          <cell r="D754"/>
          <cell r="E754"/>
          <cell r="F754"/>
          <cell r="G754"/>
          <cell r="H754" t="str">
            <v/>
          </cell>
        </row>
        <row r="755">
          <cell r="A755"/>
          <cell r="B755"/>
          <cell r="C755"/>
          <cell r="D755"/>
          <cell r="E755"/>
          <cell r="F755"/>
          <cell r="G755"/>
          <cell r="H755" t="str">
            <v/>
          </cell>
        </row>
        <row r="756">
          <cell r="A756" t="str">
            <v>TOTAL CANTIDAD ITEM 1.8</v>
          </cell>
          <cell r="B756"/>
          <cell r="C756"/>
          <cell r="D756"/>
          <cell r="E756"/>
          <cell r="F756"/>
          <cell r="G756"/>
          <cell r="H756">
            <v>25</v>
          </cell>
        </row>
        <row r="757">
          <cell r="A757" t="str">
            <v>INSERTE PLANO, GRÁFICO O ESQUEMA AQUÍ</v>
          </cell>
          <cell r="B757"/>
          <cell r="C757"/>
          <cell r="D757"/>
          <cell r="E757"/>
          <cell r="F757"/>
          <cell r="G757"/>
          <cell r="H757"/>
        </row>
        <row r="758">
          <cell r="A758"/>
          <cell r="B758"/>
          <cell r="C758"/>
          <cell r="D758"/>
          <cell r="E758"/>
          <cell r="F758"/>
          <cell r="G758"/>
          <cell r="H758"/>
        </row>
        <row r="759">
          <cell r="A759"/>
          <cell r="B759"/>
          <cell r="C759"/>
          <cell r="D759"/>
          <cell r="E759"/>
          <cell r="F759"/>
          <cell r="G759"/>
          <cell r="H759"/>
        </row>
        <row r="760">
          <cell r="A760"/>
          <cell r="B760"/>
          <cell r="C760"/>
          <cell r="D760"/>
          <cell r="E760"/>
          <cell r="F760"/>
          <cell r="G760"/>
          <cell r="H760"/>
        </row>
        <row r="761">
          <cell r="A761"/>
          <cell r="B761"/>
          <cell r="C761"/>
          <cell r="D761"/>
          <cell r="E761"/>
          <cell r="F761"/>
          <cell r="G761"/>
          <cell r="H761"/>
        </row>
        <row r="762">
          <cell r="A762"/>
          <cell r="B762"/>
          <cell r="C762"/>
          <cell r="D762"/>
          <cell r="E762"/>
          <cell r="F762"/>
          <cell r="G762"/>
          <cell r="H762"/>
        </row>
        <row r="763">
          <cell r="A763"/>
          <cell r="B763"/>
          <cell r="C763"/>
          <cell r="D763"/>
          <cell r="E763"/>
          <cell r="F763"/>
          <cell r="G763"/>
          <cell r="H763"/>
        </row>
        <row r="764">
          <cell r="A764"/>
          <cell r="B764"/>
          <cell r="C764"/>
          <cell r="D764"/>
          <cell r="E764"/>
          <cell r="F764"/>
          <cell r="G764"/>
          <cell r="H764"/>
        </row>
        <row r="765">
          <cell r="A765"/>
          <cell r="B765"/>
          <cell r="C765"/>
          <cell r="D765"/>
          <cell r="E765"/>
          <cell r="F765"/>
          <cell r="G765"/>
          <cell r="H765"/>
        </row>
        <row r="766">
          <cell r="A766"/>
          <cell r="B766"/>
          <cell r="C766"/>
          <cell r="D766"/>
          <cell r="E766"/>
          <cell r="F766"/>
          <cell r="G766"/>
          <cell r="H766"/>
        </row>
        <row r="767">
          <cell r="A767"/>
          <cell r="B767"/>
          <cell r="C767"/>
          <cell r="D767"/>
          <cell r="E767"/>
          <cell r="F767"/>
          <cell r="G767"/>
          <cell r="H767"/>
        </row>
        <row r="768">
          <cell r="A768"/>
          <cell r="B768"/>
          <cell r="C768"/>
          <cell r="D768"/>
          <cell r="E768"/>
          <cell r="F768"/>
          <cell r="G768"/>
          <cell r="H768"/>
        </row>
        <row r="769">
          <cell r="A769"/>
          <cell r="B769"/>
          <cell r="C769"/>
          <cell r="D769"/>
          <cell r="E769"/>
          <cell r="F769"/>
          <cell r="G769"/>
          <cell r="H769"/>
        </row>
        <row r="770">
          <cell r="A770"/>
          <cell r="B770"/>
          <cell r="C770"/>
          <cell r="D770"/>
          <cell r="E770"/>
          <cell r="F770"/>
          <cell r="G770"/>
          <cell r="H770"/>
        </row>
        <row r="771">
          <cell r="A771"/>
          <cell r="B771"/>
          <cell r="C771"/>
          <cell r="D771"/>
          <cell r="E771"/>
          <cell r="F771"/>
          <cell r="G771"/>
          <cell r="H771"/>
        </row>
        <row r="772">
          <cell r="A772"/>
          <cell r="B772"/>
          <cell r="C772"/>
          <cell r="D772"/>
          <cell r="E772"/>
          <cell r="F772"/>
          <cell r="G772"/>
          <cell r="H772"/>
        </row>
        <row r="773">
          <cell r="A773"/>
          <cell r="B773"/>
          <cell r="C773"/>
          <cell r="D773"/>
          <cell r="E773"/>
          <cell r="F773"/>
          <cell r="G773"/>
          <cell r="H773"/>
        </row>
        <row r="774">
          <cell r="A774"/>
          <cell r="B774"/>
          <cell r="C774"/>
          <cell r="D774"/>
          <cell r="E774"/>
          <cell r="F774"/>
          <cell r="G774"/>
          <cell r="H774"/>
        </row>
        <row r="775">
          <cell r="A775"/>
          <cell r="B775"/>
          <cell r="C775"/>
          <cell r="D775"/>
          <cell r="E775"/>
          <cell r="F775"/>
          <cell r="G775"/>
          <cell r="H775"/>
        </row>
        <row r="776">
          <cell r="A776"/>
          <cell r="B776"/>
          <cell r="C776"/>
          <cell r="D776"/>
          <cell r="E776"/>
          <cell r="F776"/>
          <cell r="G776"/>
          <cell r="H776"/>
        </row>
        <row r="777">
          <cell r="A777"/>
          <cell r="C777"/>
          <cell r="D777"/>
          <cell r="E777"/>
          <cell r="F777"/>
          <cell r="G777"/>
        </row>
        <row r="778">
          <cell r="A778"/>
          <cell r="C778"/>
          <cell r="D778"/>
          <cell r="E778"/>
          <cell r="F778"/>
          <cell r="G778"/>
        </row>
        <row r="779">
          <cell r="A779"/>
          <cell r="B779"/>
          <cell r="C779"/>
          <cell r="D779"/>
          <cell r="E779"/>
          <cell r="F779"/>
          <cell r="G779"/>
        </row>
        <row r="780">
          <cell r="A780"/>
          <cell r="B780" t="str">
            <v>LUIS ROBERTO MONTERROSA OROZCO</v>
          </cell>
          <cell r="C780"/>
          <cell r="D780"/>
          <cell r="E780"/>
          <cell r="F780"/>
          <cell r="G780"/>
        </row>
        <row r="781">
          <cell r="A781"/>
          <cell r="B781" t="str">
            <v>ING. CIVIL CONSULTOR EXTERNO</v>
          </cell>
          <cell r="C781"/>
          <cell r="D781"/>
          <cell r="E781"/>
          <cell r="F781"/>
          <cell r="G781"/>
        </row>
        <row r="782">
          <cell r="A782"/>
          <cell r="B782" t="str">
            <v>PLANEACION MUNICIPAL</v>
          </cell>
          <cell r="C782"/>
          <cell r="D782"/>
          <cell r="E782"/>
          <cell r="F782"/>
          <cell r="G782"/>
        </row>
        <row r="783">
          <cell r="A783"/>
          <cell r="B783" t="str">
            <v>M.P. 5202140692</v>
          </cell>
          <cell r="C783" t="str">
            <v>ITEM 1.8 - PÁGINA 2</v>
          </cell>
          <cell r="D783"/>
          <cell r="E783"/>
          <cell r="F783"/>
          <cell r="G783"/>
          <cell r="H783"/>
        </row>
        <row r="784">
          <cell r="A784" t="str">
            <v>DEPARTAMENTO DE ANTIOQUIA</v>
          </cell>
          <cell r="B784"/>
          <cell r="C784"/>
          <cell r="D784"/>
          <cell r="E784"/>
          <cell r="F784"/>
          <cell r="G784"/>
          <cell r="H784"/>
        </row>
        <row r="785">
          <cell r="A785" t="str">
            <v>MUNICIPIO DE CAUCASIA</v>
          </cell>
          <cell r="B785"/>
          <cell r="C785"/>
          <cell r="D785"/>
          <cell r="E785"/>
          <cell r="F785"/>
          <cell r="G785"/>
          <cell r="H785"/>
        </row>
        <row r="786">
          <cell r="A786" t="str">
            <v>PROYECTO: CONSTRUCCION DE PAVIMENTO RIGIDO URBANO EN LA URBANIZACION VILLA SUAREZ DEL MUNICIPIO DE CAUCASIA ,ANTIOQUIA</v>
          </cell>
          <cell r="B786"/>
          <cell r="C786"/>
          <cell r="D786"/>
          <cell r="E786"/>
          <cell r="F786"/>
          <cell r="G786"/>
          <cell r="H786"/>
        </row>
        <row r="787">
          <cell r="A787"/>
          <cell r="C787"/>
          <cell r="D787"/>
          <cell r="E787"/>
          <cell r="F787"/>
          <cell r="G787"/>
          <cell r="H787"/>
        </row>
        <row r="788">
          <cell r="A788" t="str">
            <v>MEMORIAS DE OBRA</v>
          </cell>
          <cell r="B788"/>
          <cell r="C788"/>
          <cell r="D788"/>
          <cell r="E788"/>
          <cell r="F788"/>
          <cell r="G788"/>
          <cell r="H788"/>
        </row>
        <row r="790">
          <cell r="A790" t="str">
            <v>ITEM</v>
          </cell>
          <cell r="B790" t="str">
            <v>DESCRIPCIÓN</v>
          </cell>
          <cell r="C790"/>
          <cell r="D790"/>
          <cell r="E790"/>
          <cell r="F790"/>
          <cell r="G790" t="str">
            <v>UNIDAD</v>
          </cell>
          <cell r="H790" t="str">
            <v>CANTIDAD</v>
          </cell>
        </row>
        <row r="791">
          <cell r="A791">
            <v>1.9</v>
          </cell>
          <cell r="B791" t="str">
            <v>Cebras, Aplicación de pintura de trafico o resina termoplastica de aplicación en frio con microesferas para marcas viales tipo cebra (según planos)</v>
          </cell>
          <cell r="C791"/>
          <cell r="D791"/>
          <cell r="E791"/>
          <cell r="F791"/>
          <cell r="G791" t="str">
            <v>ml</v>
          </cell>
          <cell r="H791">
            <v>324</v>
          </cell>
        </row>
        <row r="792">
          <cell r="A792"/>
          <cell r="B792"/>
          <cell r="C792"/>
          <cell r="D792"/>
          <cell r="E792"/>
          <cell r="F792"/>
          <cell r="G792"/>
        </row>
        <row r="793">
          <cell r="A793" t="str">
            <v>DETALLE</v>
          </cell>
          <cell r="B793"/>
          <cell r="C793" t="str">
            <v>FACTOR</v>
          </cell>
          <cell r="D793" t="str">
            <v>CANTIDAD</v>
          </cell>
          <cell r="E793" t="str">
            <v>A (ML)</v>
          </cell>
          <cell r="F793" t="str">
            <v>B (M2)</v>
          </cell>
          <cell r="G793" t="str">
            <v>C (M3)</v>
          </cell>
          <cell r="H793" t="str">
            <v>TOTAL</v>
          </cell>
        </row>
        <row r="794">
          <cell r="A794" t="str">
            <v>TRAMO 1</v>
          </cell>
          <cell r="B794"/>
          <cell r="C794">
            <v>1</v>
          </cell>
          <cell r="D794">
            <v>12</v>
          </cell>
          <cell r="E794">
            <v>6</v>
          </cell>
          <cell r="F794"/>
          <cell r="G794"/>
          <cell r="H794">
            <v>72</v>
          </cell>
        </row>
        <row r="795">
          <cell r="A795" t="str">
            <v>TRAMO 2</v>
          </cell>
          <cell r="B795"/>
          <cell r="C795">
            <v>1</v>
          </cell>
          <cell r="D795">
            <v>13</v>
          </cell>
          <cell r="E795">
            <v>6</v>
          </cell>
          <cell r="F795"/>
          <cell r="G795"/>
          <cell r="H795">
            <v>78</v>
          </cell>
        </row>
        <row r="796">
          <cell r="A796" t="str">
            <v>TRAMO 3</v>
          </cell>
          <cell r="B796"/>
          <cell r="C796">
            <v>1</v>
          </cell>
          <cell r="D796">
            <v>3</v>
          </cell>
          <cell r="E796">
            <v>6</v>
          </cell>
          <cell r="F796"/>
          <cell r="G796"/>
          <cell r="H796">
            <v>18</v>
          </cell>
        </row>
        <row r="797">
          <cell r="A797" t="str">
            <v>TRAMO 4</v>
          </cell>
          <cell r="B797"/>
          <cell r="C797">
            <v>1</v>
          </cell>
          <cell r="D797">
            <v>3</v>
          </cell>
          <cell r="E797">
            <v>6</v>
          </cell>
          <cell r="F797"/>
          <cell r="G797"/>
          <cell r="H797">
            <v>18</v>
          </cell>
        </row>
        <row r="798">
          <cell r="A798" t="str">
            <v>TRAMO 5</v>
          </cell>
          <cell r="B798"/>
          <cell r="C798">
            <v>1</v>
          </cell>
          <cell r="D798">
            <v>4</v>
          </cell>
          <cell r="E798">
            <v>6</v>
          </cell>
          <cell r="F798"/>
          <cell r="G798"/>
          <cell r="H798">
            <v>24</v>
          </cell>
        </row>
        <row r="799">
          <cell r="A799" t="str">
            <v>TRAMO 7</v>
          </cell>
          <cell r="B799"/>
          <cell r="C799">
            <v>1</v>
          </cell>
          <cell r="D799">
            <v>11</v>
          </cell>
          <cell r="E799">
            <v>6</v>
          </cell>
          <cell r="F799"/>
          <cell r="G799"/>
          <cell r="H799">
            <v>66</v>
          </cell>
        </row>
        <row r="800">
          <cell r="A800" t="str">
            <v>TRAMO 8</v>
          </cell>
          <cell r="B800"/>
          <cell r="C800">
            <v>1</v>
          </cell>
          <cell r="D800">
            <v>8</v>
          </cell>
          <cell r="E800">
            <v>6</v>
          </cell>
          <cell r="F800"/>
          <cell r="G800"/>
          <cell r="H800">
            <v>48</v>
          </cell>
        </row>
        <row r="801">
          <cell r="A801"/>
          <cell r="B801"/>
          <cell r="C801"/>
          <cell r="D801"/>
          <cell r="E801"/>
          <cell r="F801"/>
          <cell r="G801"/>
          <cell r="H801" t="str">
            <v/>
          </cell>
        </row>
        <row r="802">
          <cell r="A802"/>
          <cell r="B802"/>
          <cell r="C802"/>
          <cell r="D802"/>
          <cell r="E802"/>
          <cell r="F802"/>
          <cell r="G802"/>
          <cell r="H802" t="str">
            <v/>
          </cell>
        </row>
        <row r="803">
          <cell r="A803"/>
          <cell r="B803"/>
          <cell r="C803"/>
          <cell r="D803"/>
          <cell r="E803"/>
          <cell r="F803"/>
          <cell r="G803"/>
          <cell r="H803" t="str">
            <v/>
          </cell>
        </row>
        <row r="804">
          <cell r="A804"/>
          <cell r="B804"/>
          <cell r="C804"/>
          <cell r="D804"/>
          <cell r="E804"/>
          <cell r="F804"/>
          <cell r="G804"/>
          <cell r="H804" t="str">
            <v/>
          </cell>
        </row>
        <row r="805">
          <cell r="A805"/>
          <cell r="B805"/>
          <cell r="C805"/>
          <cell r="D805"/>
          <cell r="E805"/>
          <cell r="F805"/>
          <cell r="G805"/>
          <cell r="H805" t="str">
            <v/>
          </cell>
        </row>
        <row r="806">
          <cell r="A806"/>
          <cell r="B806"/>
          <cell r="C806"/>
          <cell r="D806"/>
          <cell r="E806"/>
          <cell r="F806"/>
          <cell r="G806"/>
          <cell r="H806" t="str">
            <v/>
          </cell>
        </row>
        <row r="807">
          <cell r="A807"/>
          <cell r="B807"/>
          <cell r="C807"/>
          <cell r="D807"/>
          <cell r="E807"/>
          <cell r="F807"/>
          <cell r="G807"/>
          <cell r="H807" t="str">
            <v/>
          </cell>
        </row>
        <row r="808">
          <cell r="A808"/>
          <cell r="B808"/>
          <cell r="C808"/>
          <cell r="D808"/>
          <cell r="E808"/>
          <cell r="F808"/>
          <cell r="G808"/>
          <cell r="H808" t="str">
            <v/>
          </cell>
        </row>
        <row r="809">
          <cell r="A809"/>
          <cell r="B809"/>
          <cell r="C809"/>
          <cell r="D809"/>
          <cell r="E809"/>
          <cell r="F809"/>
          <cell r="G809"/>
          <cell r="H809" t="str">
            <v/>
          </cell>
        </row>
        <row r="810">
          <cell r="A810"/>
          <cell r="B810"/>
          <cell r="C810"/>
          <cell r="D810"/>
          <cell r="E810"/>
          <cell r="F810"/>
          <cell r="G810"/>
          <cell r="H810" t="str">
            <v/>
          </cell>
        </row>
        <row r="811">
          <cell r="A811"/>
          <cell r="B811"/>
          <cell r="C811"/>
          <cell r="D811"/>
          <cell r="E811"/>
          <cell r="F811"/>
          <cell r="G811"/>
          <cell r="H811" t="str">
            <v/>
          </cell>
        </row>
        <row r="812">
          <cell r="A812"/>
          <cell r="B812"/>
          <cell r="C812"/>
          <cell r="D812"/>
          <cell r="E812"/>
          <cell r="F812"/>
          <cell r="G812"/>
          <cell r="H812" t="str">
            <v/>
          </cell>
        </row>
        <row r="813">
          <cell r="A813"/>
          <cell r="B813"/>
          <cell r="C813"/>
          <cell r="D813"/>
          <cell r="E813"/>
          <cell r="F813"/>
          <cell r="G813"/>
          <cell r="H813" t="str">
            <v/>
          </cell>
        </row>
        <row r="814">
          <cell r="A814"/>
          <cell r="B814"/>
          <cell r="C814"/>
          <cell r="D814"/>
          <cell r="E814"/>
          <cell r="F814"/>
          <cell r="G814"/>
          <cell r="H814" t="str">
            <v/>
          </cell>
        </row>
        <row r="815">
          <cell r="A815"/>
          <cell r="B815"/>
          <cell r="C815"/>
          <cell r="D815"/>
          <cell r="E815"/>
          <cell r="F815"/>
          <cell r="G815"/>
          <cell r="H815" t="str">
            <v/>
          </cell>
        </row>
        <row r="816">
          <cell r="A816"/>
          <cell r="B816"/>
          <cell r="C816"/>
          <cell r="D816"/>
          <cell r="E816"/>
          <cell r="F816"/>
          <cell r="G816"/>
          <cell r="H816" t="str">
            <v/>
          </cell>
        </row>
        <row r="817">
          <cell r="A817"/>
          <cell r="B817"/>
          <cell r="C817"/>
          <cell r="D817"/>
          <cell r="E817"/>
          <cell r="F817"/>
          <cell r="G817"/>
          <cell r="H817" t="str">
            <v/>
          </cell>
        </row>
        <row r="818">
          <cell r="A818"/>
          <cell r="B818"/>
          <cell r="C818"/>
          <cell r="D818"/>
          <cell r="E818"/>
          <cell r="F818"/>
          <cell r="G818"/>
          <cell r="H818" t="str">
            <v/>
          </cell>
        </row>
        <row r="819">
          <cell r="A819"/>
          <cell r="B819"/>
          <cell r="C819"/>
          <cell r="D819"/>
          <cell r="E819"/>
          <cell r="F819"/>
          <cell r="G819"/>
          <cell r="H819" t="str">
            <v/>
          </cell>
        </row>
        <row r="820">
          <cell r="A820"/>
          <cell r="B820"/>
          <cell r="C820"/>
          <cell r="D820"/>
          <cell r="E820"/>
          <cell r="F820"/>
          <cell r="G820"/>
          <cell r="H820" t="str">
            <v/>
          </cell>
        </row>
        <row r="821">
          <cell r="A821"/>
          <cell r="B821"/>
          <cell r="C821"/>
          <cell r="D821"/>
          <cell r="E821"/>
          <cell r="F821"/>
          <cell r="G821"/>
          <cell r="H821" t="str">
            <v/>
          </cell>
        </row>
        <row r="822">
          <cell r="A822"/>
          <cell r="B822"/>
          <cell r="C822"/>
          <cell r="D822"/>
          <cell r="E822"/>
          <cell r="F822"/>
          <cell r="G822"/>
          <cell r="H822" t="str">
            <v/>
          </cell>
        </row>
        <row r="823">
          <cell r="A823"/>
          <cell r="B823"/>
          <cell r="C823"/>
          <cell r="D823"/>
          <cell r="E823"/>
          <cell r="F823"/>
          <cell r="G823"/>
          <cell r="H823" t="str">
            <v/>
          </cell>
        </row>
        <row r="824">
          <cell r="A824"/>
          <cell r="B824"/>
          <cell r="C824"/>
          <cell r="D824"/>
          <cell r="E824"/>
          <cell r="F824"/>
          <cell r="G824"/>
          <cell r="H824" t="str">
            <v/>
          </cell>
        </row>
        <row r="825">
          <cell r="A825" t="str">
            <v>ITEM 1.9 - PÁGINA 1</v>
          </cell>
          <cell r="B825"/>
          <cell r="C825"/>
          <cell r="D825"/>
          <cell r="E825"/>
          <cell r="F825"/>
          <cell r="G825"/>
          <cell r="H825"/>
        </row>
        <row r="826">
          <cell r="A826"/>
          <cell r="B826"/>
          <cell r="C826"/>
          <cell r="D826"/>
          <cell r="E826"/>
          <cell r="F826"/>
          <cell r="G826"/>
          <cell r="H826" t="str">
            <v/>
          </cell>
        </row>
        <row r="827">
          <cell r="A827"/>
          <cell r="B827"/>
          <cell r="C827"/>
          <cell r="D827"/>
          <cell r="E827"/>
          <cell r="F827"/>
          <cell r="G827"/>
          <cell r="H827" t="str">
            <v/>
          </cell>
        </row>
        <row r="828">
          <cell r="A828"/>
          <cell r="B828"/>
          <cell r="C828"/>
          <cell r="D828"/>
          <cell r="E828"/>
          <cell r="F828"/>
          <cell r="G828"/>
          <cell r="H828" t="str">
            <v/>
          </cell>
        </row>
        <row r="829">
          <cell r="A829"/>
          <cell r="B829"/>
          <cell r="C829"/>
          <cell r="D829"/>
          <cell r="E829"/>
          <cell r="F829"/>
          <cell r="G829"/>
          <cell r="H829" t="str">
            <v/>
          </cell>
        </row>
        <row r="830">
          <cell r="A830"/>
          <cell r="B830"/>
          <cell r="C830"/>
          <cell r="D830"/>
          <cell r="E830"/>
          <cell r="F830"/>
          <cell r="G830"/>
          <cell r="H830" t="str">
            <v/>
          </cell>
        </row>
        <row r="831">
          <cell r="A831"/>
          <cell r="B831"/>
          <cell r="C831"/>
          <cell r="D831"/>
          <cell r="E831"/>
          <cell r="F831"/>
          <cell r="G831"/>
          <cell r="H831" t="str">
            <v/>
          </cell>
        </row>
        <row r="832">
          <cell r="A832"/>
          <cell r="B832"/>
          <cell r="C832"/>
          <cell r="D832"/>
          <cell r="E832"/>
          <cell r="F832"/>
          <cell r="G832"/>
          <cell r="H832" t="str">
            <v/>
          </cell>
        </row>
        <row r="833">
          <cell r="A833"/>
          <cell r="B833"/>
          <cell r="C833"/>
          <cell r="D833"/>
          <cell r="E833"/>
          <cell r="F833"/>
          <cell r="G833"/>
          <cell r="H833" t="str">
            <v/>
          </cell>
        </row>
        <row r="834">
          <cell r="A834"/>
          <cell r="B834"/>
          <cell r="C834"/>
          <cell r="D834"/>
          <cell r="E834"/>
          <cell r="F834"/>
          <cell r="G834"/>
          <cell r="H834" t="str">
            <v/>
          </cell>
        </row>
        <row r="835">
          <cell r="A835"/>
          <cell r="B835"/>
          <cell r="C835"/>
          <cell r="D835"/>
          <cell r="E835"/>
          <cell r="F835"/>
          <cell r="G835"/>
          <cell r="H835" t="str">
            <v/>
          </cell>
        </row>
        <row r="836">
          <cell r="A836"/>
          <cell r="B836"/>
          <cell r="C836"/>
          <cell r="D836"/>
          <cell r="E836"/>
          <cell r="F836"/>
          <cell r="G836"/>
          <cell r="H836" t="str">
            <v/>
          </cell>
        </row>
        <row r="837">
          <cell r="A837"/>
          <cell r="B837"/>
          <cell r="C837"/>
          <cell r="D837"/>
          <cell r="E837"/>
          <cell r="F837"/>
          <cell r="G837"/>
          <cell r="H837" t="str">
            <v/>
          </cell>
        </row>
        <row r="838">
          <cell r="A838"/>
          <cell r="B838"/>
          <cell r="C838"/>
          <cell r="D838"/>
          <cell r="E838"/>
          <cell r="F838"/>
          <cell r="G838"/>
          <cell r="H838" t="str">
            <v/>
          </cell>
        </row>
        <row r="839">
          <cell r="A839"/>
          <cell r="B839"/>
          <cell r="C839"/>
          <cell r="D839"/>
          <cell r="E839"/>
          <cell r="F839"/>
          <cell r="G839"/>
          <cell r="H839" t="str">
            <v/>
          </cell>
        </row>
        <row r="840">
          <cell r="A840"/>
          <cell r="B840"/>
          <cell r="C840"/>
          <cell r="D840"/>
          <cell r="E840"/>
          <cell r="F840"/>
          <cell r="G840"/>
          <cell r="H840" t="str">
            <v/>
          </cell>
        </row>
        <row r="841">
          <cell r="A841"/>
          <cell r="B841"/>
          <cell r="C841"/>
          <cell r="D841"/>
          <cell r="E841"/>
          <cell r="F841"/>
          <cell r="G841"/>
          <cell r="H841" t="str">
            <v/>
          </cell>
        </row>
        <row r="842">
          <cell r="A842"/>
          <cell r="B842"/>
          <cell r="C842"/>
          <cell r="D842"/>
          <cell r="E842"/>
          <cell r="F842"/>
          <cell r="G842"/>
          <cell r="H842" t="str">
            <v/>
          </cell>
        </row>
        <row r="843">
          <cell r="A843" t="str">
            <v>TOTAL CANTIDAD ITEM 1.9</v>
          </cell>
          <cell r="B843"/>
          <cell r="C843"/>
          <cell r="D843"/>
          <cell r="E843"/>
          <cell r="F843"/>
          <cell r="G843"/>
          <cell r="H843">
            <v>324</v>
          </cell>
        </row>
        <row r="844">
          <cell r="A844" t="str">
            <v>INSERTE PLANO, GRÁFICO O ESQUEMA AQUÍ</v>
          </cell>
          <cell r="B844"/>
          <cell r="C844"/>
          <cell r="D844"/>
          <cell r="E844"/>
          <cell r="F844"/>
          <cell r="G844"/>
          <cell r="H844"/>
        </row>
        <row r="845">
          <cell r="A845"/>
          <cell r="B845"/>
          <cell r="C845"/>
          <cell r="D845"/>
          <cell r="E845"/>
          <cell r="F845"/>
          <cell r="G845"/>
          <cell r="H845"/>
        </row>
        <row r="846">
          <cell r="A846"/>
          <cell r="B846"/>
          <cell r="C846"/>
          <cell r="D846"/>
          <cell r="E846"/>
          <cell r="F846"/>
          <cell r="G846"/>
          <cell r="H846"/>
        </row>
        <row r="847">
          <cell r="A847"/>
          <cell r="B847"/>
          <cell r="C847"/>
          <cell r="D847"/>
          <cell r="E847"/>
          <cell r="F847"/>
          <cell r="G847"/>
          <cell r="H847"/>
        </row>
        <row r="848">
          <cell r="A848"/>
          <cell r="B848"/>
          <cell r="C848"/>
          <cell r="D848"/>
          <cell r="E848"/>
          <cell r="F848"/>
          <cell r="G848"/>
          <cell r="H848"/>
        </row>
        <row r="849">
          <cell r="A849"/>
          <cell r="B849"/>
          <cell r="C849"/>
          <cell r="D849"/>
          <cell r="E849"/>
          <cell r="F849"/>
          <cell r="G849"/>
          <cell r="H849"/>
        </row>
        <row r="850">
          <cell r="A850"/>
          <cell r="B850"/>
          <cell r="C850"/>
          <cell r="D850"/>
          <cell r="E850"/>
          <cell r="F850"/>
          <cell r="G850"/>
          <cell r="H850"/>
        </row>
        <row r="851">
          <cell r="A851"/>
          <cell r="B851"/>
          <cell r="C851"/>
          <cell r="D851"/>
          <cell r="E851"/>
          <cell r="F851"/>
          <cell r="G851"/>
          <cell r="H851"/>
        </row>
        <row r="852">
          <cell r="A852"/>
          <cell r="B852"/>
          <cell r="C852"/>
          <cell r="D852"/>
          <cell r="E852"/>
          <cell r="F852"/>
          <cell r="G852"/>
          <cell r="H852"/>
        </row>
        <row r="853">
          <cell r="A853"/>
          <cell r="B853"/>
          <cell r="C853"/>
          <cell r="D853"/>
          <cell r="E853"/>
          <cell r="F853"/>
          <cell r="G853"/>
          <cell r="H853"/>
        </row>
        <row r="854">
          <cell r="A854"/>
          <cell r="B854"/>
          <cell r="C854"/>
          <cell r="D854"/>
          <cell r="E854"/>
          <cell r="F854"/>
          <cell r="G854"/>
          <cell r="H854"/>
        </row>
        <row r="855">
          <cell r="A855"/>
          <cell r="B855"/>
          <cell r="C855"/>
          <cell r="D855"/>
          <cell r="E855"/>
          <cell r="F855"/>
          <cell r="G855"/>
          <cell r="H855"/>
        </row>
        <row r="856">
          <cell r="A856"/>
          <cell r="B856"/>
          <cell r="C856"/>
          <cell r="D856"/>
          <cell r="E856"/>
          <cell r="F856"/>
          <cell r="G856"/>
          <cell r="H856"/>
        </row>
        <row r="857">
          <cell r="A857"/>
          <cell r="B857"/>
          <cell r="C857"/>
          <cell r="D857"/>
          <cell r="E857"/>
          <cell r="F857"/>
          <cell r="G857"/>
          <cell r="H857"/>
        </row>
        <row r="858">
          <cell r="A858"/>
          <cell r="B858"/>
          <cell r="C858"/>
          <cell r="D858"/>
          <cell r="E858"/>
          <cell r="F858"/>
          <cell r="G858"/>
          <cell r="H858"/>
        </row>
        <row r="859">
          <cell r="A859"/>
          <cell r="B859"/>
          <cell r="C859"/>
          <cell r="D859"/>
          <cell r="E859"/>
          <cell r="F859"/>
          <cell r="G859"/>
          <cell r="H859"/>
        </row>
        <row r="860">
          <cell r="A860"/>
          <cell r="B860"/>
          <cell r="C860"/>
          <cell r="D860"/>
          <cell r="E860"/>
          <cell r="F860"/>
          <cell r="G860"/>
          <cell r="H860"/>
        </row>
        <row r="861">
          <cell r="A861"/>
          <cell r="B861"/>
          <cell r="C861"/>
          <cell r="D861"/>
          <cell r="E861"/>
          <cell r="F861"/>
          <cell r="G861"/>
          <cell r="H861"/>
        </row>
        <row r="862">
          <cell r="A862"/>
          <cell r="B862"/>
          <cell r="C862"/>
          <cell r="D862"/>
          <cell r="E862"/>
          <cell r="F862"/>
          <cell r="G862"/>
          <cell r="H862"/>
        </row>
        <row r="863">
          <cell r="A863"/>
          <cell r="B863"/>
          <cell r="C863"/>
          <cell r="D863"/>
          <cell r="E863"/>
          <cell r="F863"/>
          <cell r="G863"/>
          <cell r="H863"/>
        </row>
        <row r="864">
          <cell r="A864"/>
          <cell r="C864"/>
          <cell r="D864"/>
          <cell r="E864"/>
          <cell r="F864"/>
          <cell r="G864"/>
        </row>
        <row r="865">
          <cell r="A865"/>
          <cell r="C865"/>
          <cell r="D865"/>
          <cell r="E865"/>
          <cell r="F865"/>
          <cell r="G865"/>
        </row>
        <row r="866">
          <cell r="A866"/>
          <cell r="B866"/>
          <cell r="C866"/>
          <cell r="D866"/>
          <cell r="E866"/>
          <cell r="F866"/>
          <cell r="G866"/>
        </row>
        <row r="867">
          <cell r="A867"/>
          <cell r="B867" t="str">
            <v>LUIS ROBERTO MONTERROSA OROZCO</v>
          </cell>
          <cell r="C867"/>
          <cell r="D867"/>
          <cell r="E867"/>
          <cell r="F867"/>
          <cell r="G867"/>
        </row>
        <row r="868">
          <cell r="A868"/>
          <cell r="B868" t="str">
            <v>ING. CIVIL CONSULTOR EXTERNO</v>
          </cell>
          <cell r="C868"/>
          <cell r="D868"/>
          <cell r="E868"/>
          <cell r="F868"/>
          <cell r="G868"/>
        </row>
        <row r="869">
          <cell r="A869"/>
          <cell r="B869" t="str">
            <v>PLANEACION MUNICIPAL</v>
          </cell>
          <cell r="C869"/>
          <cell r="D869"/>
          <cell r="E869"/>
          <cell r="F869"/>
          <cell r="G869"/>
        </row>
        <row r="870">
          <cell r="A870"/>
          <cell r="B870" t="str">
            <v>M.P. 5202140692</v>
          </cell>
          <cell r="C870" t="str">
            <v>ITEM 1.9 - PÁGINA 2</v>
          </cell>
          <cell r="D870"/>
          <cell r="E870"/>
          <cell r="F870"/>
          <cell r="G870"/>
          <cell r="H870"/>
        </row>
        <row r="871">
          <cell r="A871" t="str">
            <v>DEPARTAMENTO DE ANTIOQUIA</v>
          </cell>
          <cell r="B871"/>
          <cell r="C871"/>
          <cell r="D871"/>
          <cell r="E871"/>
          <cell r="F871"/>
          <cell r="G871"/>
          <cell r="H871"/>
        </row>
        <row r="872">
          <cell r="A872" t="str">
            <v>MUNICIPIO DE CAUCASIA</v>
          </cell>
          <cell r="B872"/>
          <cell r="C872"/>
          <cell r="D872"/>
          <cell r="E872"/>
          <cell r="F872"/>
          <cell r="G872"/>
          <cell r="H872"/>
        </row>
        <row r="873">
          <cell r="A873" t="str">
            <v>PROYECTO: CONSTRUCCION DE PAVIMENTO RIGIDO URBANO EN LA URBANIZACION VILLA SUAREZ DEL MUNICIPIO DE CAUCASIA ,ANTIOQUIA</v>
          </cell>
          <cell r="B873"/>
          <cell r="C873"/>
          <cell r="D873"/>
          <cell r="E873"/>
          <cell r="F873"/>
          <cell r="G873"/>
          <cell r="H873"/>
        </row>
        <row r="874">
          <cell r="A874"/>
          <cell r="C874"/>
          <cell r="D874"/>
          <cell r="E874"/>
          <cell r="F874"/>
          <cell r="G874"/>
          <cell r="H874"/>
        </row>
        <row r="875">
          <cell r="A875" t="str">
            <v>MEMORIAS DE OBRA</v>
          </cell>
          <cell r="B875"/>
          <cell r="C875"/>
          <cell r="D875"/>
          <cell r="E875"/>
          <cell r="F875"/>
          <cell r="G875"/>
          <cell r="H875"/>
        </row>
        <row r="877">
          <cell r="A877" t="str">
            <v>ITEM</v>
          </cell>
          <cell r="B877" t="str">
            <v>DESCRIPCIÓN</v>
          </cell>
          <cell r="C877"/>
          <cell r="D877"/>
          <cell r="E877"/>
          <cell r="F877"/>
          <cell r="G877" t="str">
            <v>UNIDAD</v>
          </cell>
          <cell r="H877" t="str">
            <v>CANTIDAD</v>
          </cell>
        </row>
        <row r="878">
          <cell r="A878"/>
          <cell r="B878" t="str">
            <v/>
          </cell>
          <cell r="C878"/>
          <cell r="D878"/>
          <cell r="E878"/>
          <cell r="F878"/>
          <cell r="G878" t="str">
            <v/>
          </cell>
          <cell r="H878" t="str">
            <v/>
          </cell>
        </row>
        <row r="879">
          <cell r="A879"/>
          <cell r="B879"/>
          <cell r="C879"/>
          <cell r="D879"/>
          <cell r="E879"/>
          <cell r="F879"/>
          <cell r="G879"/>
        </row>
        <row r="880">
          <cell r="A880" t="str">
            <v>DETALLE</v>
          </cell>
          <cell r="B880"/>
          <cell r="C880" t="str">
            <v>FACTOR</v>
          </cell>
          <cell r="D880" t="str">
            <v>CANTIDAD</v>
          </cell>
          <cell r="E880" t="str">
            <v>A (ML)</v>
          </cell>
          <cell r="F880" t="str">
            <v>B (M2)</v>
          </cell>
          <cell r="G880" t="str">
            <v>C (M3)</v>
          </cell>
          <cell r="H880" t="str">
            <v>TOTAL</v>
          </cell>
        </row>
        <row r="881">
          <cell r="A881"/>
          <cell r="B881"/>
          <cell r="C881"/>
          <cell r="D881"/>
          <cell r="E881"/>
          <cell r="F881"/>
          <cell r="G881"/>
          <cell r="H881" t="str">
            <v/>
          </cell>
        </row>
        <row r="882">
          <cell r="A882"/>
          <cell r="B882"/>
          <cell r="C882"/>
          <cell r="D882"/>
          <cell r="E882"/>
          <cell r="F882"/>
          <cell r="G882"/>
          <cell r="H882" t="str">
            <v/>
          </cell>
        </row>
        <row r="883">
          <cell r="A883"/>
          <cell r="B883"/>
          <cell r="C883"/>
          <cell r="D883"/>
          <cell r="E883"/>
          <cell r="F883"/>
          <cell r="G883"/>
          <cell r="H883" t="str">
            <v/>
          </cell>
        </row>
        <row r="884">
          <cell r="A884"/>
          <cell r="B884"/>
          <cell r="C884"/>
          <cell r="D884"/>
          <cell r="E884"/>
          <cell r="F884"/>
          <cell r="G884"/>
          <cell r="H884" t="str">
            <v/>
          </cell>
        </row>
        <row r="885">
          <cell r="A885"/>
          <cell r="B885"/>
          <cell r="C885"/>
          <cell r="D885"/>
          <cell r="E885"/>
          <cell r="F885"/>
          <cell r="G885"/>
          <cell r="H885" t="str">
            <v/>
          </cell>
        </row>
        <row r="886">
          <cell r="A886"/>
          <cell r="B886"/>
          <cell r="C886"/>
          <cell r="D886"/>
          <cell r="E886"/>
          <cell r="F886"/>
          <cell r="G886"/>
          <cell r="H886" t="str">
            <v/>
          </cell>
        </row>
        <row r="887">
          <cell r="A887"/>
          <cell r="B887"/>
          <cell r="C887"/>
          <cell r="D887"/>
          <cell r="E887"/>
          <cell r="F887"/>
          <cell r="G887"/>
          <cell r="H887" t="str">
            <v/>
          </cell>
        </row>
        <row r="888">
          <cell r="A888"/>
          <cell r="B888"/>
          <cell r="C888"/>
          <cell r="D888"/>
          <cell r="E888"/>
          <cell r="F888"/>
          <cell r="G888"/>
          <cell r="H888" t="str">
            <v/>
          </cell>
        </row>
        <row r="889">
          <cell r="A889"/>
          <cell r="B889"/>
          <cell r="C889"/>
          <cell r="D889"/>
          <cell r="E889"/>
          <cell r="F889"/>
          <cell r="G889"/>
          <cell r="H889" t="str">
            <v/>
          </cell>
        </row>
        <row r="890">
          <cell r="A890"/>
          <cell r="B890"/>
          <cell r="C890"/>
          <cell r="D890"/>
          <cell r="E890"/>
          <cell r="F890"/>
          <cell r="G890"/>
          <cell r="H890" t="str">
            <v/>
          </cell>
        </row>
        <row r="891">
          <cell r="A891"/>
          <cell r="B891"/>
          <cell r="C891"/>
          <cell r="D891"/>
          <cell r="E891"/>
          <cell r="F891"/>
          <cell r="G891"/>
          <cell r="H891" t="str">
            <v/>
          </cell>
        </row>
        <row r="892">
          <cell r="A892"/>
          <cell r="B892"/>
          <cell r="C892"/>
          <cell r="D892"/>
          <cell r="E892"/>
          <cell r="F892"/>
          <cell r="G892"/>
          <cell r="H892" t="str">
            <v/>
          </cell>
        </row>
        <row r="893">
          <cell r="A893"/>
          <cell r="B893"/>
          <cell r="C893"/>
          <cell r="D893"/>
          <cell r="E893"/>
          <cell r="F893"/>
          <cell r="G893"/>
          <cell r="H893" t="str">
            <v/>
          </cell>
        </row>
        <row r="894">
          <cell r="A894"/>
          <cell r="B894"/>
          <cell r="C894"/>
          <cell r="D894"/>
          <cell r="E894"/>
          <cell r="F894"/>
          <cell r="G894"/>
          <cell r="H894" t="str">
            <v/>
          </cell>
        </row>
        <row r="895">
          <cell r="A895"/>
          <cell r="B895"/>
          <cell r="C895"/>
          <cell r="D895"/>
          <cell r="E895"/>
          <cell r="F895"/>
          <cell r="G895"/>
          <cell r="H895" t="str">
            <v/>
          </cell>
        </row>
        <row r="896">
          <cell r="A896"/>
          <cell r="B896"/>
          <cell r="C896"/>
          <cell r="D896"/>
          <cell r="E896"/>
          <cell r="F896"/>
          <cell r="G896"/>
          <cell r="H896" t="str">
            <v/>
          </cell>
        </row>
        <row r="897">
          <cell r="A897"/>
          <cell r="B897"/>
          <cell r="C897"/>
          <cell r="D897"/>
          <cell r="E897"/>
          <cell r="F897"/>
          <cell r="G897"/>
          <cell r="H897" t="str">
            <v/>
          </cell>
        </row>
        <row r="898">
          <cell r="A898"/>
          <cell r="B898"/>
          <cell r="C898"/>
          <cell r="D898"/>
          <cell r="E898"/>
          <cell r="F898"/>
          <cell r="G898"/>
          <cell r="H898" t="str">
            <v/>
          </cell>
        </row>
        <row r="899">
          <cell r="A899"/>
          <cell r="B899"/>
          <cell r="C899"/>
          <cell r="D899"/>
          <cell r="E899"/>
          <cell r="F899"/>
          <cell r="G899"/>
          <cell r="H899" t="str">
            <v/>
          </cell>
        </row>
        <row r="900">
          <cell r="A900"/>
          <cell r="B900"/>
          <cell r="C900"/>
          <cell r="D900"/>
          <cell r="E900"/>
          <cell r="F900"/>
          <cell r="G900"/>
          <cell r="H900" t="str">
            <v/>
          </cell>
        </row>
        <row r="901">
          <cell r="A901"/>
          <cell r="B901"/>
          <cell r="C901"/>
          <cell r="D901"/>
          <cell r="E901"/>
          <cell r="F901"/>
          <cell r="G901"/>
          <cell r="H901" t="str">
            <v/>
          </cell>
        </row>
        <row r="902">
          <cell r="A902"/>
          <cell r="B902"/>
          <cell r="C902"/>
          <cell r="D902"/>
          <cell r="E902"/>
          <cell r="F902"/>
          <cell r="G902"/>
          <cell r="H902" t="str">
            <v/>
          </cell>
        </row>
        <row r="903">
          <cell r="A903"/>
          <cell r="B903"/>
          <cell r="C903"/>
          <cell r="D903"/>
          <cell r="E903"/>
          <cell r="F903"/>
          <cell r="G903"/>
          <cell r="H903" t="str">
            <v/>
          </cell>
        </row>
        <row r="904">
          <cell r="A904"/>
          <cell r="B904"/>
          <cell r="C904"/>
          <cell r="D904"/>
          <cell r="E904"/>
          <cell r="F904"/>
          <cell r="G904"/>
          <cell r="H904" t="str">
            <v/>
          </cell>
        </row>
        <row r="905">
          <cell r="A905"/>
          <cell r="B905"/>
          <cell r="C905"/>
          <cell r="D905"/>
          <cell r="E905"/>
          <cell r="F905"/>
          <cell r="G905"/>
          <cell r="H905" t="str">
            <v/>
          </cell>
        </row>
        <row r="906">
          <cell r="A906"/>
          <cell r="B906"/>
          <cell r="C906"/>
          <cell r="D906"/>
          <cell r="E906"/>
          <cell r="F906"/>
          <cell r="G906"/>
          <cell r="H906" t="str">
            <v/>
          </cell>
        </row>
        <row r="907">
          <cell r="A907"/>
          <cell r="B907"/>
          <cell r="C907"/>
          <cell r="D907"/>
          <cell r="E907"/>
          <cell r="F907"/>
          <cell r="G907"/>
          <cell r="H907" t="str">
            <v/>
          </cell>
        </row>
        <row r="908">
          <cell r="A908"/>
          <cell r="B908"/>
          <cell r="C908"/>
          <cell r="D908"/>
          <cell r="E908"/>
          <cell r="F908"/>
          <cell r="G908"/>
          <cell r="H908" t="str">
            <v/>
          </cell>
        </row>
        <row r="909">
          <cell r="A909"/>
          <cell r="B909"/>
          <cell r="C909"/>
          <cell r="D909"/>
          <cell r="E909"/>
          <cell r="F909"/>
          <cell r="G909"/>
          <cell r="H909" t="str">
            <v/>
          </cell>
        </row>
        <row r="910">
          <cell r="A910"/>
          <cell r="B910"/>
          <cell r="C910"/>
          <cell r="D910"/>
          <cell r="E910"/>
          <cell r="F910"/>
          <cell r="G910"/>
          <cell r="H910" t="str">
            <v/>
          </cell>
        </row>
        <row r="911">
          <cell r="A911"/>
          <cell r="B911"/>
          <cell r="C911"/>
          <cell r="D911"/>
          <cell r="E911"/>
          <cell r="F911"/>
          <cell r="G911"/>
          <cell r="H911" t="str">
            <v/>
          </cell>
        </row>
        <row r="912">
          <cell r="A912" t="str">
            <v>ITEM  - PÁGINA 1</v>
          </cell>
          <cell r="B912"/>
          <cell r="C912"/>
          <cell r="D912"/>
          <cell r="E912"/>
          <cell r="F912"/>
          <cell r="G912"/>
          <cell r="H912"/>
        </row>
        <row r="913">
          <cell r="A913"/>
          <cell r="B913"/>
          <cell r="C913"/>
          <cell r="D913"/>
          <cell r="E913"/>
          <cell r="F913"/>
          <cell r="G913"/>
          <cell r="H913" t="str">
            <v/>
          </cell>
        </row>
        <row r="914">
          <cell r="A914"/>
          <cell r="B914"/>
          <cell r="C914"/>
          <cell r="D914"/>
          <cell r="E914"/>
          <cell r="F914"/>
          <cell r="G914"/>
          <cell r="H914" t="str">
            <v/>
          </cell>
        </row>
        <row r="915">
          <cell r="A915"/>
          <cell r="B915"/>
          <cell r="C915"/>
          <cell r="D915"/>
          <cell r="E915"/>
          <cell r="F915"/>
          <cell r="G915"/>
          <cell r="H915" t="str">
            <v/>
          </cell>
        </row>
        <row r="916">
          <cell r="A916"/>
          <cell r="B916"/>
          <cell r="C916"/>
          <cell r="D916"/>
          <cell r="E916"/>
          <cell r="F916"/>
          <cell r="G916"/>
          <cell r="H916" t="str">
            <v/>
          </cell>
        </row>
        <row r="917">
          <cell r="A917"/>
          <cell r="B917"/>
          <cell r="C917"/>
          <cell r="D917"/>
          <cell r="E917"/>
          <cell r="F917"/>
          <cell r="G917"/>
          <cell r="H917" t="str">
            <v/>
          </cell>
        </row>
        <row r="918">
          <cell r="A918"/>
          <cell r="B918"/>
          <cell r="C918"/>
          <cell r="D918"/>
          <cell r="E918"/>
          <cell r="F918"/>
          <cell r="G918"/>
          <cell r="H918" t="str">
            <v/>
          </cell>
        </row>
        <row r="919">
          <cell r="A919"/>
          <cell r="B919"/>
          <cell r="C919"/>
          <cell r="D919"/>
          <cell r="E919"/>
          <cell r="F919"/>
          <cell r="G919"/>
          <cell r="H919" t="str">
            <v/>
          </cell>
        </row>
        <row r="920">
          <cell r="A920"/>
          <cell r="B920"/>
          <cell r="C920"/>
          <cell r="D920"/>
          <cell r="E920"/>
          <cell r="F920"/>
          <cell r="G920"/>
          <cell r="H920" t="str">
            <v/>
          </cell>
        </row>
        <row r="921">
          <cell r="A921"/>
          <cell r="B921"/>
          <cell r="C921"/>
          <cell r="D921"/>
          <cell r="E921"/>
          <cell r="F921"/>
          <cell r="G921"/>
          <cell r="H921" t="str">
            <v/>
          </cell>
        </row>
        <row r="922">
          <cell r="A922"/>
          <cell r="B922"/>
          <cell r="C922"/>
          <cell r="D922"/>
          <cell r="E922"/>
          <cell r="F922"/>
          <cell r="G922"/>
          <cell r="H922" t="str">
            <v/>
          </cell>
        </row>
        <row r="923">
          <cell r="A923"/>
          <cell r="B923"/>
          <cell r="C923"/>
          <cell r="D923"/>
          <cell r="E923"/>
          <cell r="F923"/>
          <cell r="G923"/>
          <cell r="H923" t="str">
            <v/>
          </cell>
        </row>
        <row r="924">
          <cell r="A924"/>
          <cell r="B924"/>
          <cell r="C924"/>
          <cell r="D924"/>
          <cell r="E924"/>
          <cell r="F924"/>
          <cell r="G924"/>
          <cell r="H924" t="str">
            <v/>
          </cell>
        </row>
        <row r="925">
          <cell r="A925"/>
          <cell r="B925"/>
          <cell r="C925"/>
          <cell r="D925"/>
          <cell r="E925"/>
          <cell r="F925"/>
          <cell r="G925"/>
          <cell r="H925" t="str">
            <v/>
          </cell>
        </row>
        <row r="926">
          <cell r="A926"/>
          <cell r="B926"/>
          <cell r="C926"/>
          <cell r="D926"/>
          <cell r="E926"/>
          <cell r="F926"/>
          <cell r="G926"/>
          <cell r="H926" t="str">
            <v/>
          </cell>
        </row>
        <row r="927">
          <cell r="A927"/>
          <cell r="B927"/>
          <cell r="C927"/>
          <cell r="D927"/>
          <cell r="E927"/>
          <cell r="F927"/>
          <cell r="G927"/>
          <cell r="H927" t="str">
            <v/>
          </cell>
        </row>
        <row r="928">
          <cell r="A928"/>
          <cell r="B928"/>
          <cell r="C928"/>
          <cell r="D928"/>
          <cell r="E928"/>
          <cell r="F928"/>
          <cell r="G928"/>
          <cell r="H928" t="str">
            <v/>
          </cell>
        </row>
        <row r="929">
          <cell r="A929"/>
          <cell r="B929"/>
          <cell r="C929"/>
          <cell r="D929"/>
          <cell r="E929"/>
          <cell r="F929"/>
          <cell r="G929"/>
          <cell r="H929" t="str">
            <v/>
          </cell>
        </row>
        <row r="930">
          <cell r="A930" t="str">
            <v xml:space="preserve">TOTAL CANTIDAD ITEM </v>
          </cell>
          <cell r="B930"/>
          <cell r="C930"/>
          <cell r="D930"/>
          <cell r="E930"/>
          <cell r="F930"/>
          <cell r="G930"/>
          <cell r="H930" t="str">
            <v/>
          </cell>
        </row>
        <row r="931">
          <cell r="A931" t="str">
            <v>INSERTE PLANO, GRÁFICO O ESQUEMA AQUÍ</v>
          </cell>
          <cell r="B931"/>
          <cell r="C931"/>
          <cell r="D931"/>
          <cell r="E931"/>
          <cell r="F931"/>
          <cell r="G931"/>
          <cell r="H931"/>
        </row>
        <row r="932">
          <cell r="A932"/>
          <cell r="B932"/>
          <cell r="C932"/>
          <cell r="D932"/>
          <cell r="E932"/>
          <cell r="F932"/>
          <cell r="G932"/>
          <cell r="H932"/>
        </row>
        <row r="933">
          <cell r="A933"/>
          <cell r="B933"/>
          <cell r="C933"/>
          <cell r="D933"/>
          <cell r="E933"/>
          <cell r="F933"/>
          <cell r="G933"/>
          <cell r="H933"/>
        </row>
        <row r="934">
          <cell r="A934"/>
          <cell r="B934"/>
          <cell r="C934"/>
          <cell r="D934"/>
          <cell r="E934"/>
          <cell r="F934"/>
          <cell r="G934"/>
          <cell r="H934"/>
        </row>
        <row r="935">
          <cell r="A935"/>
          <cell r="B935"/>
          <cell r="C935"/>
          <cell r="D935"/>
          <cell r="E935"/>
          <cell r="F935"/>
          <cell r="G935"/>
          <cell r="H935"/>
        </row>
        <row r="936">
          <cell r="A936"/>
          <cell r="B936"/>
          <cell r="C936"/>
          <cell r="D936"/>
          <cell r="E936"/>
          <cell r="F936"/>
          <cell r="G936"/>
          <cell r="H936"/>
        </row>
        <row r="937">
          <cell r="A937"/>
          <cell r="B937"/>
          <cell r="C937"/>
          <cell r="D937"/>
          <cell r="E937"/>
          <cell r="F937"/>
          <cell r="G937"/>
          <cell r="H937"/>
        </row>
        <row r="938">
          <cell r="A938"/>
          <cell r="B938"/>
          <cell r="C938"/>
          <cell r="D938"/>
          <cell r="E938"/>
          <cell r="F938"/>
          <cell r="G938"/>
          <cell r="H938"/>
        </row>
        <row r="939">
          <cell r="A939"/>
          <cell r="B939"/>
          <cell r="C939"/>
          <cell r="D939"/>
          <cell r="E939"/>
          <cell r="F939"/>
          <cell r="G939"/>
          <cell r="H939"/>
        </row>
        <row r="940">
          <cell r="A940"/>
          <cell r="B940"/>
          <cell r="C940"/>
          <cell r="D940"/>
          <cell r="E940"/>
          <cell r="F940"/>
          <cell r="G940"/>
          <cell r="H940"/>
        </row>
        <row r="941">
          <cell r="A941"/>
          <cell r="B941"/>
          <cell r="C941"/>
          <cell r="D941"/>
          <cell r="E941"/>
          <cell r="F941"/>
          <cell r="G941"/>
          <cell r="H941"/>
        </row>
        <row r="942">
          <cell r="A942"/>
          <cell r="B942"/>
          <cell r="C942"/>
          <cell r="D942"/>
          <cell r="E942"/>
          <cell r="F942"/>
          <cell r="G942"/>
          <cell r="H942"/>
        </row>
        <row r="943">
          <cell r="A943"/>
          <cell r="B943"/>
          <cell r="C943"/>
          <cell r="D943"/>
          <cell r="E943"/>
          <cell r="F943"/>
          <cell r="G943"/>
          <cell r="H943"/>
        </row>
        <row r="944">
          <cell r="A944"/>
          <cell r="B944"/>
          <cell r="C944"/>
          <cell r="D944"/>
          <cell r="E944"/>
          <cell r="F944"/>
          <cell r="G944"/>
          <cell r="H944"/>
        </row>
        <row r="945">
          <cell r="A945"/>
          <cell r="B945"/>
          <cell r="C945"/>
          <cell r="D945"/>
          <cell r="E945"/>
          <cell r="F945"/>
          <cell r="G945"/>
          <cell r="H945"/>
        </row>
        <row r="946">
          <cell r="A946"/>
          <cell r="B946"/>
          <cell r="C946"/>
          <cell r="D946"/>
          <cell r="E946"/>
          <cell r="F946"/>
          <cell r="G946"/>
          <cell r="H946"/>
        </row>
        <row r="947">
          <cell r="A947"/>
          <cell r="B947"/>
          <cell r="C947"/>
          <cell r="D947"/>
          <cell r="E947"/>
          <cell r="F947"/>
          <cell r="G947"/>
          <cell r="H947"/>
        </row>
        <row r="948">
          <cell r="A948"/>
          <cell r="B948"/>
          <cell r="C948"/>
          <cell r="D948"/>
          <cell r="E948"/>
          <cell r="F948"/>
          <cell r="G948"/>
          <cell r="H948"/>
        </row>
        <row r="949">
          <cell r="A949"/>
          <cell r="B949"/>
          <cell r="C949"/>
          <cell r="D949"/>
          <cell r="E949"/>
          <cell r="F949"/>
          <cell r="G949"/>
          <cell r="H949"/>
        </row>
        <row r="950">
          <cell r="A950"/>
          <cell r="B950"/>
          <cell r="C950"/>
          <cell r="D950"/>
          <cell r="E950"/>
          <cell r="F950"/>
          <cell r="G950"/>
          <cell r="H950"/>
        </row>
        <row r="951">
          <cell r="A951"/>
          <cell r="C951"/>
          <cell r="D951"/>
          <cell r="E951"/>
          <cell r="F951"/>
          <cell r="G951"/>
        </row>
        <row r="952">
          <cell r="A952"/>
          <cell r="C952"/>
          <cell r="D952"/>
          <cell r="E952"/>
          <cell r="F952"/>
          <cell r="G952"/>
        </row>
        <row r="953">
          <cell r="A953"/>
          <cell r="B953"/>
          <cell r="C953"/>
          <cell r="D953"/>
          <cell r="E953"/>
          <cell r="F953"/>
          <cell r="G953"/>
        </row>
        <row r="954">
          <cell r="A954"/>
          <cell r="B954" t="str">
            <v/>
          </cell>
          <cell r="C954"/>
          <cell r="D954"/>
          <cell r="E954"/>
          <cell r="F954"/>
          <cell r="G954"/>
        </row>
        <row r="955">
          <cell r="A955"/>
          <cell r="B955" t="str">
            <v/>
          </cell>
          <cell r="C955"/>
          <cell r="D955"/>
          <cell r="E955"/>
          <cell r="F955"/>
          <cell r="G955"/>
        </row>
        <row r="956">
          <cell r="A956"/>
          <cell r="B956" t="str">
            <v/>
          </cell>
          <cell r="C956"/>
          <cell r="D956"/>
          <cell r="E956"/>
          <cell r="F956"/>
          <cell r="G956"/>
        </row>
        <row r="957">
          <cell r="A957"/>
          <cell r="B957" t="str">
            <v/>
          </cell>
          <cell r="C957" t="str">
            <v>ITEM  - PÁGINA 2</v>
          </cell>
          <cell r="D957"/>
          <cell r="E957"/>
          <cell r="F957"/>
          <cell r="G957"/>
          <cell r="H957"/>
        </row>
        <row r="958">
          <cell r="A958" t="str">
            <v>DEPARTAMENTO DE ANTIOQUIA</v>
          </cell>
          <cell r="B958"/>
          <cell r="C958"/>
          <cell r="D958"/>
          <cell r="E958"/>
          <cell r="F958"/>
          <cell r="G958"/>
          <cell r="H958"/>
        </row>
        <row r="959">
          <cell r="A959" t="str">
            <v>MUNICIPIO DE CAUCASIA</v>
          </cell>
          <cell r="B959"/>
          <cell r="C959"/>
          <cell r="D959"/>
          <cell r="E959"/>
          <cell r="F959"/>
          <cell r="G959"/>
          <cell r="H959"/>
        </row>
        <row r="960">
          <cell r="A960" t="str">
            <v>PROYECTO: CONSTRUCCION DE PAVIMENTO RIGIDO URBANO EN LA URBANIZACION VILLA SUAREZ DEL MUNICIPIO DE CAUCASIA ,ANTIOQUIA</v>
          </cell>
          <cell r="B960"/>
          <cell r="C960"/>
          <cell r="D960"/>
          <cell r="E960"/>
          <cell r="F960"/>
          <cell r="G960"/>
          <cell r="H960"/>
        </row>
        <row r="961">
          <cell r="A961"/>
          <cell r="C961"/>
          <cell r="D961"/>
          <cell r="E961"/>
          <cell r="F961"/>
          <cell r="G961"/>
          <cell r="H961"/>
        </row>
        <row r="962">
          <cell r="A962" t="str">
            <v>MEMORIAS DE OBRA</v>
          </cell>
          <cell r="B962"/>
          <cell r="C962"/>
          <cell r="D962"/>
          <cell r="E962"/>
          <cell r="F962"/>
          <cell r="G962"/>
          <cell r="H962"/>
        </row>
        <row r="964">
          <cell r="A964" t="str">
            <v>ITEM</v>
          </cell>
          <cell r="B964" t="str">
            <v>DESCRIPCIÓN</v>
          </cell>
          <cell r="C964"/>
          <cell r="D964"/>
          <cell r="E964"/>
          <cell r="F964"/>
          <cell r="G964" t="str">
            <v>UNIDAD</v>
          </cell>
          <cell r="H964" t="str">
            <v>CANTIDAD</v>
          </cell>
        </row>
        <row r="965">
          <cell r="A965"/>
          <cell r="B965" t="str">
            <v/>
          </cell>
          <cell r="C965"/>
          <cell r="D965"/>
          <cell r="E965"/>
          <cell r="F965"/>
          <cell r="G965" t="str">
            <v/>
          </cell>
          <cell r="H965" t="str">
            <v/>
          </cell>
        </row>
        <row r="966">
          <cell r="A966"/>
          <cell r="B966"/>
          <cell r="C966"/>
          <cell r="D966"/>
          <cell r="E966"/>
          <cell r="F966"/>
          <cell r="G966"/>
        </row>
        <row r="967">
          <cell r="A967" t="str">
            <v>DETALLE</v>
          </cell>
          <cell r="B967"/>
          <cell r="C967" t="str">
            <v>FACTOR</v>
          </cell>
          <cell r="D967" t="str">
            <v>CANTIDAD</v>
          </cell>
          <cell r="E967" t="str">
            <v>A (ML)</v>
          </cell>
          <cell r="F967" t="str">
            <v>B (M2)</v>
          </cell>
          <cell r="G967" t="str">
            <v>C (M3)</v>
          </cell>
          <cell r="H967" t="str">
            <v>TOTAL</v>
          </cell>
        </row>
        <row r="968">
          <cell r="A968"/>
          <cell r="B968"/>
          <cell r="C968"/>
          <cell r="D968"/>
          <cell r="E968"/>
          <cell r="F968"/>
          <cell r="G968"/>
          <cell r="H968" t="str">
            <v/>
          </cell>
        </row>
        <row r="969">
          <cell r="A969"/>
          <cell r="B969"/>
          <cell r="C969"/>
          <cell r="D969"/>
          <cell r="E969"/>
          <cell r="F969"/>
          <cell r="G969"/>
          <cell r="H969" t="str">
            <v/>
          </cell>
        </row>
        <row r="970">
          <cell r="A970"/>
          <cell r="B970"/>
          <cell r="C970"/>
          <cell r="D970"/>
          <cell r="E970"/>
          <cell r="F970"/>
          <cell r="G970"/>
          <cell r="H970" t="str">
            <v/>
          </cell>
        </row>
        <row r="971">
          <cell r="A971"/>
          <cell r="B971"/>
          <cell r="C971"/>
          <cell r="D971"/>
          <cell r="E971"/>
          <cell r="F971"/>
          <cell r="G971"/>
          <cell r="H971" t="str">
            <v/>
          </cell>
        </row>
        <row r="972">
          <cell r="A972"/>
          <cell r="B972"/>
          <cell r="C972"/>
          <cell r="D972"/>
          <cell r="E972"/>
          <cell r="F972"/>
          <cell r="G972"/>
          <cell r="H972" t="str">
            <v/>
          </cell>
        </row>
        <row r="973">
          <cell r="A973"/>
          <cell r="B973"/>
          <cell r="C973"/>
          <cell r="D973"/>
          <cell r="E973"/>
          <cell r="F973"/>
          <cell r="G973"/>
          <cell r="H973" t="str">
            <v/>
          </cell>
        </row>
        <row r="974">
          <cell r="A974"/>
          <cell r="B974"/>
          <cell r="C974"/>
          <cell r="D974"/>
          <cell r="E974"/>
          <cell r="F974"/>
          <cell r="G974"/>
          <cell r="H974" t="str">
            <v/>
          </cell>
        </row>
        <row r="975">
          <cell r="A975"/>
          <cell r="B975"/>
          <cell r="C975"/>
          <cell r="D975"/>
          <cell r="E975"/>
          <cell r="F975"/>
          <cell r="G975"/>
          <cell r="H975" t="str">
            <v/>
          </cell>
        </row>
        <row r="976">
          <cell r="A976"/>
          <cell r="B976"/>
          <cell r="C976"/>
          <cell r="D976"/>
          <cell r="E976"/>
          <cell r="F976"/>
          <cell r="G976"/>
          <cell r="H976" t="str">
            <v/>
          </cell>
        </row>
        <row r="977">
          <cell r="A977"/>
          <cell r="B977"/>
          <cell r="C977"/>
          <cell r="D977"/>
          <cell r="E977"/>
          <cell r="F977"/>
          <cell r="G977"/>
          <cell r="H977" t="str">
            <v/>
          </cell>
        </row>
        <row r="978">
          <cell r="A978"/>
          <cell r="B978"/>
          <cell r="C978"/>
          <cell r="D978"/>
          <cell r="E978"/>
          <cell r="F978"/>
          <cell r="G978"/>
          <cell r="H978" t="str">
            <v/>
          </cell>
        </row>
        <row r="979">
          <cell r="A979"/>
          <cell r="B979"/>
          <cell r="C979"/>
          <cell r="D979"/>
          <cell r="E979"/>
          <cell r="F979"/>
          <cell r="G979"/>
          <cell r="H979" t="str">
            <v/>
          </cell>
        </row>
        <row r="980">
          <cell r="A980"/>
          <cell r="B980"/>
          <cell r="C980"/>
          <cell r="D980"/>
          <cell r="E980"/>
          <cell r="F980"/>
          <cell r="G980"/>
          <cell r="H980" t="str">
            <v/>
          </cell>
        </row>
        <row r="981">
          <cell r="A981"/>
          <cell r="B981"/>
          <cell r="C981"/>
          <cell r="D981"/>
          <cell r="E981"/>
          <cell r="F981"/>
          <cell r="G981"/>
          <cell r="H981" t="str">
            <v/>
          </cell>
        </row>
        <row r="982">
          <cell r="A982"/>
          <cell r="B982"/>
          <cell r="C982"/>
          <cell r="D982"/>
          <cell r="E982"/>
          <cell r="F982"/>
          <cell r="G982"/>
          <cell r="H982" t="str">
            <v/>
          </cell>
        </row>
        <row r="983">
          <cell r="A983"/>
          <cell r="B983"/>
          <cell r="C983"/>
          <cell r="D983"/>
          <cell r="E983"/>
          <cell r="F983"/>
          <cell r="G983"/>
          <cell r="H983" t="str">
            <v/>
          </cell>
        </row>
        <row r="984">
          <cell r="A984"/>
          <cell r="B984"/>
          <cell r="C984"/>
          <cell r="D984"/>
          <cell r="E984"/>
          <cell r="F984"/>
          <cell r="G984"/>
          <cell r="H984" t="str">
            <v/>
          </cell>
        </row>
        <row r="985">
          <cell r="A985"/>
          <cell r="B985"/>
          <cell r="C985"/>
          <cell r="D985"/>
          <cell r="E985"/>
          <cell r="F985"/>
          <cell r="G985"/>
          <cell r="H985" t="str">
            <v/>
          </cell>
        </row>
        <row r="986">
          <cell r="A986"/>
          <cell r="B986"/>
          <cell r="C986"/>
          <cell r="D986"/>
          <cell r="E986"/>
          <cell r="F986"/>
          <cell r="G986"/>
          <cell r="H986" t="str">
            <v/>
          </cell>
        </row>
        <row r="987">
          <cell r="A987"/>
          <cell r="B987"/>
          <cell r="C987"/>
          <cell r="D987"/>
          <cell r="E987"/>
          <cell r="F987"/>
          <cell r="G987"/>
          <cell r="H987" t="str">
            <v/>
          </cell>
        </row>
        <row r="988">
          <cell r="A988"/>
          <cell r="B988"/>
          <cell r="C988"/>
          <cell r="D988"/>
          <cell r="E988"/>
          <cell r="F988"/>
          <cell r="G988"/>
          <cell r="H988" t="str">
            <v/>
          </cell>
        </row>
        <row r="989">
          <cell r="A989"/>
          <cell r="B989"/>
          <cell r="C989"/>
          <cell r="D989"/>
          <cell r="E989"/>
          <cell r="F989"/>
          <cell r="G989"/>
          <cell r="H989" t="str">
            <v/>
          </cell>
        </row>
        <row r="990">
          <cell r="A990"/>
          <cell r="B990"/>
          <cell r="C990"/>
          <cell r="D990"/>
          <cell r="E990"/>
          <cell r="F990"/>
          <cell r="G990"/>
          <cell r="H990" t="str">
            <v/>
          </cell>
        </row>
        <row r="991">
          <cell r="A991"/>
          <cell r="B991"/>
          <cell r="C991"/>
          <cell r="D991"/>
          <cell r="E991"/>
          <cell r="F991"/>
          <cell r="G991"/>
          <cell r="H991" t="str">
            <v/>
          </cell>
        </row>
        <row r="992">
          <cell r="A992"/>
          <cell r="B992"/>
          <cell r="C992"/>
          <cell r="D992"/>
          <cell r="E992"/>
          <cell r="F992"/>
          <cell r="G992"/>
          <cell r="H992" t="str">
            <v/>
          </cell>
        </row>
        <row r="993">
          <cell r="A993"/>
          <cell r="B993"/>
          <cell r="C993"/>
          <cell r="D993"/>
          <cell r="E993"/>
          <cell r="F993"/>
          <cell r="G993"/>
          <cell r="H993" t="str">
            <v/>
          </cell>
        </row>
        <row r="994">
          <cell r="A994"/>
          <cell r="B994"/>
          <cell r="C994"/>
          <cell r="D994"/>
          <cell r="E994"/>
          <cell r="F994"/>
          <cell r="G994"/>
          <cell r="H994" t="str">
            <v/>
          </cell>
        </row>
        <row r="995">
          <cell r="A995"/>
          <cell r="B995"/>
          <cell r="C995"/>
          <cell r="D995"/>
          <cell r="E995"/>
          <cell r="F995"/>
          <cell r="G995"/>
          <cell r="H995" t="str">
            <v/>
          </cell>
        </row>
        <row r="996">
          <cell r="A996"/>
          <cell r="B996"/>
          <cell r="C996"/>
          <cell r="D996"/>
          <cell r="E996"/>
          <cell r="F996"/>
          <cell r="G996"/>
          <cell r="H996" t="str">
            <v/>
          </cell>
        </row>
        <row r="997">
          <cell r="A997"/>
          <cell r="B997"/>
          <cell r="C997"/>
          <cell r="D997"/>
          <cell r="E997"/>
          <cell r="F997"/>
          <cell r="G997"/>
          <cell r="H997" t="str">
            <v/>
          </cell>
        </row>
        <row r="998">
          <cell r="A998"/>
          <cell r="B998"/>
          <cell r="C998"/>
          <cell r="D998"/>
          <cell r="E998"/>
          <cell r="F998"/>
          <cell r="G998"/>
          <cell r="H998" t="str">
            <v/>
          </cell>
        </row>
        <row r="999">
          <cell r="A999" t="str">
            <v>ITEM  - PÁGINA 1</v>
          </cell>
          <cell r="B999"/>
          <cell r="C999"/>
          <cell r="D999"/>
          <cell r="E999"/>
          <cell r="F999"/>
          <cell r="G999"/>
          <cell r="H999"/>
        </row>
        <row r="1000">
          <cell r="A1000"/>
          <cell r="B1000"/>
          <cell r="C1000"/>
          <cell r="D1000"/>
          <cell r="E1000"/>
          <cell r="F1000"/>
          <cell r="G1000"/>
          <cell r="H1000" t="str">
            <v/>
          </cell>
        </row>
        <row r="1001">
          <cell r="A1001"/>
          <cell r="B1001"/>
          <cell r="C1001"/>
          <cell r="D1001"/>
          <cell r="E1001"/>
          <cell r="F1001"/>
          <cell r="G1001"/>
          <cell r="H1001" t="str">
            <v/>
          </cell>
        </row>
        <row r="1002">
          <cell r="A1002"/>
          <cell r="B1002"/>
          <cell r="C1002"/>
          <cell r="D1002"/>
          <cell r="E1002"/>
          <cell r="F1002"/>
          <cell r="G1002"/>
          <cell r="H1002" t="str">
            <v/>
          </cell>
        </row>
        <row r="1003">
          <cell r="A1003"/>
          <cell r="B1003"/>
          <cell r="C1003"/>
          <cell r="D1003"/>
          <cell r="E1003"/>
          <cell r="F1003"/>
          <cell r="G1003"/>
          <cell r="H1003" t="str">
            <v/>
          </cell>
        </row>
        <row r="1004">
          <cell r="A1004"/>
          <cell r="B1004"/>
          <cell r="C1004"/>
          <cell r="D1004"/>
          <cell r="E1004"/>
          <cell r="F1004"/>
          <cell r="G1004"/>
          <cell r="H1004" t="str">
            <v/>
          </cell>
        </row>
        <row r="1005">
          <cell r="A1005"/>
          <cell r="B1005"/>
          <cell r="C1005"/>
          <cell r="D1005"/>
          <cell r="E1005"/>
          <cell r="F1005"/>
          <cell r="G1005"/>
          <cell r="H1005" t="str">
            <v/>
          </cell>
        </row>
        <row r="1006">
          <cell r="A1006"/>
          <cell r="B1006"/>
          <cell r="C1006"/>
          <cell r="D1006"/>
          <cell r="E1006"/>
          <cell r="F1006"/>
          <cell r="G1006"/>
          <cell r="H1006" t="str">
            <v/>
          </cell>
        </row>
        <row r="1007">
          <cell r="A1007"/>
          <cell r="B1007"/>
          <cell r="C1007"/>
          <cell r="D1007"/>
          <cell r="E1007"/>
          <cell r="F1007"/>
          <cell r="G1007"/>
          <cell r="H1007" t="str">
            <v/>
          </cell>
        </row>
        <row r="1008">
          <cell r="A1008"/>
          <cell r="B1008"/>
          <cell r="C1008"/>
          <cell r="D1008"/>
          <cell r="E1008"/>
          <cell r="F1008"/>
          <cell r="G1008"/>
          <cell r="H1008" t="str">
            <v/>
          </cell>
        </row>
        <row r="1009">
          <cell r="A1009"/>
          <cell r="B1009"/>
          <cell r="C1009"/>
          <cell r="D1009"/>
          <cell r="E1009"/>
          <cell r="F1009"/>
          <cell r="G1009"/>
          <cell r="H1009" t="str">
            <v/>
          </cell>
        </row>
        <row r="1010">
          <cell r="A1010"/>
          <cell r="B1010"/>
          <cell r="C1010"/>
          <cell r="D1010"/>
          <cell r="E1010"/>
          <cell r="F1010"/>
          <cell r="G1010"/>
          <cell r="H1010" t="str">
            <v/>
          </cell>
        </row>
        <row r="1011">
          <cell r="A1011"/>
          <cell r="B1011"/>
          <cell r="C1011"/>
          <cell r="D1011"/>
          <cell r="E1011"/>
          <cell r="F1011"/>
          <cell r="G1011"/>
          <cell r="H1011" t="str">
            <v/>
          </cell>
        </row>
        <row r="1012">
          <cell r="A1012"/>
          <cell r="B1012"/>
          <cell r="C1012"/>
          <cell r="D1012"/>
          <cell r="E1012"/>
          <cell r="F1012"/>
          <cell r="G1012"/>
          <cell r="H1012" t="str">
            <v/>
          </cell>
        </row>
        <row r="1013">
          <cell r="A1013"/>
          <cell r="B1013"/>
          <cell r="C1013"/>
          <cell r="D1013"/>
          <cell r="E1013"/>
          <cell r="F1013"/>
          <cell r="G1013"/>
          <cell r="H1013" t="str">
            <v/>
          </cell>
        </row>
        <row r="1014">
          <cell r="A1014"/>
          <cell r="B1014"/>
          <cell r="C1014"/>
          <cell r="D1014"/>
          <cell r="E1014"/>
          <cell r="F1014"/>
          <cell r="G1014"/>
          <cell r="H1014" t="str">
            <v/>
          </cell>
        </row>
        <row r="1015">
          <cell r="A1015"/>
          <cell r="B1015"/>
          <cell r="C1015"/>
          <cell r="D1015"/>
          <cell r="E1015"/>
          <cell r="F1015"/>
          <cell r="G1015"/>
          <cell r="H1015" t="str">
            <v/>
          </cell>
        </row>
        <row r="1016">
          <cell r="A1016"/>
          <cell r="B1016"/>
          <cell r="C1016"/>
          <cell r="D1016"/>
          <cell r="E1016"/>
          <cell r="F1016"/>
          <cell r="G1016"/>
          <cell r="H1016" t="str">
            <v/>
          </cell>
        </row>
        <row r="1017">
          <cell r="A1017" t="str">
            <v xml:space="preserve">TOTAL CANTIDAD ITEM </v>
          </cell>
          <cell r="B1017"/>
          <cell r="C1017"/>
          <cell r="D1017"/>
          <cell r="E1017"/>
          <cell r="F1017"/>
          <cell r="G1017"/>
          <cell r="H1017" t="str">
            <v/>
          </cell>
        </row>
        <row r="1018">
          <cell r="A1018" t="str">
            <v>INSERTE PLANO, GRÁFICO O ESQUEMA AQUÍ</v>
          </cell>
          <cell r="B1018"/>
          <cell r="C1018"/>
          <cell r="D1018"/>
          <cell r="E1018"/>
          <cell r="F1018"/>
          <cell r="G1018"/>
          <cell r="H1018"/>
        </row>
        <row r="1019">
          <cell r="A1019"/>
          <cell r="B1019"/>
          <cell r="C1019"/>
          <cell r="D1019"/>
          <cell r="E1019"/>
          <cell r="F1019"/>
          <cell r="G1019"/>
          <cell r="H1019"/>
        </row>
        <row r="1020">
          <cell r="A1020"/>
          <cell r="B1020"/>
          <cell r="C1020"/>
          <cell r="D1020"/>
          <cell r="E1020"/>
          <cell r="F1020"/>
          <cell r="G1020"/>
          <cell r="H1020"/>
        </row>
        <row r="1021">
          <cell r="A1021"/>
          <cell r="B1021"/>
          <cell r="C1021"/>
          <cell r="D1021"/>
          <cell r="E1021"/>
          <cell r="F1021"/>
          <cell r="G1021"/>
          <cell r="H1021"/>
        </row>
        <row r="1022">
          <cell r="A1022"/>
          <cell r="B1022"/>
          <cell r="C1022"/>
          <cell r="D1022"/>
          <cell r="E1022"/>
          <cell r="F1022"/>
          <cell r="G1022"/>
          <cell r="H1022"/>
        </row>
        <row r="1023">
          <cell r="A1023"/>
          <cell r="B1023"/>
          <cell r="C1023"/>
          <cell r="D1023"/>
          <cell r="E1023"/>
          <cell r="F1023"/>
          <cell r="G1023"/>
          <cell r="H1023"/>
        </row>
        <row r="1024">
          <cell r="A1024"/>
          <cell r="B1024"/>
          <cell r="C1024"/>
          <cell r="D1024"/>
          <cell r="E1024"/>
          <cell r="F1024"/>
          <cell r="G1024"/>
          <cell r="H1024"/>
        </row>
        <row r="1025">
          <cell r="A1025"/>
          <cell r="B1025"/>
          <cell r="C1025"/>
          <cell r="D1025"/>
          <cell r="E1025"/>
          <cell r="F1025"/>
          <cell r="G1025"/>
          <cell r="H1025"/>
        </row>
        <row r="1026">
          <cell r="A1026"/>
          <cell r="B1026"/>
          <cell r="C1026"/>
          <cell r="D1026"/>
          <cell r="E1026"/>
          <cell r="F1026"/>
          <cell r="G1026"/>
          <cell r="H1026"/>
        </row>
        <row r="1027">
          <cell r="A1027"/>
          <cell r="B1027"/>
          <cell r="C1027"/>
          <cell r="D1027"/>
          <cell r="E1027"/>
          <cell r="F1027"/>
          <cell r="G1027"/>
          <cell r="H1027"/>
        </row>
        <row r="1028">
          <cell r="A1028"/>
          <cell r="B1028"/>
          <cell r="C1028"/>
          <cell r="D1028"/>
          <cell r="E1028"/>
          <cell r="F1028"/>
          <cell r="G1028"/>
          <cell r="H1028"/>
        </row>
        <row r="1029">
          <cell r="A1029"/>
          <cell r="B1029"/>
          <cell r="C1029"/>
          <cell r="D1029"/>
          <cell r="E1029"/>
          <cell r="F1029"/>
          <cell r="G1029"/>
          <cell r="H1029"/>
        </row>
        <row r="1030">
          <cell r="A1030"/>
          <cell r="B1030"/>
          <cell r="C1030"/>
          <cell r="D1030"/>
          <cell r="E1030"/>
          <cell r="F1030"/>
          <cell r="G1030"/>
          <cell r="H1030"/>
        </row>
        <row r="1031">
          <cell r="A1031"/>
          <cell r="B1031"/>
          <cell r="C1031"/>
          <cell r="D1031"/>
          <cell r="E1031"/>
          <cell r="F1031"/>
          <cell r="G1031"/>
          <cell r="H1031"/>
        </row>
        <row r="1032">
          <cell r="A1032"/>
          <cell r="B1032"/>
          <cell r="C1032"/>
          <cell r="D1032"/>
          <cell r="E1032"/>
          <cell r="F1032"/>
          <cell r="G1032"/>
          <cell r="H1032"/>
        </row>
        <row r="1033">
          <cell r="A1033"/>
          <cell r="B1033"/>
          <cell r="C1033"/>
          <cell r="D1033"/>
          <cell r="E1033"/>
          <cell r="F1033"/>
          <cell r="G1033"/>
          <cell r="H1033"/>
        </row>
        <row r="1034">
          <cell r="A1034"/>
          <cell r="B1034"/>
          <cell r="C1034"/>
          <cell r="D1034"/>
          <cell r="E1034"/>
          <cell r="F1034"/>
          <cell r="G1034"/>
          <cell r="H1034"/>
        </row>
        <row r="1035">
          <cell r="A1035"/>
          <cell r="B1035"/>
          <cell r="C1035"/>
          <cell r="D1035"/>
          <cell r="E1035"/>
          <cell r="F1035"/>
          <cell r="G1035"/>
          <cell r="H1035"/>
        </row>
        <row r="1036">
          <cell r="A1036"/>
          <cell r="B1036"/>
          <cell r="C1036"/>
          <cell r="D1036"/>
          <cell r="E1036"/>
          <cell r="F1036"/>
          <cell r="G1036"/>
          <cell r="H1036"/>
        </row>
        <row r="1037">
          <cell r="A1037"/>
          <cell r="B1037"/>
          <cell r="C1037"/>
          <cell r="D1037"/>
          <cell r="E1037"/>
          <cell r="F1037"/>
          <cell r="G1037"/>
          <cell r="H1037"/>
        </row>
        <row r="1038">
          <cell r="A1038"/>
          <cell r="C1038"/>
          <cell r="D1038"/>
          <cell r="E1038"/>
          <cell r="F1038"/>
          <cell r="G1038"/>
        </row>
        <row r="1039">
          <cell r="A1039"/>
          <cell r="C1039"/>
          <cell r="D1039"/>
          <cell r="E1039"/>
          <cell r="F1039"/>
          <cell r="G1039"/>
        </row>
        <row r="1040">
          <cell r="A1040"/>
          <cell r="B1040"/>
          <cell r="C1040"/>
          <cell r="D1040"/>
          <cell r="E1040"/>
          <cell r="F1040"/>
          <cell r="G1040"/>
        </row>
        <row r="1041">
          <cell r="A1041"/>
          <cell r="B1041" t="str">
            <v>LUIS ROBERTO MONTERROSA OROZCO</v>
          </cell>
          <cell r="C1041"/>
          <cell r="D1041"/>
          <cell r="E1041"/>
          <cell r="F1041"/>
          <cell r="G1041"/>
        </row>
        <row r="1042">
          <cell r="A1042"/>
          <cell r="B1042" t="str">
            <v>ING. CIVIL CONSULTOR EXTERNO</v>
          </cell>
          <cell r="C1042"/>
          <cell r="D1042"/>
          <cell r="E1042"/>
          <cell r="F1042"/>
          <cell r="G1042"/>
        </row>
        <row r="1043">
          <cell r="A1043"/>
          <cell r="B1043" t="str">
            <v>PLANEACION MUNICIPAL</v>
          </cell>
          <cell r="C1043"/>
          <cell r="D1043"/>
          <cell r="E1043"/>
          <cell r="F1043"/>
          <cell r="G1043"/>
        </row>
        <row r="1044">
          <cell r="A1044"/>
          <cell r="B1044" t="str">
            <v>M.P. 5202140692</v>
          </cell>
          <cell r="C1044" t="str">
            <v>ITEM  - PÁGINA 2</v>
          </cell>
          <cell r="D1044"/>
          <cell r="E1044"/>
          <cell r="F1044"/>
          <cell r="G1044"/>
          <cell r="H1044"/>
        </row>
        <row r="1045">
          <cell r="A1045" t="str">
            <v>DEPARTAMENTO DE ANTIOQUIA</v>
          </cell>
          <cell r="B1045"/>
          <cell r="C1045"/>
          <cell r="D1045"/>
          <cell r="E1045"/>
          <cell r="F1045"/>
          <cell r="G1045"/>
          <cell r="H1045"/>
        </row>
        <row r="1046">
          <cell r="A1046" t="str">
            <v>MUNICIPIO DE CAUCASIA</v>
          </cell>
          <cell r="B1046"/>
          <cell r="C1046"/>
          <cell r="D1046"/>
          <cell r="E1046"/>
          <cell r="F1046"/>
          <cell r="G1046"/>
          <cell r="H1046"/>
        </row>
        <row r="1047">
          <cell r="A1047" t="str">
            <v>PROYECTO: CONSTRUCCION DE PAVIMENTO RIGIDO URBANO EN LA URBANIZACION VILLA SUAREZ DEL MUNICIPIO DE CAUCASIA ,ANTIOQUIA</v>
          </cell>
          <cell r="B1047"/>
          <cell r="C1047"/>
          <cell r="D1047"/>
          <cell r="E1047"/>
          <cell r="F1047"/>
          <cell r="G1047"/>
          <cell r="H1047"/>
        </row>
        <row r="1048">
          <cell r="A1048"/>
          <cell r="C1048"/>
          <cell r="D1048"/>
          <cell r="E1048"/>
          <cell r="F1048"/>
          <cell r="G1048"/>
          <cell r="H1048"/>
        </row>
        <row r="1049">
          <cell r="A1049" t="str">
            <v>MEMORIAS DE OBRA</v>
          </cell>
          <cell r="B1049"/>
          <cell r="C1049"/>
          <cell r="D1049"/>
          <cell r="E1049"/>
          <cell r="F1049"/>
          <cell r="G1049"/>
          <cell r="H1049"/>
        </row>
        <row r="1051">
          <cell r="A1051" t="str">
            <v>ITEM</v>
          </cell>
          <cell r="B1051" t="str">
            <v>DESCRIPCIÓN</v>
          </cell>
          <cell r="C1051"/>
          <cell r="D1051"/>
          <cell r="E1051"/>
          <cell r="F1051"/>
          <cell r="G1051" t="str">
            <v>UNIDAD</v>
          </cell>
          <cell r="H1051" t="str">
            <v>CANTIDAD</v>
          </cell>
        </row>
        <row r="1052">
          <cell r="A1052"/>
          <cell r="B1052" t="str">
            <v/>
          </cell>
          <cell r="C1052"/>
          <cell r="D1052"/>
          <cell r="E1052"/>
          <cell r="F1052"/>
          <cell r="G1052" t="str">
            <v/>
          </cell>
          <cell r="H1052" t="str">
            <v/>
          </cell>
        </row>
        <row r="1053">
          <cell r="A1053"/>
          <cell r="B1053"/>
          <cell r="C1053"/>
          <cell r="D1053"/>
          <cell r="E1053"/>
          <cell r="F1053"/>
          <cell r="G1053"/>
        </row>
        <row r="1054">
          <cell r="A1054" t="str">
            <v>DETALLE</v>
          </cell>
          <cell r="B1054"/>
          <cell r="C1054" t="str">
            <v>FACTOR</v>
          </cell>
          <cell r="D1054" t="str">
            <v>CANTIDAD</v>
          </cell>
          <cell r="E1054" t="str">
            <v>A (ML)</v>
          </cell>
          <cell r="F1054" t="str">
            <v>B (M2)</v>
          </cell>
          <cell r="G1054" t="str">
            <v>C (M3)</v>
          </cell>
          <cell r="H1054" t="str">
            <v>TOTAL</v>
          </cell>
        </row>
        <row r="1055">
          <cell r="A1055"/>
          <cell r="B1055"/>
          <cell r="C1055"/>
          <cell r="D1055"/>
          <cell r="E1055"/>
          <cell r="F1055"/>
          <cell r="G1055"/>
          <cell r="H1055" t="str">
            <v/>
          </cell>
        </row>
        <row r="1056">
          <cell r="A1056"/>
          <cell r="B1056"/>
          <cell r="C1056"/>
          <cell r="D1056"/>
          <cell r="E1056"/>
          <cell r="F1056"/>
          <cell r="G1056"/>
          <cell r="H1056" t="str">
            <v/>
          </cell>
        </row>
        <row r="1057">
          <cell r="A1057"/>
          <cell r="B1057"/>
          <cell r="C1057"/>
          <cell r="D1057"/>
          <cell r="E1057"/>
          <cell r="F1057"/>
          <cell r="G1057"/>
          <cell r="H1057" t="str">
            <v/>
          </cell>
        </row>
        <row r="1058">
          <cell r="A1058"/>
          <cell r="B1058"/>
          <cell r="C1058"/>
          <cell r="D1058"/>
          <cell r="E1058"/>
          <cell r="F1058"/>
          <cell r="G1058"/>
          <cell r="H1058" t="str">
            <v/>
          </cell>
        </row>
        <row r="1059">
          <cell r="A1059"/>
          <cell r="B1059"/>
          <cell r="C1059"/>
          <cell r="D1059"/>
          <cell r="E1059"/>
          <cell r="F1059"/>
          <cell r="G1059"/>
          <cell r="H1059" t="str">
            <v/>
          </cell>
        </row>
        <row r="1060">
          <cell r="A1060"/>
          <cell r="B1060"/>
          <cell r="C1060"/>
          <cell r="D1060"/>
          <cell r="E1060"/>
          <cell r="F1060"/>
          <cell r="G1060"/>
          <cell r="H1060" t="str">
            <v/>
          </cell>
        </row>
        <row r="1061">
          <cell r="A1061"/>
          <cell r="B1061"/>
          <cell r="C1061"/>
          <cell r="D1061"/>
          <cell r="E1061"/>
          <cell r="F1061"/>
          <cell r="G1061"/>
          <cell r="H1061" t="str">
            <v/>
          </cell>
        </row>
        <row r="1062">
          <cell r="A1062"/>
          <cell r="B1062"/>
          <cell r="C1062"/>
          <cell r="D1062"/>
          <cell r="E1062"/>
          <cell r="F1062"/>
          <cell r="G1062"/>
          <cell r="H1062" t="str">
            <v/>
          </cell>
        </row>
        <row r="1063">
          <cell r="A1063"/>
          <cell r="B1063"/>
          <cell r="C1063"/>
          <cell r="D1063"/>
          <cell r="E1063"/>
          <cell r="F1063"/>
          <cell r="G1063"/>
          <cell r="H1063" t="str">
            <v/>
          </cell>
        </row>
        <row r="1064">
          <cell r="A1064"/>
          <cell r="B1064"/>
          <cell r="C1064"/>
          <cell r="D1064"/>
          <cell r="E1064"/>
          <cell r="F1064"/>
          <cell r="G1064"/>
          <cell r="H1064" t="str">
            <v/>
          </cell>
        </row>
        <row r="1065">
          <cell r="A1065"/>
          <cell r="B1065"/>
          <cell r="C1065"/>
          <cell r="D1065"/>
          <cell r="E1065"/>
          <cell r="F1065"/>
          <cell r="G1065"/>
          <cell r="H1065" t="str">
            <v/>
          </cell>
        </row>
        <row r="1066">
          <cell r="A1066"/>
          <cell r="B1066"/>
          <cell r="C1066"/>
          <cell r="D1066"/>
          <cell r="E1066"/>
          <cell r="F1066"/>
          <cell r="G1066"/>
          <cell r="H1066" t="str">
            <v/>
          </cell>
        </row>
        <row r="1067">
          <cell r="A1067"/>
          <cell r="B1067"/>
          <cell r="C1067"/>
          <cell r="D1067"/>
          <cell r="E1067"/>
          <cell r="F1067"/>
          <cell r="G1067"/>
          <cell r="H1067" t="str">
            <v/>
          </cell>
        </row>
        <row r="1068">
          <cell r="A1068"/>
          <cell r="B1068"/>
          <cell r="C1068"/>
          <cell r="D1068"/>
          <cell r="E1068"/>
          <cell r="F1068"/>
          <cell r="G1068"/>
          <cell r="H1068" t="str">
            <v/>
          </cell>
        </row>
        <row r="1069">
          <cell r="A1069"/>
          <cell r="B1069"/>
          <cell r="C1069"/>
          <cell r="D1069"/>
          <cell r="E1069"/>
          <cell r="F1069"/>
          <cell r="G1069"/>
          <cell r="H1069" t="str">
            <v/>
          </cell>
        </row>
        <row r="1070">
          <cell r="A1070"/>
          <cell r="B1070"/>
          <cell r="C1070"/>
          <cell r="D1070"/>
          <cell r="E1070"/>
          <cell r="F1070"/>
          <cell r="G1070"/>
          <cell r="H1070" t="str">
            <v/>
          </cell>
        </row>
        <row r="1071">
          <cell r="A1071"/>
          <cell r="B1071"/>
          <cell r="C1071"/>
          <cell r="D1071"/>
          <cell r="E1071"/>
          <cell r="F1071"/>
          <cell r="G1071"/>
          <cell r="H1071" t="str">
            <v/>
          </cell>
        </row>
        <row r="1072">
          <cell r="A1072"/>
          <cell r="B1072"/>
          <cell r="C1072"/>
          <cell r="D1072"/>
          <cell r="E1072"/>
          <cell r="F1072"/>
          <cell r="G1072"/>
          <cell r="H1072" t="str">
            <v/>
          </cell>
        </row>
        <row r="1073">
          <cell r="A1073"/>
          <cell r="B1073"/>
          <cell r="C1073"/>
          <cell r="D1073"/>
          <cell r="E1073"/>
          <cell r="F1073"/>
          <cell r="G1073"/>
          <cell r="H1073" t="str">
            <v/>
          </cell>
        </row>
        <row r="1074">
          <cell r="A1074"/>
          <cell r="B1074"/>
          <cell r="C1074"/>
          <cell r="D1074"/>
          <cell r="E1074"/>
          <cell r="F1074"/>
          <cell r="G1074"/>
          <cell r="H1074" t="str">
            <v/>
          </cell>
        </row>
        <row r="1075">
          <cell r="A1075"/>
          <cell r="B1075"/>
          <cell r="C1075"/>
          <cell r="D1075"/>
          <cell r="E1075"/>
          <cell r="F1075"/>
          <cell r="G1075"/>
          <cell r="H1075" t="str">
            <v/>
          </cell>
        </row>
        <row r="1076">
          <cell r="A1076"/>
          <cell r="B1076"/>
          <cell r="C1076"/>
          <cell r="D1076"/>
          <cell r="E1076"/>
          <cell r="F1076"/>
          <cell r="G1076"/>
          <cell r="H1076" t="str">
            <v/>
          </cell>
        </row>
        <row r="1077">
          <cell r="A1077"/>
          <cell r="B1077"/>
          <cell r="C1077"/>
          <cell r="D1077"/>
          <cell r="E1077"/>
          <cell r="F1077"/>
          <cell r="G1077"/>
          <cell r="H1077" t="str">
            <v/>
          </cell>
        </row>
        <row r="1078">
          <cell r="A1078"/>
          <cell r="B1078"/>
          <cell r="C1078"/>
          <cell r="D1078"/>
          <cell r="E1078"/>
          <cell r="F1078"/>
          <cell r="G1078"/>
          <cell r="H1078" t="str">
            <v/>
          </cell>
        </row>
        <row r="1079">
          <cell r="A1079"/>
          <cell r="B1079"/>
          <cell r="C1079"/>
          <cell r="D1079"/>
          <cell r="E1079"/>
          <cell r="F1079"/>
          <cell r="G1079"/>
          <cell r="H1079" t="str">
            <v/>
          </cell>
        </row>
        <row r="1080">
          <cell r="A1080"/>
          <cell r="B1080"/>
          <cell r="C1080"/>
          <cell r="D1080"/>
          <cell r="E1080"/>
          <cell r="F1080"/>
          <cell r="G1080"/>
          <cell r="H1080" t="str">
            <v/>
          </cell>
        </row>
        <row r="1081">
          <cell r="A1081"/>
          <cell r="B1081"/>
          <cell r="C1081"/>
          <cell r="D1081"/>
          <cell r="E1081"/>
          <cell r="F1081"/>
          <cell r="G1081"/>
          <cell r="H1081" t="str">
            <v/>
          </cell>
        </row>
        <row r="1082">
          <cell r="A1082"/>
          <cell r="B1082"/>
          <cell r="C1082"/>
          <cell r="D1082"/>
          <cell r="E1082"/>
          <cell r="F1082"/>
          <cell r="G1082"/>
          <cell r="H1082" t="str">
            <v/>
          </cell>
        </row>
        <row r="1083">
          <cell r="A1083"/>
          <cell r="B1083"/>
          <cell r="C1083"/>
          <cell r="D1083"/>
          <cell r="E1083"/>
          <cell r="F1083"/>
          <cell r="G1083"/>
          <cell r="H1083" t="str">
            <v/>
          </cell>
        </row>
        <row r="1084">
          <cell r="A1084"/>
          <cell r="B1084"/>
          <cell r="C1084"/>
          <cell r="D1084"/>
          <cell r="E1084"/>
          <cell r="F1084"/>
          <cell r="G1084"/>
          <cell r="H1084" t="str">
            <v/>
          </cell>
        </row>
        <row r="1085">
          <cell r="A1085"/>
          <cell r="B1085"/>
          <cell r="C1085"/>
          <cell r="D1085"/>
          <cell r="E1085"/>
          <cell r="F1085"/>
          <cell r="G1085"/>
          <cell r="H1085" t="str">
            <v/>
          </cell>
        </row>
        <row r="1086">
          <cell r="A1086" t="str">
            <v>ITEM  - PÁGINA 1</v>
          </cell>
          <cell r="B1086"/>
          <cell r="C1086"/>
          <cell r="D1086"/>
          <cell r="E1086"/>
          <cell r="F1086"/>
          <cell r="G1086"/>
          <cell r="H1086"/>
        </row>
        <row r="1087">
          <cell r="A1087"/>
          <cell r="B1087"/>
          <cell r="C1087"/>
          <cell r="D1087"/>
          <cell r="E1087"/>
          <cell r="F1087"/>
          <cell r="G1087"/>
          <cell r="H1087" t="str">
            <v/>
          </cell>
        </row>
        <row r="1088">
          <cell r="A1088"/>
          <cell r="B1088"/>
          <cell r="C1088"/>
          <cell r="D1088"/>
          <cell r="E1088"/>
          <cell r="F1088"/>
          <cell r="G1088"/>
          <cell r="H1088" t="str">
            <v/>
          </cell>
        </row>
        <row r="1089">
          <cell r="A1089"/>
          <cell r="B1089"/>
          <cell r="C1089"/>
          <cell r="D1089"/>
          <cell r="E1089"/>
          <cell r="F1089"/>
          <cell r="G1089"/>
          <cell r="H1089" t="str">
            <v/>
          </cell>
        </row>
        <row r="1090">
          <cell r="A1090"/>
          <cell r="B1090"/>
          <cell r="C1090"/>
          <cell r="D1090"/>
          <cell r="E1090"/>
          <cell r="F1090"/>
          <cell r="G1090"/>
          <cell r="H1090" t="str">
            <v/>
          </cell>
        </row>
        <row r="1091">
          <cell r="A1091"/>
          <cell r="B1091"/>
          <cell r="C1091"/>
          <cell r="D1091"/>
          <cell r="E1091"/>
          <cell r="F1091"/>
          <cell r="G1091"/>
          <cell r="H1091" t="str">
            <v/>
          </cell>
        </row>
        <row r="1092">
          <cell r="A1092"/>
          <cell r="B1092"/>
          <cell r="C1092"/>
          <cell r="D1092"/>
          <cell r="E1092"/>
          <cell r="F1092"/>
          <cell r="G1092"/>
          <cell r="H1092" t="str">
            <v/>
          </cell>
        </row>
        <row r="1093">
          <cell r="A1093"/>
          <cell r="B1093"/>
          <cell r="C1093"/>
          <cell r="D1093"/>
          <cell r="E1093"/>
          <cell r="F1093"/>
          <cell r="G1093"/>
          <cell r="H1093" t="str">
            <v/>
          </cell>
        </row>
        <row r="1094">
          <cell r="A1094"/>
          <cell r="B1094"/>
          <cell r="C1094"/>
          <cell r="D1094"/>
          <cell r="E1094"/>
          <cell r="F1094"/>
          <cell r="G1094"/>
          <cell r="H1094" t="str">
            <v/>
          </cell>
        </row>
        <row r="1095">
          <cell r="A1095"/>
          <cell r="B1095"/>
          <cell r="C1095"/>
          <cell r="D1095"/>
          <cell r="E1095"/>
          <cell r="F1095"/>
          <cell r="G1095"/>
          <cell r="H1095" t="str">
            <v/>
          </cell>
        </row>
        <row r="1096">
          <cell r="A1096"/>
          <cell r="B1096"/>
          <cell r="C1096"/>
          <cell r="D1096"/>
          <cell r="E1096"/>
          <cell r="F1096"/>
          <cell r="G1096"/>
          <cell r="H1096" t="str">
            <v/>
          </cell>
        </row>
        <row r="1097">
          <cell r="A1097"/>
          <cell r="B1097"/>
          <cell r="C1097"/>
          <cell r="D1097"/>
          <cell r="E1097"/>
          <cell r="F1097"/>
          <cell r="G1097"/>
          <cell r="H1097" t="str">
            <v/>
          </cell>
        </row>
        <row r="1098">
          <cell r="A1098"/>
          <cell r="B1098"/>
          <cell r="C1098"/>
          <cell r="D1098"/>
          <cell r="E1098"/>
          <cell r="F1098"/>
          <cell r="G1098"/>
          <cell r="H1098" t="str">
            <v/>
          </cell>
        </row>
        <row r="1099">
          <cell r="A1099"/>
          <cell r="B1099"/>
          <cell r="C1099"/>
          <cell r="D1099"/>
          <cell r="E1099"/>
          <cell r="F1099"/>
          <cell r="G1099"/>
          <cell r="H1099" t="str">
            <v/>
          </cell>
        </row>
        <row r="1100">
          <cell r="A1100"/>
          <cell r="B1100"/>
          <cell r="C1100"/>
          <cell r="D1100"/>
          <cell r="E1100"/>
          <cell r="F1100"/>
          <cell r="G1100"/>
          <cell r="H1100" t="str">
            <v/>
          </cell>
        </row>
        <row r="1101">
          <cell r="A1101"/>
          <cell r="B1101"/>
          <cell r="C1101"/>
          <cell r="D1101"/>
          <cell r="E1101"/>
          <cell r="F1101"/>
          <cell r="G1101"/>
          <cell r="H1101" t="str">
            <v/>
          </cell>
        </row>
        <row r="1102">
          <cell r="A1102"/>
          <cell r="B1102"/>
          <cell r="C1102"/>
          <cell r="D1102"/>
          <cell r="E1102"/>
          <cell r="F1102"/>
          <cell r="G1102"/>
          <cell r="H1102" t="str">
            <v/>
          </cell>
        </row>
        <row r="1103">
          <cell r="A1103"/>
          <cell r="B1103"/>
          <cell r="C1103"/>
          <cell r="D1103"/>
          <cell r="E1103"/>
          <cell r="F1103"/>
          <cell r="G1103"/>
          <cell r="H1103" t="str">
            <v/>
          </cell>
        </row>
        <row r="1104">
          <cell r="A1104" t="str">
            <v xml:space="preserve">TOTAL CANTIDAD ITEM </v>
          </cell>
          <cell r="B1104"/>
          <cell r="C1104"/>
          <cell r="D1104"/>
          <cell r="E1104"/>
          <cell r="F1104"/>
          <cell r="G1104"/>
          <cell r="H1104" t="str">
            <v/>
          </cell>
        </row>
        <row r="1105">
          <cell r="A1105" t="str">
            <v>INSERTE PLANO, GRÁFICO O ESQUEMA AQUÍ</v>
          </cell>
          <cell r="B1105"/>
          <cell r="C1105"/>
          <cell r="D1105"/>
          <cell r="E1105"/>
          <cell r="F1105"/>
          <cell r="G1105"/>
          <cell r="H1105"/>
        </row>
        <row r="1106">
          <cell r="A1106"/>
          <cell r="B1106"/>
          <cell r="C1106"/>
          <cell r="D1106"/>
          <cell r="E1106"/>
          <cell r="F1106"/>
          <cell r="G1106"/>
          <cell r="H1106"/>
        </row>
        <row r="1107">
          <cell r="A1107"/>
          <cell r="B1107"/>
          <cell r="C1107"/>
          <cell r="D1107"/>
          <cell r="E1107"/>
          <cell r="F1107"/>
          <cell r="G1107"/>
          <cell r="H1107"/>
        </row>
        <row r="1108">
          <cell r="A1108"/>
          <cell r="B1108"/>
          <cell r="C1108"/>
          <cell r="D1108"/>
          <cell r="E1108"/>
          <cell r="F1108"/>
          <cell r="G1108"/>
          <cell r="H1108"/>
        </row>
        <row r="1109">
          <cell r="A1109"/>
          <cell r="B1109"/>
          <cell r="C1109"/>
          <cell r="D1109"/>
          <cell r="E1109"/>
          <cell r="F1109"/>
          <cell r="G1109"/>
          <cell r="H1109"/>
        </row>
        <row r="1110">
          <cell r="A1110"/>
          <cell r="B1110"/>
          <cell r="C1110"/>
          <cell r="D1110"/>
          <cell r="E1110"/>
          <cell r="F1110"/>
          <cell r="G1110"/>
          <cell r="H1110"/>
        </row>
        <row r="1111">
          <cell r="A1111"/>
          <cell r="B1111"/>
          <cell r="C1111"/>
          <cell r="D1111"/>
          <cell r="E1111"/>
          <cell r="F1111"/>
          <cell r="G1111"/>
          <cell r="H1111"/>
        </row>
        <row r="1112">
          <cell r="A1112"/>
          <cell r="B1112"/>
          <cell r="C1112"/>
          <cell r="D1112"/>
          <cell r="E1112"/>
          <cell r="F1112"/>
          <cell r="G1112"/>
          <cell r="H1112"/>
        </row>
        <row r="1113">
          <cell r="A1113"/>
          <cell r="B1113"/>
          <cell r="C1113"/>
          <cell r="D1113"/>
          <cell r="E1113"/>
          <cell r="F1113"/>
          <cell r="G1113"/>
          <cell r="H1113"/>
        </row>
        <row r="1114">
          <cell r="A1114"/>
          <cell r="B1114"/>
          <cell r="C1114"/>
          <cell r="D1114"/>
          <cell r="E1114"/>
          <cell r="F1114"/>
          <cell r="G1114"/>
          <cell r="H1114"/>
        </row>
        <row r="1115">
          <cell r="A1115"/>
          <cell r="B1115"/>
          <cell r="C1115"/>
          <cell r="D1115"/>
          <cell r="E1115"/>
          <cell r="F1115"/>
          <cell r="G1115"/>
          <cell r="H1115"/>
        </row>
        <row r="1116">
          <cell r="A1116"/>
          <cell r="B1116"/>
          <cell r="C1116"/>
          <cell r="D1116"/>
          <cell r="E1116"/>
          <cell r="F1116"/>
          <cell r="G1116"/>
          <cell r="H1116"/>
        </row>
        <row r="1117">
          <cell r="A1117"/>
          <cell r="B1117"/>
          <cell r="C1117"/>
          <cell r="D1117"/>
          <cell r="E1117"/>
          <cell r="F1117"/>
          <cell r="G1117"/>
          <cell r="H1117"/>
        </row>
        <row r="1118">
          <cell r="A1118"/>
          <cell r="B1118"/>
          <cell r="C1118"/>
          <cell r="D1118"/>
          <cell r="E1118"/>
          <cell r="F1118"/>
          <cell r="G1118"/>
          <cell r="H1118"/>
        </row>
        <row r="1119">
          <cell r="A1119"/>
          <cell r="B1119"/>
          <cell r="C1119"/>
          <cell r="D1119"/>
          <cell r="E1119"/>
          <cell r="F1119"/>
          <cell r="G1119"/>
          <cell r="H1119"/>
        </row>
        <row r="1120">
          <cell r="A1120"/>
          <cell r="B1120"/>
          <cell r="C1120"/>
          <cell r="D1120"/>
          <cell r="E1120"/>
          <cell r="F1120"/>
          <cell r="G1120"/>
          <cell r="H1120"/>
        </row>
        <row r="1121">
          <cell r="A1121"/>
          <cell r="B1121"/>
          <cell r="C1121"/>
          <cell r="D1121"/>
          <cell r="E1121"/>
          <cell r="F1121"/>
          <cell r="G1121"/>
          <cell r="H1121"/>
        </row>
        <row r="1122">
          <cell r="A1122"/>
          <cell r="B1122"/>
          <cell r="C1122"/>
          <cell r="D1122"/>
          <cell r="E1122"/>
          <cell r="F1122"/>
          <cell r="G1122"/>
          <cell r="H1122"/>
        </row>
        <row r="1123">
          <cell r="A1123"/>
          <cell r="B1123"/>
          <cell r="C1123"/>
          <cell r="D1123"/>
          <cell r="E1123"/>
          <cell r="F1123"/>
          <cell r="G1123"/>
          <cell r="H1123"/>
        </row>
        <row r="1124">
          <cell r="A1124"/>
          <cell r="B1124"/>
          <cell r="C1124"/>
          <cell r="D1124"/>
          <cell r="E1124"/>
          <cell r="F1124"/>
          <cell r="G1124"/>
          <cell r="H1124"/>
        </row>
        <row r="1125">
          <cell r="A1125"/>
          <cell r="C1125"/>
          <cell r="D1125"/>
          <cell r="E1125"/>
          <cell r="F1125"/>
          <cell r="G1125"/>
        </row>
        <row r="1126">
          <cell r="A1126"/>
          <cell r="C1126"/>
          <cell r="D1126"/>
          <cell r="E1126"/>
          <cell r="F1126"/>
          <cell r="G1126"/>
        </row>
        <row r="1127">
          <cell r="A1127"/>
          <cell r="B1127"/>
          <cell r="C1127"/>
          <cell r="D1127"/>
          <cell r="E1127"/>
          <cell r="F1127"/>
          <cell r="G1127"/>
        </row>
        <row r="1128">
          <cell r="A1128"/>
          <cell r="B1128" t="str">
            <v>LUIS ROBERTO MONTERROSA OROZCO</v>
          </cell>
          <cell r="C1128"/>
          <cell r="D1128"/>
          <cell r="E1128"/>
          <cell r="F1128"/>
          <cell r="G1128"/>
        </row>
        <row r="1129">
          <cell r="A1129"/>
          <cell r="B1129" t="str">
            <v>ING. CIVIL CONSULTOR EXTERNO</v>
          </cell>
          <cell r="C1129"/>
          <cell r="D1129"/>
          <cell r="E1129"/>
          <cell r="F1129"/>
          <cell r="G1129"/>
        </row>
        <row r="1130">
          <cell r="A1130"/>
          <cell r="B1130" t="str">
            <v>PLANEACION MUNICIPAL</v>
          </cell>
          <cell r="C1130"/>
          <cell r="D1130"/>
          <cell r="E1130"/>
          <cell r="F1130"/>
          <cell r="G1130"/>
        </row>
        <row r="1131">
          <cell r="A1131"/>
          <cell r="B1131" t="str">
            <v>M.P. 5202140692</v>
          </cell>
          <cell r="C1131" t="str">
            <v>ITEM  - PÁGINA 2</v>
          </cell>
          <cell r="D1131"/>
          <cell r="E1131"/>
          <cell r="F1131"/>
          <cell r="G1131"/>
          <cell r="H1131"/>
        </row>
        <row r="1132">
          <cell r="A1132" t="str">
            <v>DEPARTAMENTO DE ANTIOQUIA</v>
          </cell>
          <cell r="B1132"/>
          <cell r="C1132"/>
          <cell r="D1132"/>
          <cell r="E1132"/>
          <cell r="F1132"/>
          <cell r="G1132"/>
          <cell r="H1132"/>
        </row>
        <row r="1133">
          <cell r="A1133" t="str">
            <v>MUNICIPIO DE CAUCASIA</v>
          </cell>
          <cell r="B1133"/>
          <cell r="C1133"/>
          <cell r="D1133"/>
          <cell r="E1133"/>
          <cell r="F1133"/>
          <cell r="G1133"/>
          <cell r="H1133"/>
        </row>
        <row r="1134">
          <cell r="A1134" t="str">
            <v>PROYECTO: CONSTRUCCION DE PAVIMENTO RIGIDO URBANO EN LA URBANIZACION VILLA SUAREZ DEL MUNICIPIO DE CAUCASIA ,ANTIOQUIA</v>
          </cell>
          <cell r="B1134"/>
          <cell r="C1134"/>
          <cell r="D1134"/>
          <cell r="E1134"/>
          <cell r="F1134"/>
          <cell r="G1134"/>
          <cell r="H1134"/>
        </row>
        <row r="1135">
          <cell r="A1135"/>
          <cell r="C1135"/>
          <cell r="D1135"/>
          <cell r="E1135"/>
          <cell r="F1135"/>
          <cell r="G1135"/>
          <cell r="H1135"/>
        </row>
        <row r="1136">
          <cell r="A1136" t="str">
            <v>MEMORIAS DE OBRA</v>
          </cell>
          <cell r="B1136"/>
          <cell r="C1136"/>
          <cell r="D1136"/>
          <cell r="E1136"/>
          <cell r="F1136"/>
          <cell r="G1136"/>
          <cell r="H1136"/>
        </row>
        <row r="1138">
          <cell r="A1138" t="str">
            <v>ITEM</v>
          </cell>
          <cell r="B1138" t="str">
            <v>DESCRIPCIÓN</v>
          </cell>
          <cell r="C1138"/>
          <cell r="D1138"/>
          <cell r="E1138"/>
          <cell r="F1138"/>
          <cell r="G1138" t="str">
            <v>UNIDAD</v>
          </cell>
          <cell r="H1138" t="str">
            <v>CANTIDAD</v>
          </cell>
        </row>
        <row r="1139">
          <cell r="A1139"/>
          <cell r="B1139" t="str">
            <v/>
          </cell>
          <cell r="C1139"/>
          <cell r="D1139"/>
          <cell r="E1139"/>
          <cell r="F1139"/>
          <cell r="G1139" t="str">
            <v/>
          </cell>
          <cell r="H1139" t="str">
            <v/>
          </cell>
        </row>
        <row r="1140">
          <cell r="A1140"/>
          <cell r="B1140"/>
          <cell r="C1140"/>
          <cell r="D1140"/>
          <cell r="E1140"/>
          <cell r="F1140"/>
          <cell r="G1140"/>
        </row>
        <row r="1141">
          <cell r="A1141" t="str">
            <v>DETALLE</v>
          </cell>
          <cell r="B1141"/>
          <cell r="C1141" t="str">
            <v>FACTOR</v>
          </cell>
          <cell r="D1141" t="str">
            <v>CANTIDAD</v>
          </cell>
          <cell r="E1141" t="str">
            <v>A (ML)</v>
          </cell>
          <cell r="F1141" t="str">
            <v>B (M2)</v>
          </cell>
          <cell r="G1141" t="str">
            <v>C (M3)</v>
          </cell>
          <cell r="H1141" t="str">
            <v>TOTAL</v>
          </cell>
        </row>
        <row r="1142">
          <cell r="A1142"/>
          <cell r="B1142"/>
          <cell r="C1142"/>
          <cell r="D1142"/>
          <cell r="E1142"/>
          <cell r="F1142"/>
          <cell r="G1142"/>
          <cell r="H1142" t="str">
            <v/>
          </cell>
        </row>
        <row r="1143">
          <cell r="A1143"/>
          <cell r="B1143"/>
          <cell r="C1143"/>
          <cell r="D1143"/>
          <cell r="E1143"/>
          <cell r="F1143"/>
          <cell r="G1143"/>
          <cell r="H1143" t="str">
            <v/>
          </cell>
        </row>
        <row r="1144">
          <cell r="A1144"/>
          <cell r="B1144"/>
          <cell r="C1144"/>
          <cell r="D1144"/>
          <cell r="E1144"/>
          <cell r="F1144"/>
          <cell r="G1144"/>
          <cell r="H1144" t="str">
            <v/>
          </cell>
        </row>
        <row r="1145">
          <cell r="A1145"/>
          <cell r="B1145"/>
          <cell r="C1145"/>
          <cell r="D1145"/>
          <cell r="E1145"/>
          <cell r="F1145"/>
          <cell r="G1145"/>
          <cell r="H1145" t="str">
            <v/>
          </cell>
        </row>
        <row r="1146">
          <cell r="A1146"/>
          <cell r="B1146"/>
          <cell r="C1146"/>
          <cell r="D1146"/>
          <cell r="E1146"/>
          <cell r="F1146"/>
          <cell r="G1146"/>
          <cell r="H1146" t="str">
            <v/>
          </cell>
        </row>
        <row r="1147">
          <cell r="A1147"/>
          <cell r="B1147"/>
          <cell r="C1147"/>
          <cell r="D1147"/>
          <cell r="E1147"/>
          <cell r="F1147"/>
          <cell r="G1147"/>
          <cell r="H1147" t="str">
            <v/>
          </cell>
        </row>
        <row r="1148">
          <cell r="A1148"/>
          <cell r="B1148"/>
          <cell r="C1148"/>
          <cell r="D1148"/>
          <cell r="E1148"/>
          <cell r="F1148"/>
          <cell r="G1148"/>
          <cell r="H1148" t="str">
            <v/>
          </cell>
        </row>
        <row r="1149">
          <cell r="A1149"/>
          <cell r="B1149"/>
          <cell r="C1149"/>
          <cell r="D1149"/>
          <cell r="E1149"/>
          <cell r="F1149"/>
          <cell r="G1149"/>
          <cell r="H1149" t="str">
            <v/>
          </cell>
        </row>
        <row r="1150">
          <cell r="A1150"/>
          <cell r="B1150"/>
          <cell r="C1150"/>
          <cell r="D1150"/>
          <cell r="E1150"/>
          <cell r="F1150"/>
          <cell r="G1150"/>
          <cell r="H1150" t="str">
            <v/>
          </cell>
        </row>
        <row r="1151">
          <cell r="A1151"/>
          <cell r="B1151"/>
          <cell r="C1151"/>
          <cell r="D1151"/>
          <cell r="E1151"/>
          <cell r="F1151"/>
          <cell r="G1151"/>
          <cell r="H1151" t="str">
            <v/>
          </cell>
        </row>
        <row r="1152">
          <cell r="A1152"/>
          <cell r="B1152"/>
          <cell r="C1152"/>
          <cell r="D1152"/>
          <cell r="E1152"/>
          <cell r="F1152"/>
          <cell r="G1152"/>
          <cell r="H1152" t="str">
            <v/>
          </cell>
        </row>
        <row r="1153">
          <cell r="A1153"/>
          <cell r="B1153"/>
          <cell r="C1153"/>
          <cell r="D1153"/>
          <cell r="E1153"/>
          <cell r="F1153"/>
          <cell r="G1153"/>
          <cell r="H1153" t="str">
            <v/>
          </cell>
        </row>
        <row r="1154">
          <cell r="A1154"/>
          <cell r="B1154"/>
          <cell r="C1154"/>
          <cell r="D1154"/>
          <cell r="E1154"/>
          <cell r="F1154"/>
          <cell r="G1154"/>
          <cell r="H1154" t="str">
            <v/>
          </cell>
        </row>
        <row r="1155">
          <cell r="A1155"/>
          <cell r="B1155"/>
          <cell r="C1155"/>
          <cell r="D1155"/>
          <cell r="E1155"/>
          <cell r="F1155"/>
          <cell r="G1155"/>
          <cell r="H1155" t="str">
            <v/>
          </cell>
        </row>
        <row r="1156">
          <cell r="A1156"/>
          <cell r="B1156"/>
          <cell r="C1156"/>
          <cell r="D1156"/>
          <cell r="E1156"/>
          <cell r="F1156"/>
          <cell r="G1156"/>
          <cell r="H1156" t="str">
            <v/>
          </cell>
        </row>
        <row r="1157">
          <cell r="A1157"/>
          <cell r="B1157"/>
          <cell r="C1157"/>
          <cell r="D1157"/>
          <cell r="E1157"/>
          <cell r="F1157"/>
          <cell r="G1157"/>
          <cell r="H1157" t="str">
            <v/>
          </cell>
        </row>
        <row r="1158">
          <cell r="A1158"/>
          <cell r="B1158"/>
          <cell r="C1158"/>
          <cell r="D1158"/>
          <cell r="E1158"/>
          <cell r="F1158"/>
          <cell r="G1158"/>
          <cell r="H1158" t="str">
            <v/>
          </cell>
        </row>
        <row r="1159">
          <cell r="A1159"/>
          <cell r="B1159"/>
          <cell r="C1159"/>
          <cell r="D1159"/>
          <cell r="E1159"/>
          <cell r="F1159"/>
          <cell r="G1159"/>
          <cell r="H1159" t="str">
            <v/>
          </cell>
        </row>
        <row r="1160">
          <cell r="A1160"/>
          <cell r="B1160"/>
          <cell r="C1160"/>
          <cell r="D1160"/>
          <cell r="E1160"/>
          <cell r="F1160"/>
          <cell r="G1160"/>
          <cell r="H1160" t="str">
            <v/>
          </cell>
        </row>
        <row r="1161">
          <cell r="A1161"/>
          <cell r="B1161"/>
          <cell r="C1161"/>
          <cell r="D1161"/>
          <cell r="E1161"/>
          <cell r="F1161"/>
          <cell r="G1161"/>
          <cell r="H1161" t="str">
            <v/>
          </cell>
        </row>
        <row r="1162">
          <cell r="A1162"/>
          <cell r="B1162"/>
          <cell r="C1162"/>
          <cell r="D1162"/>
          <cell r="E1162"/>
          <cell r="F1162"/>
          <cell r="G1162"/>
          <cell r="H1162" t="str">
            <v/>
          </cell>
        </row>
        <row r="1163">
          <cell r="A1163"/>
          <cell r="B1163"/>
          <cell r="C1163"/>
          <cell r="D1163"/>
          <cell r="E1163"/>
          <cell r="F1163"/>
          <cell r="G1163"/>
          <cell r="H1163" t="str">
            <v/>
          </cell>
        </row>
        <row r="1164">
          <cell r="A1164"/>
          <cell r="B1164"/>
          <cell r="C1164"/>
          <cell r="D1164"/>
          <cell r="E1164"/>
          <cell r="F1164"/>
          <cell r="G1164"/>
          <cell r="H1164" t="str">
            <v/>
          </cell>
        </row>
        <row r="1165">
          <cell r="A1165"/>
          <cell r="B1165"/>
          <cell r="C1165"/>
          <cell r="D1165"/>
          <cell r="E1165"/>
          <cell r="F1165"/>
          <cell r="G1165"/>
          <cell r="H1165" t="str">
            <v/>
          </cell>
        </row>
        <row r="1166">
          <cell r="A1166"/>
          <cell r="B1166"/>
          <cell r="C1166"/>
          <cell r="D1166"/>
          <cell r="E1166"/>
          <cell r="F1166"/>
          <cell r="G1166"/>
          <cell r="H1166" t="str">
            <v/>
          </cell>
        </row>
        <row r="1167">
          <cell r="A1167"/>
          <cell r="B1167"/>
          <cell r="C1167"/>
          <cell r="D1167"/>
          <cell r="E1167"/>
          <cell r="F1167"/>
          <cell r="G1167"/>
          <cell r="H1167" t="str">
            <v/>
          </cell>
        </row>
        <row r="1168">
          <cell r="A1168"/>
          <cell r="B1168"/>
          <cell r="C1168"/>
          <cell r="D1168"/>
          <cell r="E1168"/>
          <cell r="F1168"/>
          <cell r="G1168"/>
          <cell r="H1168" t="str">
            <v/>
          </cell>
        </row>
        <row r="1169">
          <cell r="A1169"/>
          <cell r="B1169"/>
          <cell r="C1169"/>
          <cell r="D1169"/>
          <cell r="E1169"/>
          <cell r="F1169"/>
          <cell r="G1169"/>
          <cell r="H1169" t="str">
            <v/>
          </cell>
        </row>
        <row r="1170">
          <cell r="A1170"/>
          <cell r="B1170"/>
          <cell r="C1170"/>
          <cell r="D1170"/>
          <cell r="E1170"/>
          <cell r="F1170"/>
          <cell r="G1170"/>
          <cell r="H1170" t="str">
            <v/>
          </cell>
        </row>
        <row r="1171">
          <cell r="A1171"/>
          <cell r="B1171"/>
          <cell r="C1171"/>
          <cell r="D1171"/>
          <cell r="E1171"/>
          <cell r="F1171"/>
          <cell r="G1171"/>
          <cell r="H1171" t="str">
            <v/>
          </cell>
        </row>
        <row r="1172">
          <cell r="A1172"/>
          <cell r="B1172"/>
          <cell r="C1172"/>
          <cell r="D1172"/>
          <cell r="E1172"/>
          <cell r="F1172"/>
          <cell r="G1172"/>
          <cell r="H1172" t="str">
            <v/>
          </cell>
        </row>
        <row r="1173">
          <cell r="A1173" t="str">
            <v>ITEM  - PÁGINA 1</v>
          </cell>
          <cell r="B1173"/>
          <cell r="C1173"/>
          <cell r="D1173"/>
          <cell r="E1173"/>
          <cell r="F1173"/>
          <cell r="G1173"/>
          <cell r="H1173"/>
        </row>
        <row r="1174">
          <cell r="A1174"/>
          <cell r="B1174"/>
          <cell r="C1174"/>
          <cell r="D1174"/>
          <cell r="E1174"/>
          <cell r="F1174"/>
          <cell r="G1174"/>
          <cell r="H1174" t="str">
            <v/>
          </cell>
        </row>
        <row r="1175">
          <cell r="A1175"/>
          <cell r="B1175"/>
          <cell r="C1175"/>
          <cell r="D1175"/>
          <cell r="E1175"/>
          <cell r="F1175"/>
          <cell r="G1175"/>
          <cell r="H1175" t="str">
            <v/>
          </cell>
        </row>
        <row r="1176">
          <cell r="A1176"/>
          <cell r="B1176"/>
          <cell r="C1176"/>
          <cell r="D1176"/>
          <cell r="E1176"/>
          <cell r="F1176"/>
          <cell r="G1176"/>
          <cell r="H1176" t="str">
            <v/>
          </cell>
        </row>
        <row r="1177">
          <cell r="A1177"/>
          <cell r="B1177"/>
          <cell r="C1177"/>
          <cell r="D1177"/>
          <cell r="E1177"/>
          <cell r="F1177"/>
          <cell r="G1177"/>
          <cell r="H1177" t="str">
            <v/>
          </cell>
        </row>
        <row r="1178">
          <cell r="A1178"/>
          <cell r="B1178"/>
          <cell r="C1178"/>
          <cell r="D1178"/>
          <cell r="E1178"/>
          <cell r="F1178"/>
          <cell r="G1178"/>
          <cell r="H1178" t="str">
            <v/>
          </cell>
        </row>
        <row r="1179">
          <cell r="A1179"/>
          <cell r="B1179"/>
          <cell r="C1179"/>
          <cell r="D1179"/>
          <cell r="E1179"/>
          <cell r="F1179"/>
          <cell r="G1179"/>
          <cell r="H1179" t="str">
            <v/>
          </cell>
        </row>
        <row r="1180">
          <cell r="A1180"/>
          <cell r="B1180"/>
          <cell r="C1180"/>
          <cell r="D1180"/>
          <cell r="E1180"/>
          <cell r="F1180"/>
          <cell r="G1180"/>
          <cell r="H1180" t="str">
            <v/>
          </cell>
        </row>
        <row r="1181">
          <cell r="A1181"/>
          <cell r="B1181"/>
          <cell r="C1181"/>
          <cell r="D1181"/>
          <cell r="E1181"/>
          <cell r="F1181"/>
          <cell r="G1181"/>
          <cell r="H1181" t="str">
            <v/>
          </cell>
        </row>
        <row r="1182">
          <cell r="A1182"/>
          <cell r="B1182"/>
          <cell r="C1182"/>
          <cell r="D1182"/>
          <cell r="E1182"/>
          <cell r="F1182"/>
          <cell r="G1182"/>
          <cell r="H1182" t="str">
            <v/>
          </cell>
        </row>
        <row r="1183">
          <cell r="A1183"/>
          <cell r="B1183"/>
          <cell r="C1183"/>
          <cell r="D1183"/>
          <cell r="E1183"/>
          <cell r="F1183"/>
          <cell r="G1183"/>
          <cell r="H1183" t="str">
            <v/>
          </cell>
        </row>
        <row r="1184">
          <cell r="A1184"/>
          <cell r="B1184"/>
          <cell r="C1184"/>
          <cell r="D1184"/>
          <cell r="E1184"/>
          <cell r="F1184"/>
          <cell r="G1184"/>
          <cell r="H1184" t="str">
            <v/>
          </cell>
        </row>
        <row r="1185">
          <cell r="A1185"/>
          <cell r="B1185"/>
          <cell r="C1185"/>
          <cell r="D1185"/>
          <cell r="E1185"/>
          <cell r="F1185"/>
          <cell r="G1185"/>
          <cell r="H1185" t="str">
            <v/>
          </cell>
        </row>
        <row r="1186">
          <cell r="A1186"/>
          <cell r="B1186"/>
          <cell r="C1186"/>
          <cell r="D1186"/>
          <cell r="E1186"/>
          <cell r="F1186"/>
          <cell r="G1186"/>
          <cell r="H1186" t="str">
            <v/>
          </cell>
        </row>
        <row r="1187">
          <cell r="A1187"/>
          <cell r="B1187"/>
          <cell r="C1187"/>
          <cell r="D1187"/>
          <cell r="E1187"/>
          <cell r="F1187"/>
          <cell r="G1187"/>
          <cell r="H1187" t="str">
            <v/>
          </cell>
        </row>
        <row r="1188">
          <cell r="A1188"/>
          <cell r="B1188"/>
          <cell r="C1188"/>
          <cell r="D1188"/>
          <cell r="E1188"/>
          <cell r="F1188"/>
          <cell r="G1188"/>
          <cell r="H1188" t="str">
            <v/>
          </cell>
        </row>
        <row r="1189">
          <cell r="A1189"/>
          <cell r="B1189"/>
          <cell r="C1189"/>
          <cell r="D1189"/>
          <cell r="E1189"/>
          <cell r="F1189"/>
          <cell r="G1189"/>
          <cell r="H1189" t="str">
            <v/>
          </cell>
        </row>
        <row r="1190">
          <cell r="A1190"/>
          <cell r="B1190"/>
          <cell r="C1190"/>
          <cell r="D1190"/>
          <cell r="E1190"/>
          <cell r="F1190"/>
          <cell r="G1190"/>
          <cell r="H1190" t="str">
            <v/>
          </cell>
        </row>
        <row r="1191">
          <cell r="A1191" t="str">
            <v xml:space="preserve">TOTAL CANTIDAD ITEM </v>
          </cell>
          <cell r="B1191"/>
          <cell r="C1191"/>
          <cell r="D1191"/>
          <cell r="E1191"/>
          <cell r="F1191"/>
          <cell r="G1191"/>
          <cell r="H1191" t="str">
            <v/>
          </cell>
        </row>
        <row r="1192">
          <cell r="A1192" t="str">
            <v>INSERTE PLANO, GRÁFICO O ESQUEMA AQUÍ</v>
          </cell>
          <cell r="B1192"/>
          <cell r="C1192"/>
          <cell r="D1192"/>
          <cell r="E1192"/>
          <cell r="F1192"/>
          <cell r="G1192"/>
          <cell r="H1192"/>
        </row>
        <row r="1193">
          <cell r="A1193"/>
          <cell r="B1193"/>
          <cell r="C1193"/>
          <cell r="D1193"/>
          <cell r="E1193"/>
          <cell r="F1193"/>
          <cell r="G1193"/>
          <cell r="H1193"/>
        </row>
        <row r="1194">
          <cell r="A1194"/>
          <cell r="B1194"/>
          <cell r="C1194"/>
          <cell r="D1194"/>
          <cell r="E1194"/>
          <cell r="F1194"/>
          <cell r="G1194"/>
          <cell r="H1194"/>
        </row>
        <row r="1195">
          <cell r="A1195"/>
          <cell r="B1195"/>
          <cell r="C1195"/>
          <cell r="D1195"/>
          <cell r="E1195"/>
          <cell r="F1195"/>
          <cell r="G1195"/>
          <cell r="H1195"/>
        </row>
        <row r="1196">
          <cell r="A1196"/>
          <cell r="B1196"/>
          <cell r="C1196"/>
          <cell r="D1196"/>
          <cell r="E1196"/>
          <cell r="F1196"/>
          <cell r="G1196"/>
          <cell r="H1196"/>
        </row>
        <row r="1197">
          <cell r="A1197"/>
          <cell r="B1197"/>
          <cell r="C1197"/>
          <cell r="D1197"/>
          <cell r="E1197"/>
          <cell r="F1197"/>
          <cell r="G1197"/>
          <cell r="H1197"/>
        </row>
        <row r="1198">
          <cell r="A1198"/>
          <cell r="B1198"/>
          <cell r="C1198"/>
          <cell r="D1198"/>
          <cell r="E1198"/>
          <cell r="F1198"/>
          <cell r="G1198"/>
          <cell r="H1198"/>
        </row>
        <row r="1199">
          <cell r="A1199"/>
          <cell r="B1199"/>
          <cell r="C1199"/>
          <cell r="D1199"/>
          <cell r="E1199"/>
          <cell r="F1199"/>
          <cell r="G1199"/>
          <cell r="H1199"/>
        </row>
        <row r="1200">
          <cell r="A1200"/>
          <cell r="B1200"/>
          <cell r="C1200"/>
          <cell r="D1200"/>
          <cell r="E1200"/>
          <cell r="F1200"/>
          <cell r="G1200"/>
          <cell r="H1200"/>
        </row>
        <row r="1201">
          <cell r="A1201"/>
          <cell r="B1201"/>
          <cell r="C1201"/>
          <cell r="D1201"/>
          <cell r="E1201"/>
          <cell r="F1201"/>
          <cell r="G1201"/>
          <cell r="H1201"/>
        </row>
        <row r="1202">
          <cell r="A1202"/>
          <cell r="B1202"/>
          <cell r="C1202"/>
          <cell r="D1202"/>
          <cell r="E1202"/>
          <cell r="F1202"/>
          <cell r="G1202"/>
          <cell r="H1202"/>
        </row>
        <row r="1203">
          <cell r="A1203"/>
          <cell r="B1203"/>
          <cell r="C1203"/>
          <cell r="D1203"/>
          <cell r="E1203"/>
          <cell r="F1203"/>
          <cell r="G1203"/>
          <cell r="H1203"/>
        </row>
        <row r="1204">
          <cell r="A1204"/>
          <cell r="B1204"/>
          <cell r="C1204"/>
          <cell r="D1204"/>
          <cell r="E1204"/>
          <cell r="F1204"/>
          <cell r="G1204"/>
          <cell r="H1204"/>
        </row>
        <row r="1205">
          <cell r="A1205"/>
          <cell r="B1205"/>
          <cell r="C1205"/>
          <cell r="D1205"/>
          <cell r="E1205"/>
          <cell r="F1205"/>
          <cell r="G1205"/>
          <cell r="H1205"/>
        </row>
        <row r="1206">
          <cell r="A1206"/>
          <cell r="B1206"/>
          <cell r="C1206"/>
          <cell r="D1206"/>
          <cell r="E1206"/>
          <cell r="F1206"/>
          <cell r="G1206"/>
          <cell r="H1206"/>
        </row>
        <row r="1207">
          <cell r="A1207"/>
          <cell r="B1207"/>
          <cell r="C1207"/>
          <cell r="D1207"/>
          <cell r="E1207"/>
          <cell r="F1207"/>
          <cell r="G1207"/>
          <cell r="H1207"/>
        </row>
        <row r="1208">
          <cell r="A1208"/>
          <cell r="B1208"/>
          <cell r="C1208"/>
          <cell r="D1208"/>
          <cell r="E1208"/>
          <cell r="F1208"/>
          <cell r="G1208"/>
          <cell r="H1208"/>
        </row>
        <row r="1209">
          <cell r="A1209"/>
          <cell r="B1209"/>
          <cell r="C1209"/>
          <cell r="D1209"/>
          <cell r="E1209"/>
          <cell r="F1209"/>
          <cell r="G1209"/>
          <cell r="H1209"/>
        </row>
        <row r="1210">
          <cell r="A1210"/>
          <cell r="B1210"/>
          <cell r="C1210"/>
          <cell r="D1210"/>
          <cell r="E1210"/>
          <cell r="F1210"/>
          <cell r="G1210"/>
          <cell r="H1210"/>
        </row>
        <row r="1211">
          <cell r="A1211"/>
          <cell r="B1211"/>
          <cell r="C1211"/>
          <cell r="D1211"/>
          <cell r="E1211"/>
          <cell r="F1211"/>
          <cell r="G1211"/>
          <cell r="H1211"/>
        </row>
        <row r="1212">
          <cell r="A1212"/>
          <cell r="C1212"/>
          <cell r="D1212"/>
          <cell r="E1212"/>
          <cell r="F1212"/>
          <cell r="G1212"/>
        </row>
        <row r="1213">
          <cell r="A1213"/>
          <cell r="C1213"/>
          <cell r="D1213"/>
          <cell r="E1213"/>
          <cell r="F1213"/>
          <cell r="G1213"/>
        </row>
        <row r="1214">
          <cell r="A1214"/>
          <cell r="B1214"/>
          <cell r="C1214"/>
          <cell r="D1214"/>
          <cell r="E1214"/>
          <cell r="F1214"/>
          <cell r="G1214"/>
        </row>
        <row r="1215">
          <cell r="A1215"/>
          <cell r="B1215" t="str">
            <v>LUIS ROBERTO MONTERROSA OROZCO</v>
          </cell>
          <cell r="C1215"/>
          <cell r="D1215"/>
          <cell r="E1215"/>
          <cell r="F1215"/>
          <cell r="G1215"/>
        </row>
        <row r="1216">
          <cell r="A1216"/>
          <cell r="B1216" t="str">
            <v>ING. CIVIL CONSULTOR EXTERNO</v>
          </cell>
          <cell r="C1216"/>
          <cell r="D1216"/>
          <cell r="E1216"/>
          <cell r="F1216"/>
          <cell r="G1216"/>
        </row>
        <row r="1217">
          <cell r="A1217"/>
          <cell r="B1217" t="str">
            <v>PLANEACION MUNICIPAL</v>
          </cell>
          <cell r="C1217"/>
          <cell r="D1217"/>
          <cell r="E1217"/>
          <cell r="F1217"/>
          <cell r="G1217"/>
        </row>
        <row r="1218">
          <cell r="A1218"/>
          <cell r="B1218" t="str">
            <v>M.P. 5202140692</v>
          </cell>
          <cell r="C1218" t="str">
            <v>ITEM  - PÁGINA 2</v>
          </cell>
          <cell r="D1218"/>
          <cell r="E1218"/>
          <cell r="F1218"/>
          <cell r="G1218"/>
          <cell r="H1218"/>
        </row>
        <row r="1219">
          <cell r="A1219" t="str">
            <v>DEPARTAMENTO DE ANTIOQUIA</v>
          </cell>
          <cell r="B1219"/>
          <cell r="C1219"/>
          <cell r="D1219"/>
          <cell r="E1219"/>
          <cell r="F1219"/>
          <cell r="G1219"/>
          <cell r="H1219"/>
        </row>
        <row r="1220">
          <cell r="A1220" t="str">
            <v>MUNICIPIO DE CAUCASIA</v>
          </cell>
          <cell r="B1220"/>
          <cell r="C1220"/>
          <cell r="D1220"/>
          <cell r="E1220"/>
          <cell r="F1220"/>
          <cell r="G1220"/>
          <cell r="H1220"/>
        </row>
        <row r="1221">
          <cell r="A1221" t="str">
            <v>PROYECTO: CONSTRUCCION DE PAVIMENTO RIGIDO URBANO EN LA URBANIZACION VILLA SUAREZ DEL MUNICIPIO DE CAUCASIA ,ANTIOQUIA</v>
          </cell>
          <cell r="B1221"/>
          <cell r="C1221"/>
          <cell r="D1221"/>
          <cell r="E1221"/>
          <cell r="F1221"/>
          <cell r="G1221"/>
          <cell r="H1221"/>
        </row>
        <row r="1222">
          <cell r="A1222"/>
          <cell r="C1222"/>
          <cell r="D1222"/>
          <cell r="E1222"/>
          <cell r="F1222"/>
          <cell r="G1222"/>
          <cell r="H1222"/>
        </row>
        <row r="1223">
          <cell r="A1223" t="str">
            <v>MEMORIAS DE OBRA</v>
          </cell>
          <cell r="B1223"/>
          <cell r="C1223"/>
          <cell r="D1223"/>
          <cell r="E1223"/>
          <cell r="F1223"/>
          <cell r="G1223"/>
          <cell r="H1223"/>
        </row>
        <row r="1225">
          <cell r="A1225" t="str">
            <v>ITEM</v>
          </cell>
          <cell r="B1225" t="str">
            <v>DESCRIPCIÓN</v>
          </cell>
          <cell r="C1225"/>
          <cell r="D1225"/>
          <cell r="E1225"/>
          <cell r="F1225"/>
          <cell r="G1225" t="str">
            <v>UNIDAD</v>
          </cell>
          <cell r="H1225" t="str">
            <v>CANTIDAD</v>
          </cell>
        </row>
        <row r="1226">
          <cell r="A1226"/>
          <cell r="B1226" t="str">
            <v/>
          </cell>
          <cell r="C1226"/>
          <cell r="D1226"/>
          <cell r="E1226"/>
          <cell r="F1226"/>
          <cell r="G1226" t="str">
            <v/>
          </cell>
          <cell r="H1226" t="str">
            <v/>
          </cell>
        </row>
        <row r="1227">
          <cell r="A1227"/>
          <cell r="B1227"/>
          <cell r="C1227"/>
          <cell r="D1227"/>
          <cell r="E1227"/>
          <cell r="F1227"/>
          <cell r="G1227"/>
        </row>
        <row r="1228">
          <cell r="A1228" t="str">
            <v>DETALLE</v>
          </cell>
          <cell r="B1228"/>
          <cell r="C1228" t="str">
            <v>FACTOR</v>
          </cell>
          <cell r="D1228" t="str">
            <v>CANTIDAD</v>
          </cell>
          <cell r="E1228" t="str">
            <v>A (ML)</v>
          </cell>
          <cell r="F1228" t="str">
            <v>B (M2)</v>
          </cell>
          <cell r="G1228" t="str">
            <v>C (M3)</v>
          </cell>
          <cell r="H1228" t="str">
            <v>TOTAL</v>
          </cell>
        </row>
        <row r="1229">
          <cell r="A1229"/>
          <cell r="B1229"/>
          <cell r="C1229"/>
          <cell r="D1229"/>
          <cell r="E1229"/>
          <cell r="F1229"/>
          <cell r="G1229"/>
          <cell r="H1229" t="str">
            <v/>
          </cell>
        </row>
        <row r="1230">
          <cell r="A1230"/>
          <cell r="B1230"/>
          <cell r="C1230"/>
          <cell r="D1230"/>
          <cell r="E1230"/>
          <cell r="F1230"/>
          <cell r="G1230"/>
          <cell r="H1230" t="str">
            <v/>
          </cell>
        </row>
        <row r="1231">
          <cell r="A1231"/>
          <cell r="B1231"/>
          <cell r="C1231"/>
          <cell r="D1231"/>
          <cell r="E1231"/>
          <cell r="F1231"/>
          <cell r="G1231"/>
          <cell r="H1231" t="str">
            <v/>
          </cell>
        </row>
        <row r="1232">
          <cell r="A1232"/>
          <cell r="B1232"/>
          <cell r="C1232"/>
          <cell r="D1232"/>
          <cell r="E1232"/>
          <cell r="F1232"/>
          <cell r="G1232"/>
          <cell r="H1232" t="str">
            <v/>
          </cell>
        </row>
        <row r="1233">
          <cell r="A1233"/>
          <cell r="B1233"/>
          <cell r="C1233"/>
          <cell r="D1233"/>
          <cell r="E1233"/>
          <cell r="F1233"/>
          <cell r="G1233"/>
          <cell r="H1233" t="str">
            <v/>
          </cell>
        </row>
        <row r="1234">
          <cell r="A1234"/>
          <cell r="B1234"/>
          <cell r="C1234"/>
          <cell r="D1234"/>
          <cell r="E1234"/>
          <cell r="F1234"/>
          <cell r="G1234"/>
          <cell r="H1234" t="str">
            <v/>
          </cell>
        </row>
        <row r="1235">
          <cell r="A1235"/>
          <cell r="B1235"/>
          <cell r="C1235"/>
          <cell r="D1235"/>
          <cell r="E1235"/>
          <cell r="F1235"/>
          <cell r="G1235"/>
          <cell r="H1235" t="str">
            <v/>
          </cell>
        </row>
        <row r="1236">
          <cell r="A1236"/>
          <cell r="B1236"/>
          <cell r="C1236"/>
          <cell r="D1236"/>
          <cell r="E1236"/>
          <cell r="F1236"/>
          <cell r="G1236"/>
          <cell r="H1236" t="str">
            <v/>
          </cell>
        </row>
        <row r="1237">
          <cell r="A1237"/>
          <cell r="B1237"/>
          <cell r="C1237"/>
          <cell r="D1237"/>
          <cell r="E1237"/>
          <cell r="F1237"/>
          <cell r="G1237"/>
          <cell r="H1237" t="str">
            <v/>
          </cell>
        </row>
        <row r="1238">
          <cell r="A1238"/>
          <cell r="B1238"/>
          <cell r="C1238"/>
          <cell r="D1238"/>
          <cell r="E1238"/>
          <cell r="F1238"/>
          <cell r="G1238"/>
          <cell r="H1238" t="str">
            <v/>
          </cell>
        </row>
        <row r="1239">
          <cell r="A1239"/>
          <cell r="B1239"/>
          <cell r="C1239"/>
          <cell r="D1239"/>
          <cell r="E1239"/>
          <cell r="F1239"/>
          <cell r="G1239"/>
          <cell r="H1239" t="str">
            <v/>
          </cell>
        </row>
        <row r="1240">
          <cell r="A1240"/>
          <cell r="B1240"/>
          <cell r="C1240"/>
          <cell r="D1240"/>
          <cell r="E1240"/>
          <cell r="F1240"/>
          <cell r="G1240"/>
          <cell r="H1240" t="str">
            <v/>
          </cell>
        </row>
        <row r="1241">
          <cell r="A1241"/>
          <cell r="B1241"/>
          <cell r="C1241"/>
          <cell r="D1241"/>
          <cell r="E1241"/>
          <cell r="F1241"/>
          <cell r="G1241"/>
          <cell r="H1241" t="str">
            <v/>
          </cell>
        </row>
        <row r="1242">
          <cell r="A1242"/>
          <cell r="B1242"/>
          <cell r="C1242"/>
          <cell r="D1242"/>
          <cell r="E1242"/>
          <cell r="F1242"/>
          <cell r="G1242"/>
          <cell r="H1242" t="str">
            <v/>
          </cell>
        </row>
        <row r="1243">
          <cell r="A1243"/>
          <cell r="B1243"/>
          <cell r="C1243"/>
          <cell r="D1243"/>
          <cell r="E1243"/>
          <cell r="F1243"/>
          <cell r="G1243"/>
          <cell r="H1243" t="str">
            <v/>
          </cell>
        </row>
        <row r="1244">
          <cell r="A1244"/>
          <cell r="B1244"/>
          <cell r="C1244"/>
          <cell r="D1244"/>
          <cell r="E1244"/>
          <cell r="F1244"/>
          <cell r="G1244"/>
          <cell r="H1244" t="str">
            <v/>
          </cell>
        </row>
        <row r="1245">
          <cell r="A1245"/>
          <cell r="B1245"/>
          <cell r="C1245"/>
          <cell r="D1245"/>
          <cell r="E1245"/>
          <cell r="F1245"/>
          <cell r="G1245"/>
          <cell r="H1245" t="str">
            <v/>
          </cell>
        </row>
        <row r="1246">
          <cell r="A1246"/>
          <cell r="B1246"/>
          <cell r="C1246"/>
          <cell r="D1246"/>
          <cell r="E1246"/>
          <cell r="F1246"/>
          <cell r="G1246"/>
          <cell r="H1246" t="str">
            <v/>
          </cell>
        </row>
        <row r="1247">
          <cell r="A1247"/>
          <cell r="B1247"/>
          <cell r="C1247"/>
          <cell r="D1247"/>
          <cell r="E1247"/>
          <cell r="F1247"/>
          <cell r="G1247"/>
          <cell r="H1247" t="str">
            <v/>
          </cell>
        </row>
        <row r="1248">
          <cell r="A1248"/>
          <cell r="B1248"/>
          <cell r="C1248"/>
          <cell r="D1248"/>
          <cell r="E1248"/>
          <cell r="F1248"/>
          <cell r="G1248"/>
          <cell r="H1248" t="str">
            <v/>
          </cell>
        </row>
        <row r="1249">
          <cell r="A1249"/>
          <cell r="B1249"/>
          <cell r="C1249"/>
          <cell r="D1249"/>
          <cell r="E1249"/>
          <cell r="F1249"/>
          <cell r="G1249"/>
          <cell r="H1249" t="str">
            <v/>
          </cell>
        </row>
        <row r="1250">
          <cell r="A1250"/>
          <cell r="B1250"/>
          <cell r="C1250"/>
          <cell r="D1250"/>
          <cell r="E1250"/>
          <cell r="F1250"/>
          <cell r="G1250"/>
          <cell r="H1250" t="str">
            <v/>
          </cell>
        </row>
        <row r="1251">
          <cell r="A1251"/>
          <cell r="B1251"/>
          <cell r="C1251"/>
          <cell r="D1251"/>
          <cell r="E1251"/>
          <cell r="F1251"/>
          <cell r="G1251"/>
          <cell r="H1251" t="str">
            <v/>
          </cell>
        </row>
        <row r="1252">
          <cell r="A1252"/>
          <cell r="B1252"/>
          <cell r="C1252"/>
          <cell r="D1252"/>
          <cell r="E1252"/>
          <cell r="F1252"/>
          <cell r="G1252"/>
          <cell r="H1252" t="str">
            <v/>
          </cell>
        </row>
        <row r="1253">
          <cell r="A1253"/>
          <cell r="B1253"/>
          <cell r="C1253"/>
          <cell r="D1253"/>
          <cell r="E1253"/>
          <cell r="F1253"/>
          <cell r="G1253"/>
          <cell r="H1253" t="str">
            <v/>
          </cell>
        </row>
        <row r="1254">
          <cell r="A1254"/>
          <cell r="B1254"/>
          <cell r="C1254"/>
          <cell r="D1254"/>
          <cell r="E1254"/>
          <cell r="F1254"/>
          <cell r="G1254"/>
          <cell r="H1254" t="str">
            <v/>
          </cell>
        </row>
        <row r="1255">
          <cell r="A1255"/>
          <cell r="B1255"/>
          <cell r="C1255"/>
          <cell r="D1255"/>
          <cell r="E1255"/>
          <cell r="F1255"/>
          <cell r="G1255"/>
          <cell r="H1255" t="str">
            <v/>
          </cell>
        </row>
        <row r="1256">
          <cell r="A1256"/>
          <cell r="B1256"/>
          <cell r="C1256"/>
          <cell r="D1256"/>
          <cell r="E1256"/>
          <cell r="F1256"/>
          <cell r="G1256"/>
          <cell r="H1256" t="str">
            <v/>
          </cell>
        </row>
        <row r="1257">
          <cell r="A1257"/>
          <cell r="B1257"/>
          <cell r="C1257"/>
          <cell r="D1257"/>
          <cell r="E1257"/>
          <cell r="F1257"/>
          <cell r="G1257"/>
          <cell r="H1257" t="str">
            <v/>
          </cell>
        </row>
        <row r="1258">
          <cell r="A1258"/>
          <cell r="B1258"/>
          <cell r="C1258"/>
          <cell r="D1258"/>
          <cell r="E1258"/>
          <cell r="F1258"/>
          <cell r="G1258"/>
          <cell r="H1258" t="str">
            <v/>
          </cell>
        </row>
        <row r="1259">
          <cell r="A1259"/>
          <cell r="B1259"/>
          <cell r="C1259"/>
          <cell r="D1259"/>
          <cell r="E1259"/>
          <cell r="F1259"/>
          <cell r="G1259"/>
          <cell r="H1259" t="str">
            <v/>
          </cell>
        </row>
        <row r="1260">
          <cell r="A1260" t="str">
            <v>ITEM  - PÁGINA 1</v>
          </cell>
          <cell r="B1260"/>
          <cell r="C1260"/>
          <cell r="D1260"/>
          <cell r="E1260"/>
          <cell r="F1260"/>
          <cell r="G1260"/>
          <cell r="H1260"/>
        </row>
        <row r="1261">
          <cell r="A1261"/>
          <cell r="B1261"/>
          <cell r="C1261"/>
          <cell r="D1261"/>
          <cell r="E1261"/>
          <cell r="F1261"/>
          <cell r="G1261"/>
          <cell r="H1261" t="str">
            <v/>
          </cell>
        </row>
        <row r="1262">
          <cell r="A1262"/>
          <cell r="B1262"/>
          <cell r="C1262"/>
          <cell r="D1262"/>
          <cell r="E1262"/>
          <cell r="F1262"/>
          <cell r="G1262"/>
          <cell r="H1262" t="str">
            <v/>
          </cell>
        </row>
        <row r="1263">
          <cell r="A1263"/>
          <cell r="B1263"/>
          <cell r="C1263"/>
          <cell r="D1263"/>
          <cell r="E1263"/>
          <cell r="F1263"/>
          <cell r="G1263"/>
          <cell r="H1263" t="str">
            <v/>
          </cell>
        </row>
        <row r="1264">
          <cell r="A1264"/>
          <cell r="B1264"/>
          <cell r="C1264"/>
          <cell r="D1264"/>
          <cell r="E1264"/>
          <cell r="F1264"/>
          <cell r="G1264"/>
          <cell r="H1264" t="str">
            <v/>
          </cell>
        </row>
        <row r="1265">
          <cell r="A1265"/>
          <cell r="B1265"/>
          <cell r="C1265"/>
          <cell r="D1265"/>
          <cell r="E1265"/>
          <cell r="F1265"/>
          <cell r="G1265"/>
          <cell r="H1265" t="str">
            <v/>
          </cell>
        </row>
        <row r="1266">
          <cell r="A1266"/>
          <cell r="B1266"/>
          <cell r="C1266"/>
          <cell r="D1266"/>
          <cell r="E1266"/>
          <cell r="F1266"/>
          <cell r="G1266"/>
          <cell r="H1266" t="str">
            <v/>
          </cell>
        </row>
        <row r="1267">
          <cell r="A1267"/>
          <cell r="B1267"/>
          <cell r="C1267"/>
          <cell r="D1267"/>
          <cell r="E1267"/>
          <cell r="F1267"/>
          <cell r="G1267"/>
          <cell r="H1267" t="str">
            <v/>
          </cell>
        </row>
        <row r="1268">
          <cell r="A1268"/>
          <cell r="B1268"/>
          <cell r="C1268"/>
          <cell r="D1268"/>
          <cell r="E1268"/>
          <cell r="F1268"/>
          <cell r="G1268"/>
          <cell r="H1268" t="str">
            <v/>
          </cell>
        </row>
        <row r="1269">
          <cell r="A1269"/>
          <cell r="B1269"/>
          <cell r="C1269"/>
          <cell r="D1269"/>
          <cell r="E1269"/>
          <cell r="F1269"/>
          <cell r="G1269"/>
          <cell r="H1269" t="str">
            <v/>
          </cell>
        </row>
        <row r="1270">
          <cell r="A1270"/>
          <cell r="B1270"/>
          <cell r="C1270"/>
          <cell r="D1270"/>
          <cell r="E1270"/>
          <cell r="F1270"/>
          <cell r="G1270"/>
          <cell r="H1270" t="str">
            <v/>
          </cell>
        </row>
        <row r="1271">
          <cell r="A1271"/>
          <cell r="B1271"/>
          <cell r="C1271"/>
          <cell r="D1271"/>
          <cell r="E1271"/>
          <cell r="F1271"/>
          <cell r="G1271"/>
          <cell r="H1271" t="str">
            <v/>
          </cell>
        </row>
        <row r="1272">
          <cell r="A1272"/>
          <cell r="B1272"/>
          <cell r="C1272"/>
          <cell r="D1272"/>
          <cell r="E1272"/>
          <cell r="F1272"/>
          <cell r="G1272"/>
          <cell r="H1272" t="str">
            <v/>
          </cell>
        </row>
        <row r="1273">
          <cell r="A1273"/>
          <cell r="B1273"/>
          <cell r="C1273"/>
          <cell r="D1273"/>
          <cell r="E1273"/>
          <cell r="F1273"/>
          <cell r="G1273"/>
          <cell r="H1273" t="str">
            <v/>
          </cell>
        </row>
        <row r="1274">
          <cell r="A1274"/>
          <cell r="B1274"/>
          <cell r="C1274"/>
          <cell r="D1274"/>
          <cell r="E1274"/>
          <cell r="F1274"/>
          <cell r="G1274"/>
          <cell r="H1274" t="str">
            <v/>
          </cell>
        </row>
        <row r="1275">
          <cell r="A1275"/>
          <cell r="B1275"/>
          <cell r="C1275"/>
          <cell r="D1275"/>
          <cell r="E1275"/>
          <cell r="F1275"/>
          <cell r="G1275"/>
          <cell r="H1275" t="str">
            <v/>
          </cell>
        </row>
        <row r="1276">
          <cell r="A1276"/>
          <cell r="B1276"/>
          <cell r="C1276"/>
          <cell r="D1276"/>
          <cell r="E1276"/>
          <cell r="F1276"/>
          <cell r="G1276"/>
          <cell r="H1276" t="str">
            <v/>
          </cell>
        </row>
        <row r="1277">
          <cell r="A1277"/>
          <cell r="B1277"/>
          <cell r="C1277"/>
          <cell r="D1277"/>
          <cell r="E1277"/>
          <cell r="F1277"/>
          <cell r="G1277"/>
          <cell r="H1277" t="str">
            <v/>
          </cell>
        </row>
        <row r="1278">
          <cell r="A1278" t="str">
            <v xml:space="preserve">TOTAL CANTIDAD ITEM </v>
          </cell>
          <cell r="B1278"/>
          <cell r="C1278"/>
          <cell r="D1278"/>
          <cell r="E1278"/>
          <cell r="F1278"/>
          <cell r="G1278"/>
          <cell r="H1278" t="str">
            <v/>
          </cell>
        </row>
        <row r="1279">
          <cell r="A1279" t="str">
            <v>INSERTE PLANO, GRÁFICO O ESQUEMA AQUÍ</v>
          </cell>
          <cell r="B1279"/>
          <cell r="C1279"/>
          <cell r="D1279"/>
          <cell r="E1279"/>
          <cell r="F1279"/>
          <cell r="G1279"/>
          <cell r="H1279"/>
        </row>
        <row r="1280">
          <cell r="A1280"/>
          <cell r="B1280"/>
          <cell r="C1280"/>
          <cell r="D1280"/>
          <cell r="E1280"/>
          <cell r="F1280"/>
          <cell r="G1280"/>
          <cell r="H1280"/>
        </row>
        <row r="1281">
          <cell r="A1281"/>
          <cell r="B1281"/>
          <cell r="C1281"/>
          <cell r="D1281"/>
          <cell r="E1281"/>
          <cell r="F1281"/>
          <cell r="G1281"/>
          <cell r="H1281"/>
        </row>
        <row r="1282">
          <cell r="A1282"/>
          <cell r="B1282"/>
          <cell r="C1282"/>
          <cell r="D1282"/>
          <cell r="E1282"/>
          <cell r="F1282"/>
          <cell r="G1282"/>
          <cell r="H1282"/>
        </row>
        <row r="1283">
          <cell r="A1283"/>
          <cell r="B1283"/>
          <cell r="C1283"/>
          <cell r="D1283"/>
          <cell r="E1283"/>
          <cell r="F1283"/>
          <cell r="G1283"/>
          <cell r="H1283"/>
        </row>
        <row r="1284">
          <cell r="A1284"/>
          <cell r="B1284"/>
          <cell r="C1284"/>
          <cell r="D1284"/>
          <cell r="E1284"/>
          <cell r="F1284"/>
          <cell r="G1284"/>
          <cell r="H1284"/>
        </row>
        <row r="1285">
          <cell r="A1285"/>
          <cell r="B1285"/>
          <cell r="C1285"/>
          <cell r="D1285"/>
          <cell r="E1285"/>
          <cell r="F1285"/>
          <cell r="G1285"/>
          <cell r="H1285"/>
        </row>
        <row r="1286">
          <cell r="A1286"/>
          <cell r="B1286"/>
          <cell r="C1286"/>
          <cell r="D1286"/>
          <cell r="E1286"/>
          <cell r="F1286"/>
          <cell r="G1286"/>
          <cell r="H1286"/>
        </row>
        <row r="1287">
          <cell r="A1287"/>
          <cell r="B1287"/>
          <cell r="C1287"/>
          <cell r="D1287"/>
          <cell r="E1287"/>
          <cell r="F1287"/>
          <cell r="G1287"/>
          <cell r="H1287"/>
        </row>
        <row r="1288">
          <cell r="A1288"/>
          <cell r="B1288"/>
          <cell r="C1288"/>
          <cell r="D1288"/>
          <cell r="E1288"/>
          <cell r="F1288"/>
          <cell r="G1288"/>
          <cell r="H1288"/>
        </row>
        <row r="1289">
          <cell r="A1289"/>
          <cell r="B1289"/>
          <cell r="C1289"/>
          <cell r="D1289"/>
          <cell r="E1289"/>
          <cell r="F1289"/>
          <cell r="G1289"/>
          <cell r="H1289"/>
        </row>
        <row r="1290">
          <cell r="A1290"/>
          <cell r="B1290"/>
          <cell r="C1290"/>
          <cell r="D1290"/>
          <cell r="E1290"/>
          <cell r="F1290"/>
          <cell r="G1290"/>
          <cell r="H1290"/>
        </row>
        <row r="1291">
          <cell r="A1291"/>
          <cell r="B1291"/>
          <cell r="C1291"/>
          <cell r="D1291"/>
          <cell r="E1291"/>
          <cell r="F1291"/>
          <cell r="G1291"/>
          <cell r="H1291"/>
        </row>
        <row r="1292">
          <cell r="A1292"/>
          <cell r="B1292"/>
          <cell r="C1292"/>
          <cell r="D1292"/>
          <cell r="E1292"/>
          <cell r="F1292"/>
          <cell r="G1292"/>
          <cell r="H1292"/>
        </row>
        <row r="1293">
          <cell r="A1293"/>
          <cell r="B1293"/>
          <cell r="C1293"/>
          <cell r="D1293"/>
          <cell r="E1293"/>
          <cell r="F1293"/>
          <cell r="G1293"/>
          <cell r="H1293"/>
        </row>
        <row r="1294">
          <cell r="A1294"/>
          <cell r="B1294"/>
          <cell r="C1294"/>
          <cell r="D1294"/>
          <cell r="E1294"/>
          <cell r="F1294"/>
          <cell r="G1294"/>
          <cell r="H1294"/>
        </row>
        <row r="1295">
          <cell r="A1295"/>
          <cell r="B1295"/>
          <cell r="C1295"/>
          <cell r="D1295"/>
          <cell r="E1295"/>
          <cell r="F1295"/>
          <cell r="G1295"/>
          <cell r="H1295"/>
        </row>
        <row r="1296">
          <cell r="A1296"/>
          <cell r="B1296"/>
          <cell r="C1296"/>
          <cell r="D1296"/>
          <cell r="E1296"/>
          <cell r="F1296"/>
          <cell r="G1296"/>
          <cell r="H1296"/>
        </row>
        <row r="1297">
          <cell r="A1297"/>
          <cell r="B1297"/>
          <cell r="C1297"/>
          <cell r="D1297"/>
          <cell r="E1297"/>
          <cell r="F1297"/>
          <cell r="G1297"/>
          <cell r="H1297"/>
        </row>
        <row r="1298">
          <cell r="A1298"/>
          <cell r="B1298"/>
          <cell r="C1298"/>
          <cell r="D1298"/>
          <cell r="E1298"/>
          <cell r="F1298"/>
          <cell r="G1298"/>
          <cell r="H1298"/>
        </row>
        <row r="1299">
          <cell r="A1299"/>
          <cell r="C1299"/>
          <cell r="D1299"/>
          <cell r="E1299"/>
          <cell r="F1299"/>
          <cell r="G1299"/>
        </row>
        <row r="1300">
          <cell r="A1300"/>
          <cell r="C1300"/>
          <cell r="D1300"/>
          <cell r="E1300"/>
          <cell r="F1300"/>
          <cell r="G1300"/>
        </row>
        <row r="1301">
          <cell r="A1301"/>
          <cell r="B1301"/>
          <cell r="C1301"/>
          <cell r="D1301"/>
          <cell r="E1301"/>
          <cell r="F1301"/>
          <cell r="G1301"/>
        </row>
        <row r="1302">
          <cell r="A1302"/>
          <cell r="B1302" t="str">
            <v>LUIS ROBERTO MONTERROSA OROZCO</v>
          </cell>
          <cell r="C1302"/>
          <cell r="D1302"/>
          <cell r="E1302"/>
          <cell r="F1302"/>
          <cell r="G1302"/>
        </row>
        <row r="1303">
          <cell r="A1303"/>
          <cell r="B1303" t="str">
            <v>ING. CIVIL CONSULTOR EXTERNO</v>
          </cell>
          <cell r="C1303"/>
          <cell r="D1303"/>
          <cell r="E1303"/>
          <cell r="F1303"/>
          <cell r="G1303"/>
        </row>
        <row r="1304">
          <cell r="A1304"/>
          <cell r="B1304" t="str">
            <v>PLANEACION MUNICIPAL</v>
          </cell>
          <cell r="C1304"/>
          <cell r="D1304"/>
          <cell r="E1304"/>
          <cell r="F1304"/>
          <cell r="G1304"/>
        </row>
        <row r="1305">
          <cell r="A1305"/>
          <cell r="B1305" t="str">
            <v>M.P. 5202140692</v>
          </cell>
          <cell r="C1305" t="str">
            <v>ITEM  - PÁGINA 2</v>
          </cell>
          <cell r="D1305"/>
          <cell r="E1305"/>
          <cell r="F1305"/>
          <cell r="G1305"/>
          <cell r="H1305"/>
        </row>
        <row r="1306">
          <cell r="A1306" t="str">
            <v>DEPARTAMENTO DE ANTIOQUIA</v>
          </cell>
          <cell r="B1306"/>
          <cell r="C1306"/>
          <cell r="D1306"/>
          <cell r="E1306"/>
          <cell r="F1306"/>
          <cell r="G1306"/>
          <cell r="H1306"/>
        </row>
        <row r="1307">
          <cell r="A1307" t="str">
            <v>MUNICIPIO DE CAUCASIA</v>
          </cell>
          <cell r="B1307"/>
          <cell r="C1307"/>
          <cell r="D1307"/>
          <cell r="E1307"/>
          <cell r="F1307"/>
          <cell r="G1307"/>
          <cell r="H1307"/>
        </row>
        <row r="1308">
          <cell r="A1308" t="str">
            <v>PROYECTO: CONSTRUCCION DE PAVIMENTO RIGIDO URBANO EN LA URBANIZACION VILLA SUAREZ DEL MUNICIPIO DE CAUCASIA ,ANTIOQUIA</v>
          </cell>
          <cell r="B1308"/>
          <cell r="C1308"/>
          <cell r="D1308"/>
          <cell r="E1308"/>
          <cell r="F1308"/>
          <cell r="G1308"/>
          <cell r="H1308"/>
        </row>
        <row r="1309">
          <cell r="A1309"/>
          <cell r="C1309"/>
          <cell r="D1309"/>
          <cell r="E1309"/>
          <cell r="F1309"/>
          <cell r="G1309"/>
          <cell r="H1309"/>
        </row>
        <row r="1310">
          <cell r="A1310" t="str">
            <v>MEMORIAS DE OBRA</v>
          </cell>
          <cell r="B1310"/>
          <cell r="C1310"/>
          <cell r="D1310"/>
          <cell r="E1310"/>
          <cell r="F1310"/>
          <cell r="G1310"/>
          <cell r="H1310"/>
        </row>
        <row r="1312">
          <cell r="A1312" t="str">
            <v>ITEM</v>
          </cell>
          <cell r="B1312" t="str">
            <v>DESCRIPCIÓN</v>
          </cell>
          <cell r="C1312"/>
          <cell r="D1312"/>
          <cell r="E1312"/>
          <cell r="F1312"/>
          <cell r="G1312" t="str">
            <v>UNIDAD</v>
          </cell>
          <cell r="H1312" t="str">
            <v>CANTIDAD</v>
          </cell>
        </row>
        <row r="1313">
          <cell r="A1313"/>
          <cell r="B1313" t="str">
            <v/>
          </cell>
          <cell r="C1313"/>
          <cell r="D1313"/>
          <cell r="E1313"/>
          <cell r="F1313"/>
          <cell r="G1313" t="str">
            <v/>
          </cell>
          <cell r="H1313" t="str">
            <v/>
          </cell>
        </row>
        <row r="1314">
          <cell r="A1314"/>
          <cell r="B1314"/>
          <cell r="C1314"/>
          <cell r="D1314"/>
          <cell r="E1314"/>
          <cell r="F1314"/>
          <cell r="G1314"/>
        </row>
        <row r="1315">
          <cell r="A1315" t="str">
            <v>DETALLE</v>
          </cell>
          <cell r="B1315"/>
          <cell r="C1315" t="str">
            <v>FACTOR</v>
          </cell>
          <cell r="D1315" t="str">
            <v>CANTIDAD</v>
          </cell>
          <cell r="E1315" t="str">
            <v>A (ML)</v>
          </cell>
          <cell r="F1315" t="str">
            <v>B (M2)</v>
          </cell>
          <cell r="G1315" t="str">
            <v>C (M3)</v>
          </cell>
          <cell r="H1315" t="str">
            <v>TOTAL</v>
          </cell>
        </row>
        <row r="1316">
          <cell r="A1316"/>
          <cell r="B1316"/>
          <cell r="C1316"/>
          <cell r="D1316"/>
          <cell r="E1316"/>
          <cell r="F1316"/>
          <cell r="G1316"/>
          <cell r="H1316" t="str">
            <v/>
          </cell>
        </row>
        <row r="1317">
          <cell r="A1317"/>
          <cell r="B1317"/>
          <cell r="C1317"/>
          <cell r="D1317"/>
          <cell r="E1317"/>
          <cell r="F1317"/>
          <cell r="G1317"/>
          <cell r="H1317" t="str">
            <v/>
          </cell>
        </row>
        <row r="1318">
          <cell r="A1318"/>
          <cell r="B1318"/>
          <cell r="C1318"/>
          <cell r="D1318"/>
          <cell r="E1318"/>
          <cell r="F1318"/>
          <cell r="G1318"/>
          <cell r="H1318" t="str">
            <v/>
          </cell>
        </row>
        <row r="1319">
          <cell r="A1319"/>
          <cell r="B1319"/>
          <cell r="C1319"/>
          <cell r="D1319"/>
          <cell r="E1319"/>
          <cell r="F1319"/>
          <cell r="G1319"/>
          <cell r="H1319" t="str">
            <v/>
          </cell>
        </row>
        <row r="1320">
          <cell r="A1320"/>
          <cell r="B1320"/>
          <cell r="C1320"/>
          <cell r="D1320"/>
          <cell r="E1320"/>
          <cell r="F1320"/>
          <cell r="G1320"/>
          <cell r="H1320" t="str">
            <v/>
          </cell>
        </row>
        <row r="1321">
          <cell r="A1321"/>
          <cell r="B1321"/>
          <cell r="C1321"/>
          <cell r="D1321"/>
          <cell r="E1321"/>
          <cell r="F1321"/>
          <cell r="G1321"/>
          <cell r="H1321" t="str">
            <v/>
          </cell>
        </row>
        <row r="1322">
          <cell r="A1322"/>
          <cell r="B1322"/>
          <cell r="C1322"/>
          <cell r="D1322"/>
          <cell r="E1322"/>
          <cell r="F1322"/>
          <cell r="G1322"/>
          <cell r="H1322" t="str">
            <v/>
          </cell>
        </row>
        <row r="1323">
          <cell r="A1323"/>
          <cell r="B1323"/>
          <cell r="C1323"/>
          <cell r="D1323"/>
          <cell r="E1323"/>
          <cell r="F1323"/>
          <cell r="G1323"/>
          <cell r="H1323" t="str">
            <v/>
          </cell>
        </row>
        <row r="1324">
          <cell r="A1324"/>
          <cell r="B1324"/>
          <cell r="C1324"/>
          <cell r="D1324"/>
          <cell r="E1324"/>
          <cell r="F1324"/>
          <cell r="G1324"/>
          <cell r="H1324" t="str">
            <v/>
          </cell>
        </row>
        <row r="1325">
          <cell r="A1325"/>
          <cell r="B1325"/>
          <cell r="C1325"/>
          <cell r="D1325"/>
          <cell r="E1325"/>
          <cell r="F1325"/>
          <cell r="G1325"/>
          <cell r="H1325" t="str">
            <v/>
          </cell>
        </row>
        <row r="1326">
          <cell r="A1326"/>
          <cell r="B1326"/>
          <cell r="C1326"/>
          <cell r="D1326"/>
          <cell r="E1326"/>
          <cell r="F1326"/>
          <cell r="G1326"/>
          <cell r="H1326" t="str">
            <v/>
          </cell>
        </row>
        <row r="1327">
          <cell r="A1327"/>
          <cell r="B1327"/>
          <cell r="C1327"/>
          <cell r="D1327"/>
          <cell r="E1327"/>
          <cell r="F1327"/>
          <cell r="G1327"/>
          <cell r="H1327" t="str">
            <v/>
          </cell>
        </row>
        <row r="1328">
          <cell r="A1328"/>
          <cell r="B1328"/>
          <cell r="C1328"/>
          <cell r="D1328"/>
          <cell r="E1328"/>
          <cell r="F1328"/>
          <cell r="G1328"/>
          <cell r="H1328" t="str">
            <v/>
          </cell>
        </row>
        <row r="1329">
          <cell r="A1329"/>
          <cell r="B1329"/>
          <cell r="C1329"/>
          <cell r="D1329"/>
          <cell r="E1329"/>
          <cell r="F1329"/>
          <cell r="G1329"/>
          <cell r="H1329" t="str">
            <v/>
          </cell>
        </row>
        <row r="1330">
          <cell r="A1330"/>
          <cell r="B1330"/>
          <cell r="C1330"/>
          <cell r="D1330"/>
          <cell r="E1330"/>
          <cell r="F1330"/>
          <cell r="G1330"/>
          <cell r="H1330" t="str">
            <v/>
          </cell>
        </row>
        <row r="1331">
          <cell r="A1331"/>
          <cell r="B1331"/>
          <cell r="C1331"/>
          <cell r="D1331"/>
          <cell r="E1331"/>
          <cell r="F1331"/>
          <cell r="G1331"/>
          <cell r="H1331" t="str">
            <v/>
          </cell>
        </row>
        <row r="1332">
          <cell r="A1332"/>
          <cell r="B1332"/>
          <cell r="C1332"/>
          <cell r="D1332"/>
          <cell r="E1332"/>
          <cell r="F1332"/>
          <cell r="G1332"/>
          <cell r="H1332" t="str">
            <v/>
          </cell>
        </row>
        <row r="1333">
          <cell r="A1333"/>
          <cell r="B1333"/>
          <cell r="C1333"/>
          <cell r="D1333"/>
          <cell r="E1333"/>
          <cell r="F1333"/>
          <cell r="G1333"/>
          <cell r="H1333" t="str">
            <v/>
          </cell>
        </row>
        <row r="1334">
          <cell r="A1334"/>
          <cell r="B1334"/>
          <cell r="C1334"/>
          <cell r="D1334"/>
          <cell r="E1334"/>
          <cell r="F1334"/>
          <cell r="G1334"/>
          <cell r="H1334" t="str">
            <v/>
          </cell>
        </row>
        <row r="1335">
          <cell r="A1335"/>
          <cell r="B1335"/>
          <cell r="C1335"/>
          <cell r="D1335"/>
          <cell r="E1335"/>
          <cell r="F1335"/>
          <cell r="G1335"/>
          <cell r="H1335" t="str">
            <v/>
          </cell>
        </row>
        <row r="1336">
          <cell r="A1336"/>
          <cell r="B1336"/>
          <cell r="C1336"/>
          <cell r="D1336"/>
          <cell r="E1336"/>
          <cell r="F1336"/>
          <cell r="G1336"/>
          <cell r="H1336" t="str">
            <v/>
          </cell>
        </row>
        <row r="1337">
          <cell r="A1337"/>
          <cell r="B1337"/>
          <cell r="C1337"/>
          <cell r="D1337"/>
          <cell r="E1337"/>
          <cell r="F1337"/>
          <cell r="G1337"/>
          <cell r="H1337" t="str">
            <v/>
          </cell>
        </row>
        <row r="1338">
          <cell r="A1338"/>
          <cell r="B1338"/>
          <cell r="C1338"/>
          <cell r="D1338"/>
          <cell r="E1338"/>
          <cell r="F1338"/>
          <cell r="G1338"/>
          <cell r="H1338" t="str">
            <v/>
          </cell>
        </row>
        <row r="1339">
          <cell r="A1339"/>
          <cell r="B1339"/>
          <cell r="C1339"/>
          <cell r="D1339"/>
          <cell r="E1339"/>
          <cell r="F1339"/>
          <cell r="G1339"/>
          <cell r="H1339" t="str">
            <v/>
          </cell>
        </row>
        <row r="1340">
          <cell r="A1340"/>
          <cell r="B1340"/>
          <cell r="C1340"/>
          <cell r="D1340"/>
          <cell r="E1340"/>
          <cell r="F1340"/>
          <cell r="G1340"/>
          <cell r="H1340" t="str">
            <v/>
          </cell>
        </row>
        <row r="1341">
          <cell r="A1341"/>
          <cell r="B1341"/>
          <cell r="C1341"/>
          <cell r="D1341"/>
          <cell r="E1341"/>
          <cell r="F1341"/>
          <cell r="G1341"/>
          <cell r="H1341" t="str">
            <v/>
          </cell>
        </row>
        <row r="1342">
          <cell r="A1342"/>
          <cell r="B1342"/>
          <cell r="C1342"/>
          <cell r="D1342"/>
          <cell r="E1342"/>
          <cell r="F1342"/>
          <cell r="G1342"/>
          <cell r="H1342" t="str">
            <v/>
          </cell>
        </row>
        <row r="1343">
          <cell r="A1343"/>
          <cell r="B1343"/>
          <cell r="C1343"/>
          <cell r="D1343"/>
          <cell r="E1343"/>
          <cell r="F1343"/>
          <cell r="G1343"/>
          <cell r="H1343" t="str">
            <v/>
          </cell>
        </row>
        <row r="1344">
          <cell r="A1344"/>
          <cell r="B1344"/>
          <cell r="C1344"/>
          <cell r="D1344"/>
          <cell r="E1344"/>
          <cell r="F1344"/>
          <cell r="G1344"/>
          <cell r="H1344" t="str">
            <v/>
          </cell>
        </row>
        <row r="1345">
          <cell r="A1345"/>
          <cell r="B1345"/>
          <cell r="C1345"/>
          <cell r="D1345"/>
          <cell r="E1345"/>
          <cell r="F1345"/>
          <cell r="G1345"/>
          <cell r="H1345" t="str">
            <v/>
          </cell>
        </row>
        <row r="1346">
          <cell r="A1346"/>
          <cell r="B1346"/>
          <cell r="C1346"/>
          <cell r="D1346"/>
          <cell r="E1346"/>
          <cell r="F1346"/>
          <cell r="G1346"/>
          <cell r="H1346" t="str">
            <v/>
          </cell>
        </row>
        <row r="1347">
          <cell r="A1347" t="str">
            <v>ITEM  - PÁGINA 1</v>
          </cell>
          <cell r="B1347"/>
          <cell r="C1347"/>
          <cell r="D1347"/>
          <cell r="E1347"/>
          <cell r="F1347"/>
          <cell r="G1347"/>
          <cell r="H1347"/>
        </row>
        <row r="1348">
          <cell r="A1348"/>
          <cell r="B1348"/>
          <cell r="C1348"/>
          <cell r="D1348"/>
          <cell r="E1348"/>
          <cell r="F1348"/>
          <cell r="G1348"/>
          <cell r="H1348" t="str">
            <v/>
          </cell>
        </row>
        <row r="1349">
          <cell r="A1349"/>
          <cell r="B1349"/>
          <cell r="C1349"/>
          <cell r="D1349"/>
          <cell r="E1349"/>
          <cell r="F1349"/>
          <cell r="G1349"/>
          <cell r="H1349" t="str">
            <v/>
          </cell>
        </row>
        <row r="1350">
          <cell r="A1350"/>
          <cell r="B1350"/>
          <cell r="C1350"/>
          <cell r="D1350"/>
          <cell r="E1350"/>
          <cell r="F1350"/>
          <cell r="G1350"/>
          <cell r="H1350" t="str">
            <v/>
          </cell>
        </row>
        <row r="1351">
          <cell r="A1351"/>
          <cell r="B1351"/>
          <cell r="C1351"/>
          <cell r="D1351"/>
          <cell r="E1351"/>
          <cell r="F1351"/>
          <cell r="G1351"/>
          <cell r="H1351" t="str">
            <v/>
          </cell>
        </row>
        <row r="1352">
          <cell r="A1352"/>
          <cell r="B1352"/>
          <cell r="C1352"/>
          <cell r="D1352"/>
          <cell r="E1352"/>
          <cell r="F1352"/>
          <cell r="G1352"/>
          <cell r="H1352" t="str">
            <v/>
          </cell>
        </row>
        <row r="1353">
          <cell r="A1353"/>
          <cell r="B1353"/>
          <cell r="C1353"/>
          <cell r="D1353"/>
          <cell r="E1353"/>
          <cell r="F1353"/>
          <cell r="G1353"/>
          <cell r="H1353" t="str">
            <v/>
          </cell>
        </row>
        <row r="1354">
          <cell r="A1354"/>
          <cell r="B1354"/>
          <cell r="C1354"/>
          <cell r="D1354"/>
          <cell r="E1354"/>
          <cell r="F1354"/>
          <cell r="G1354"/>
          <cell r="H1354" t="str">
            <v/>
          </cell>
        </row>
        <row r="1355">
          <cell r="A1355"/>
          <cell r="B1355"/>
          <cell r="C1355"/>
          <cell r="D1355"/>
          <cell r="E1355"/>
          <cell r="F1355"/>
          <cell r="G1355"/>
          <cell r="H1355" t="str">
            <v/>
          </cell>
        </row>
        <row r="1356">
          <cell r="A1356"/>
          <cell r="B1356"/>
          <cell r="C1356"/>
          <cell r="D1356"/>
          <cell r="E1356"/>
          <cell r="F1356"/>
          <cell r="G1356"/>
          <cell r="H1356" t="str">
            <v/>
          </cell>
        </row>
        <row r="1357">
          <cell r="A1357"/>
          <cell r="B1357"/>
          <cell r="C1357"/>
          <cell r="D1357"/>
          <cell r="E1357"/>
          <cell r="F1357"/>
          <cell r="G1357"/>
          <cell r="H1357" t="str">
            <v/>
          </cell>
        </row>
        <row r="1358">
          <cell r="A1358"/>
          <cell r="B1358"/>
          <cell r="C1358"/>
          <cell r="D1358"/>
          <cell r="E1358"/>
          <cell r="F1358"/>
          <cell r="G1358"/>
          <cell r="H1358" t="str">
            <v/>
          </cell>
        </row>
        <row r="1359">
          <cell r="A1359"/>
          <cell r="B1359"/>
          <cell r="C1359"/>
          <cell r="D1359"/>
          <cell r="E1359"/>
          <cell r="F1359"/>
          <cell r="G1359"/>
          <cell r="H1359" t="str">
            <v/>
          </cell>
        </row>
        <row r="1360">
          <cell r="A1360"/>
          <cell r="B1360"/>
          <cell r="C1360"/>
          <cell r="D1360"/>
          <cell r="E1360"/>
          <cell r="F1360"/>
          <cell r="G1360"/>
          <cell r="H1360" t="str">
            <v/>
          </cell>
        </row>
        <row r="1361">
          <cell r="A1361"/>
          <cell r="B1361"/>
          <cell r="C1361"/>
          <cell r="D1361"/>
          <cell r="E1361"/>
          <cell r="F1361"/>
          <cell r="G1361"/>
          <cell r="H1361" t="str">
            <v/>
          </cell>
        </row>
        <row r="1362">
          <cell r="A1362"/>
          <cell r="B1362"/>
          <cell r="C1362"/>
          <cell r="D1362"/>
          <cell r="E1362"/>
          <cell r="F1362"/>
          <cell r="G1362"/>
          <cell r="H1362" t="str">
            <v/>
          </cell>
        </row>
        <row r="1363">
          <cell r="A1363"/>
          <cell r="B1363"/>
          <cell r="C1363"/>
          <cell r="D1363"/>
          <cell r="E1363"/>
          <cell r="F1363"/>
          <cell r="G1363"/>
          <cell r="H1363" t="str">
            <v/>
          </cell>
        </row>
        <row r="1364">
          <cell r="A1364"/>
          <cell r="B1364"/>
          <cell r="C1364"/>
          <cell r="D1364"/>
          <cell r="E1364"/>
          <cell r="F1364"/>
          <cell r="G1364"/>
          <cell r="H1364" t="str">
            <v/>
          </cell>
        </row>
        <row r="1365">
          <cell r="A1365" t="str">
            <v xml:space="preserve">TOTAL CANTIDAD ITEM </v>
          </cell>
          <cell r="B1365"/>
          <cell r="C1365"/>
          <cell r="D1365"/>
          <cell r="E1365"/>
          <cell r="F1365"/>
          <cell r="G1365"/>
          <cell r="H1365" t="str">
            <v/>
          </cell>
        </row>
        <row r="1366">
          <cell r="A1366" t="str">
            <v>INSERTE PLANO, GRÁFICO O ESQUEMA AQUÍ</v>
          </cell>
          <cell r="B1366"/>
          <cell r="C1366"/>
          <cell r="D1366"/>
          <cell r="E1366"/>
          <cell r="F1366"/>
          <cell r="G1366"/>
          <cell r="H1366"/>
        </row>
        <row r="1367">
          <cell r="A1367"/>
          <cell r="B1367"/>
          <cell r="C1367"/>
          <cell r="D1367"/>
          <cell r="E1367"/>
          <cell r="F1367"/>
          <cell r="G1367"/>
          <cell r="H1367"/>
        </row>
        <row r="1368">
          <cell r="A1368"/>
          <cell r="B1368"/>
          <cell r="C1368"/>
          <cell r="D1368"/>
          <cell r="E1368"/>
          <cell r="F1368"/>
          <cell r="G1368"/>
          <cell r="H1368"/>
        </row>
        <row r="1369">
          <cell r="A1369"/>
          <cell r="B1369"/>
          <cell r="C1369"/>
          <cell r="D1369"/>
          <cell r="E1369"/>
          <cell r="F1369"/>
          <cell r="G1369"/>
          <cell r="H1369"/>
        </row>
        <row r="1370">
          <cell r="A1370"/>
          <cell r="B1370"/>
          <cell r="C1370"/>
          <cell r="D1370"/>
          <cell r="E1370"/>
          <cell r="F1370"/>
          <cell r="G1370"/>
          <cell r="H1370"/>
        </row>
        <row r="1371">
          <cell r="A1371"/>
          <cell r="B1371"/>
          <cell r="C1371"/>
          <cell r="D1371"/>
          <cell r="E1371"/>
          <cell r="F1371"/>
          <cell r="G1371"/>
          <cell r="H1371"/>
        </row>
        <row r="1372">
          <cell r="A1372"/>
          <cell r="B1372"/>
          <cell r="C1372"/>
          <cell r="D1372"/>
          <cell r="E1372"/>
          <cell r="F1372"/>
          <cell r="G1372"/>
          <cell r="H1372"/>
        </row>
        <row r="1373">
          <cell r="A1373"/>
          <cell r="B1373"/>
          <cell r="C1373"/>
          <cell r="D1373"/>
          <cell r="E1373"/>
          <cell r="F1373"/>
          <cell r="G1373"/>
          <cell r="H1373"/>
        </row>
        <row r="1374">
          <cell r="A1374"/>
          <cell r="B1374"/>
          <cell r="C1374"/>
          <cell r="D1374"/>
          <cell r="E1374"/>
          <cell r="F1374"/>
          <cell r="G1374"/>
          <cell r="H1374"/>
        </row>
        <row r="1375">
          <cell r="A1375"/>
          <cell r="B1375"/>
          <cell r="C1375"/>
          <cell r="D1375"/>
          <cell r="E1375"/>
          <cell r="F1375"/>
          <cell r="G1375"/>
          <cell r="H1375"/>
        </row>
        <row r="1376">
          <cell r="A1376"/>
          <cell r="B1376"/>
          <cell r="C1376"/>
          <cell r="D1376"/>
          <cell r="E1376"/>
          <cell r="F1376"/>
          <cell r="G1376"/>
          <cell r="H1376"/>
        </row>
        <row r="1377">
          <cell r="A1377"/>
          <cell r="B1377"/>
          <cell r="C1377"/>
          <cell r="D1377"/>
          <cell r="E1377"/>
          <cell r="F1377"/>
          <cell r="G1377"/>
          <cell r="H1377"/>
        </row>
        <row r="1378">
          <cell r="A1378"/>
          <cell r="B1378"/>
          <cell r="C1378"/>
          <cell r="D1378"/>
          <cell r="E1378"/>
          <cell r="F1378"/>
          <cell r="G1378"/>
          <cell r="H1378"/>
        </row>
        <row r="1379">
          <cell r="A1379"/>
          <cell r="B1379"/>
          <cell r="C1379"/>
          <cell r="D1379"/>
          <cell r="E1379"/>
          <cell r="F1379"/>
          <cell r="G1379"/>
          <cell r="H1379"/>
        </row>
        <row r="1380">
          <cell r="A1380"/>
          <cell r="B1380"/>
          <cell r="C1380"/>
          <cell r="D1380"/>
          <cell r="E1380"/>
          <cell r="F1380"/>
          <cell r="G1380"/>
          <cell r="H1380"/>
        </row>
        <row r="1381">
          <cell r="A1381"/>
          <cell r="B1381"/>
          <cell r="C1381"/>
          <cell r="D1381"/>
          <cell r="E1381"/>
          <cell r="F1381"/>
          <cell r="G1381"/>
          <cell r="H1381"/>
        </row>
        <row r="1382">
          <cell r="A1382"/>
          <cell r="B1382"/>
          <cell r="C1382"/>
          <cell r="D1382"/>
          <cell r="E1382"/>
          <cell r="F1382"/>
          <cell r="G1382"/>
          <cell r="H1382"/>
        </row>
        <row r="1383">
          <cell r="A1383"/>
          <cell r="B1383"/>
          <cell r="C1383"/>
          <cell r="D1383"/>
          <cell r="E1383"/>
          <cell r="F1383"/>
          <cell r="G1383"/>
          <cell r="H1383"/>
        </row>
        <row r="1384">
          <cell r="A1384"/>
          <cell r="B1384"/>
          <cell r="C1384"/>
          <cell r="D1384"/>
          <cell r="E1384"/>
          <cell r="F1384"/>
          <cell r="G1384"/>
          <cell r="H1384"/>
        </row>
        <row r="1385">
          <cell r="A1385"/>
          <cell r="B1385"/>
          <cell r="C1385"/>
          <cell r="D1385"/>
          <cell r="E1385"/>
          <cell r="F1385"/>
          <cell r="G1385"/>
          <cell r="H1385"/>
        </row>
        <row r="1386">
          <cell r="A1386"/>
          <cell r="C1386"/>
          <cell r="D1386"/>
          <cell r="E1386"/>
          <cell r="F1386"/>
          <cell r="G1386"/>
        </row>
        <row r="1387">
          <cell r="A1387"/>
          <cell r="C1387"/>
          <cell r="D1387"/>
          <cell r="E1387"/>
          <cell r="F1387"/>
          <cell r="G1387"/>
        </row>
        <row r="1388">
          <cell r="A1388"/>
          <cell r="B1388"/>
          <cell r="C1388"/>
          <cell r="D1388"/>
          <cell r="E1388"/>
          <cell r="F1388"/>
          <cell r="G1388"/>
        </row>
        <row r="1389">
          <cell r="A1389"/>
          <cell r="B1389" t="str">
            <v>LUIS ROBERTO MONTERROSA OROZCO</v>
          </cell>
          <cell r="C1389"/>
          <cell r="D1389"/>
          <cell r="E1389"/>
          <cell r="F1389"/>
          <cell r="G1389"/>
        </row>
        <row r="1390">
          <cell r="A1390"/>
          <cell r="B1390" t="str">
            <v>ING. CIVIL CONSULTOR EXTERNO</v>
          </cell>
          <cell r="C1390"/>
          <cell r="D1390"/>
          <cell r="E1390"/>
          <cell r="F1390"/>
          <cell r="G1390"/>
        </row>
        <row r="1391">
          <cell r="A1391"/>
          <cell r="B1391" t="str">
            <v>PLANEACION MUNICIPAL</v>
          </cell>
          <cell r="C1391"/>
          <cell r="D1391"/>
          <cell r="E1391"/>
          <cell r="F1391"/>
          <cell r="G1391"/>
        </row>
        <row r="1392">
          <cell r="A1392"/>
          <cell r="B1392" t="str">
            <v>M.P. 5202140692</v>
          </cell>
          <cell r="C1392" t="str">
            <v>ITEM  - PÁGINA 2</v>
          </cell>
          <cell r="D1392"/>
          <cell r="E1392"/>
          <cell r="F1392"/>
          <cell r="G1392"/>
          <cell r="H1392"/>
        </row>
        <row r="1393">
          <cell r="A1393" t="str">
            <v>DEPARTAMENTO DE ANTIOQUIA</v>
          </cell>
          <cell r="B1393"/>
          <cell r="C1393"/>
          <cell r="D1393"/>
          <cell r="E1393"/>
          <cell r="F1393"/>
          <cell r="G1393"/>
          <cell r="H1393"/>
        </row>
        <row r="1394">
          <cell r="A1394" t="str">
            <v>MUNICIPIO DE CAUCASIA</v>
          </cell>
          <cell r="B1394"/>
          <cell r="C1394"/>
          <cell r="D1394"/>
          <cell r="E1394"/>
          <cell r="F1394"/>
          <cell r="G1394"/>
          <cell r="H1394"/>
        </row>
        <row r="1395">
          <cell r="A1395" t="str">
            <v>PROYECTO: CONSTRUCCION DE PAVIMENTO RIGIDO URBANO EN LA URBANIZACION VILLA SUAREZ DEL MUNICIPIO DE CAUCASIA ,ANTIOQUIA</v>
          </cell>
          <cell r="B1395"/>
          <cell r="C1395"/>
          <cell r="D1395"/>
          <cell r="E1395"/>
          <cell r="F1395"/>
          <cell r="G1395"/>
          <cell r="H1395"/>
        </row>
        <row r="1396">
          <cell r="A1396"/>
          <cell r="C1396"/>
          <cell r="D1396"/>
          <cell r="E1396"/>
          <cell r="F1396"/>
          <cell r="G1396"/>
          <cell r="H1396"/>
        </row>
        <row r="1397">
          <cell r="A1397" t="str">
            <v>MEMORIAS DE OBRA</v>
          </cell>
          <cell r="B1397"/>
          <cell r="C1397"/>
          <cell r="D1397"/>
          <cell r="E1397"/>
          <cell r="F1397"/>
          <cell r="G1397"/>
          <cell r="H1397"/>
        </row>
        <row r="1399">
          <cell r="A1399" t="str">
            <v>ITEM</v>
          </cell>
          <cell r="B1399" t="str">
            <v>DESCRIPCIÓN</v>
          </cell>
          <cell r="C1399"/>
          <cell r="D1399"/>
          <cell r="E1399"/>
          <cell r="F1399"/>
          <cell r="G1399" t="str">
            <v>UNIDAD</v>
          </cell>
          <cell r="H1399" t="str">
            <v>CANTIDAD</v>
          </cell>
        </row>
        <row r="1400">
          <cell r="A1400"/>
          <cell r="B1400" t="str">
            <v/>
          </cell>
          <cell r="C1400"/>
          <cell r="D1400"/>
          <cell r="E1400"/>
          <cell r="F1400"/>
          <cell r="G1400" t="str">
            <v/>
          </cell>
          <cell r="H1400" t="str">
            <v/>
          </cell>
        </row>
        <row r="1401">
          <cell r="A1401"/>
          <cell r="B1401"/>
          <cell r="C1401"/>
          <cell r="D1401"/>
          <cell r="E1401"/>
          <cell r="F1401"/>
          <cell r="G1401"/>
        </row>
        <row r="1402">
          <cell r="A1402" t="str">
            <v>DETALLE</v>
          </cell>
          <cell r="B1402"/>
          <cell r="C1402" t="str">
            <v>FACTOR</v>
          </cell>
          <cell r="D1402" t="str">
            <v>CANTIDAD</v>
          </cell>
          <cell r="E1402" t="str">
            <v>A (ML)</v>
          </cell>
          <cell r="F1402" t="str">
            <v>B (M2)</v>
          </cell>
          <cell r="G1402" t="str">
            <v>C (M3)</v>
          </cell>
          <cell r="H1402" t="str">
            <v>TOTAL</v>
          </cell>
        </row>
        <row r="1403">
          <cell r="A1403"/>
          <cell r="B1403"/>
          <cell r="C1403"/>
          <cell r="D1403"/>
          <cell r="E1403"/>
          <cell r="F1403"/>
          <cell r="G1403"/>
          <cell r="H1403" t="str">
            <v/>
          </cell>
        </row>
        <row r="1404">
          <cell r="A1404"/>
          <cell r="B1404"/>
          <cell r="C1404"/>
          <cell r="D1404"/>
          <cell r="E1404"/>
          <cell r="F1404"/>
          <cell r="G1404"/>
          <cell r="H1404" t="str">
            <v/>
          </cell>
        </row>
        <row r="1405">
          <cell r="A1405"/>
          <cell r="B1405"/>
          <cell r="C1405"/>
          <cell r="D1405"/>
          <cell r="E1405"/>
          <cell r="F1405"/>
          <cell r="G1405"/>
          <cell r="H1405" t="str">
            <v/>
          </cell>
        </row>
        <row r="1406">
          <cell r="A1406"/>
          <cell r="B1406"/>
          <cell r="C1406"/>
          <cell r="D1406"/>
          <cell r="E1406"/>
          <cell r="F1406"/>
          <cell r="G1406"/>
          <cell r="H1406" t="str">
            <v/>
          </cell>
        </row>
        <row r="1407">
          <cell r="A1407"/>
          <cell r="B1407"/>
          <cell r="C1407"/>
          <cell r="D1407"/>
          <cell r="E1407"/>
          <cell r="F1407"/>
          <cell r="G1407"/>
          <cell r="H1407" t="str">
            <v/>
          </cell>
        </row>
        <row r="1408">
          <cell r="A1408"/>
          <cell r="B1408"/>
          <cell r="C1408"/>
          <cell r="D1408"/>
          <cell r="E1408"/>
          <cell r="F1408"/>
          <cell r="G1408"/>
          <cell r="H1408" t="str">
            <v/>
          </cell>
        </row>
        <row r="1409">
          <cell r="A1409"/>
          <cell r="B1409"/>
          <cell r="C1409"/>
          <cell r="D1409"/>
          <cell r="E1409"/>
          <cell r="F1409"/>
          <cell r="G1409"/>
          <cell r="H1409" t="str">
            <v/>
          </cell>
        </row>
        <row r="1410">
          <cell r="A1410"/>
          <cell r="B1410"/>
          <cell r="C1410"/>
          <cell r="D1410"/>
          <cell r="E1410"/>
          <cell r="F1410"/>
          <cell r="G1410"/>
          <cell r="H1410" t="str">
            <v/>
          </cell>
        </row>
        <row r="1411">
          <cell r="A1411"/>
          <cell r="B1411"/>
          <cell r="C1411"/>
          <cell r="D1411"/>
          <cell r="E1411"/>
          <cell r="F1411"/>
          <cell r="G1411"/>
          <cell r="H1411" t="str">
            <v/>
          </cell>
        </row>
        <row r="1412">
          <cell r="A1412"/>
          <cell r="B1412"/>
          <cell r="C1412"/>
          <cell r="D1412"/>
          <cell r="E1412"/>
          <cell r="F1412"/>
          <cell r="G1412"/>
          <cell r="H1412" t="str">
            <v/>
          </cell>
        </row>
        <row r="1413">
          <cell r="A1413"/>
          <cell r="B1413"/>
          <cell r="C1413"/>
          <cell r="D1413"/>
          <cell r="E1413"/>
          <cell r="F1413"/>
          <cell r="G1413"/>
          <cell r="H1413" t="str">
            <v/>
          </cell>
        </row>
        <row r="1414">
          <cell r="A1414"/>
          <cell r="B1414"/>
          <cell r="C1414"/>
          <cell r="D1414"/>
          <cell r="E1414"/>
          <cell r="F1414"/>
          <cell r="G1414"/>
          <cell r="H1414" t="str">
            <v/>
          </cell>
        </row>
        <row r="1415">
          <cell r="A1415"/>
          <cell r="B1415"/>
          <cell r="C1415"/>
          <cell r="D1415"/>
          <cell r="E1415"/>
          <cell r="F1415"/>
          <cell r="G1415"/>
          <cell r="H1415" t="str">
            <v/>
          </cell>
        </row>
        <row r="1416">
          <cell r="A1416"/>
          <cell r="B1416"/>
          <cell r="C1416"/>
          <cell r="D1416"/>
          <cell r="E1416"/>
          <cell r="F1416"/>
          <cell r="G1416"/>
          <cell r="H1416" t="str">
            <v/>
          </cell>
        </row>
        <row r="1417">
          <cell r="A1417"/>
          <cell r="B1417"/>
          <cell r="C1417"/>
          <cell r="D1417"/>
          <cell r="E1417"/>
          <cell r="F1417"/>
          <cell r="G1417"/>
          <cell r="H1417" t="str">
            <v/>
          </cell>
        </row>
        <row r="1418">
          <cell r="A1418"/>
          <cell r="B1418"/>
          <cell r="C1418"/>
          <cell r="D1418"/>
          <cell r="E1418"/>
          <cell r="F1418"/>
          <cell r="G1418"/>
          <cell r="H1418" t="str">
            <v/>
          </cell>
        </row>
        <row r="1419">
          <cell r="A1419"/>
          <cell r="B1419"/>
          <cell r="C1419"/>
          <cell r="D1419"/>
          <cell r="E1419"/>
          <cell r="F1419"/>
          <cell r="G1419"/>
          <cell r="H1419" t="str">
            <v/>
          </cell>
        </row>
        <row r="1420">
          <cell r="A1420"/>
          <cell r="B1420"/>
          <cell r="C1420"/>
          <cell r="D1420"/>
          <cell r="E1420"/>
          <cell r="F1420"/>
          <cell r="G1420"/>
          <cell r="H1420" t="str">
            <v/>
          </cell>
        </row>
        <row r="1421">
          <cell r="A1421"/>
          <cell r="B1421"/>
          <cell r="C1421"/>
          <cell r="D1421"/>
          <cell r="E1421"/>
          <cell r="F1421"/>
          <cell r="G1421"/>
          <cell r="H1421" t="str">
            <v/>
          </cell>
        </row>
        <row r="1422">
          <cell r="A1422"/>
          <cell r="B1422"/>
          <cell r="C1422"/>
          <cell r="D1422"/>
          <cell r="E1422"/>
          <cell r="F1422"/>
          <cell r="G1422"/>
          <cell r="H1422" t="str">
            <v/>
          </cell>
        </row>
        <row r="1423">
          <cell r="A1423"/>
          <cell r="B1423"/>
          <cell r="C1423"/>
          <cell r="D1423"/>
          <cell r="E1423"/>
          <cell r="F1423"/>
          <cell r="G1423"/>
          <cell r="H1423" t="str">
            <v/>
          </cell>
        </row>
        <row r="1424">
          <cell r="A1424"/>
          <cell r="B1424"/>
          <cell r="C1424"/>
          <cell r="D1424"/>
          <cell r="E1424"/>
          <cell r="F1424"/>
          <cell r="G1424"/>
          <cell r="H1424" t="str">
            <v/>
          </cell>
        </row>
        <row r="1425">
          <cell r="A1425"/>
          <cell r="B1425"/>
          <cell r="C1425"/>
          <cell r="D1425"/>
          <cell r="E1425"/>
          <cell r="F1425"/>
          <cell r="G1425"/>
          <cell r="H1425" t="str">
            <v/>
          </cell>
        </row>
        <row r="1426">
          <cell r="A1426"/>
          <cell r="B1426"/>
          <cell r="C1426"/>
          <cell r="D1426"/>
          <cell r="E1426"/>
          <cell r="F1426"/>
          <cell r="G1426"/>
          <cell r="H1426" t="str">
            <v/>
          </cell>
        </row>
        <row r="1427">
          <cell r="A1427"/>
          <cell r="B1427"/>
          <cell r="C1427"/>
          <cell r="D1427"/>
          <cell r="E1427"/>
          <cell r="F1427"/>
          <cell r="G1427"/>
          <cell r="H1427" t="str">
            <v/>
          </cell>
        </row>
        <row r="1428">
          <cell r="A1428"/>
          <cell r="B1428"/>
          <cell r="C1428"/>
          <cell r="D1428"/>
          <cell r="E1428"/>
          <cell r="F1428"/>
          <cell r="G1428"/>
          <cell r="H1428" t="str">
            <v/>
          </cell>
        </row>
        <row r="1429">
          <cell r="A1429"/>
          <cell r="B1429"/>
          <cell r="C1429"/>
          <cell r="D1429"/>
          <cell r="E1429"/>
          <cell r="F1429"/>
          <cell r="G1429"/>
          <cell r="H1429" t="str">
            <v/>
          </cell>
        </row>
        <row r="1430">
          <cell r="A1430"/>
          <cell r="B1430"/>
          <cell r="C1430"/>
          <cell r="D1430"/>
          <cell r="E1430"/>
          <cell r="F1430"/>
          <cell r="G1430"/>
          <cell r="H1430" t="str">
            <v/>
          </cell>
        </row>
        <row r="1431">
          <cell r="A1431"/>
          <cell r="B1431"/>
          <cell r="C1431"/>
          <cell r="D1431"/>
          <cell r="E1431"/>
          <cell r="F1431"/>
          <cell r="G1431"/>
          <cell r="H1431" t="str">
            <v/>
          </cell>
        </row>
        <row r="1432">
          <cell r="A1432"/>
          <cell r="B1432"/>
          <cell r="C1432"/>
          <cell r="D1432"/>
          <cell r="E1432"/>
          <cell r="F1432"/>
          <cell r="G1432"/>
          <cell r="H1432" t="str">
            <v/>
          </cell>
        </row>
        <row r="1433">
          <cell r="A1433"/>
          <cell r="B1433"/>
          <cell r="C1433"/>
          <cell r="D1433"/>
          <cell r="E1433"/>
          <cell r="F1433"/>
          <cell r="G1433"/>
          <cell r="H1433" t="str">
            <v/>
          </cell>
        </row>
        <row r="1434">
          <cell r="A1434" t="str">
            <v>ITEM  - PÁGINA 1</v>
          </cell>
          <cell r="B1434"/>
          <cell r="C1434"/>
          <cell r="D1434"/>
          <cell r="E1434"/>
          <cell r="F1434"/>
          <cell r="G1434"/>
          <cell r="H1434"/>
        </row>
        <row r="1435">
          <cell r="A1435"/>
          <cell r="B1435"/>
          <cell r="C1435"/>
          <cell r="D1435"/>
          <cell r="E1435"/>
          <cell r="F1435"/>
          <cell r="G1435"/>
          <cell r="H1435" t="str">
            <v/>
          </cell>
        </row>
        <row r="1436">
          <cell r="A1436"/>
          <cell r="B1436"/>
          <cell r="C1436"/>
          <cell r="D1436"/>
          <cell r="E1436"/>
          <cell r="F1436"/>
          <cell r="G1436"/>
          <cell r="H1436" t="str">
            <v/>
          </cell>
        </row>
        <row r="1437">
          <cell r="A1437"/>
          <cell r="B1437"/>
          <cell r="C1437"/>
          <cell r="D1437"/>
          <cell r="E1437"/>
          <cell r="F1437"/>
          <cell r="G1437"/>
          <cell r="H1437" t="str">
            <v/>
          </cell>
        </row>
        <row r="1438">
          <cell r="A1438"/>
          <cell r="B1438"/>
          <cell r="C1438"/>
          <cell r="D1438"/>
          <cell r="E1438"/>
          <cell r="F1438"/>
          <cell r="G1438"/>
          <cell r="H1438" t="str">
            <v/>
          </cell>
        </row>
        <row r="1439">
          <cell r="A1439"/>
          <cell r="B1439"/>
          <cell r="C1439"/>
          <cell r="D1439"/>
          <cell r="E1439"/>
          <cell r="F1439"/>
          <cell r="G1439"/>
          <cell r="H1439" t="str">
            <v/>
          </cell>
        </row>
        <row r="1440">
          <cell r="A1440"/>
          <cell r="B1440"/>
          <cell r="C1440"/>
          <cell r="D1440"/>
          <cell r="E1440"/>
          <cell r="F1440"/>
          <cell r="G1440"/>
          <cell r="H1440" t="str">
            <v/>
          </cell>
        </row>
        <row r="1441">
          <cell r="A1441"/>
          <cell r="B1441"/>
          <cell r="C1441"/>
          <cell r="D1441"/>
          <cell r="E1441"/>
          <cell r="F1441"/>
          <cell r="G1441"/>
          <cell r="H1441" t="str">
            <v/>
          </cell>
        </row>
        <row r="1442">
          <cell r="A1442"/>
          <cell r="B1442"/>
          <cell r="C1442"/>
          <cell r="D1442"/>
          <cell r="E1442"/>
          <cell r="F1442"/>
          <cell r="G1442"/>
          <cell r="H1442" t="str">
            <v/>
          </cell>
        </row>
        <row r="1443">
          <cell r="A1443"/>
          <cell r="B1443"/>
          <cell r="C1443"/>
          <cell r="D1443"/>
          <cell r="E1443"/>
          <cell r="F1443"/>
          <cell r="G1443"/>
          <cell r="H1443" t="str">
            <v/>
          </cell>
        </row>
        <row r="1444">
          <cell r="A1444"/>
          <cell r="B1444"/>
          <cell r="C1444"/>
          <cell r="D1444"/>
          <cell r="E1444"/>
          <cell r="F1444"/>
          <cell r="G1444"/>
          <cell r="H1444" t="str">
            <v/>
          </cell>
        </row>
        <row r="1445">
          <cell r="A1445"/>
          <cell r="B1445"/>
          <cell r="C1445"/>
          <cell r="D1445"/>
          <cell r="E1445"/>
          <cell r="F1445"/>
          <cell r="G1445"/>
          <cell r="H1445" t="str">
            <v/>
          </cell>
        </row>
        <row r="1446">
          <cell r="A1446"/>
          <cell r="B1446"/>
          <cell r="C1446"/>
          <cell r="D1446"/>
          <cell r="E1446"/>
          <cell r="F1446"/>
          <cell r="G1446"/>
          <cell r="H1446" t="str">
            <v/>
          </cell>
        </row>
        <row r="1447">
          <cell r="A1447"/>
          <cell r="B1447"/>
          <cell r="C1447"/>
          <cell r="D1447"/>
          <cell r="E1447"/>
          <cell r="F1447"/>
          <cell r="G1447"/>
          <cell r="H1447" t="str">
            <v/>
          </cell>
        </row>
        <row r="1448">
          <cell r="A1448"/>
          <cell r="B1448"/>
          <cell r="C1448"/>
          <cell r="D1448"/>
          <cell r="E1448"/>
          <cell r="F1448"/>
          <cell r="G1448"/>
          <cell r="H1448" t="str">
            <v/>
          </cell>
        </row>
        <row r="1449">
          <cell r="A1449"/>
          <cell r="B1449"/>
          <cell r="C1449"/>
          <cell r="D1449"/>
          <cell r="E1449"/>
          <cell r="F1449"/>
          <cell r="G1449"/>
          <cell r="H1449" t="str">
            <v/>
          </cell>
        </row>
        <row r="1450">
          <cell r="A1450"/>
          <cell r="B1450"/>
          <cell r="C1450"/>
          <cell r="D1450"/>
          <cell r="E1450"/>
          <cell r="F1450"/>
          <cell r="G1450"/>
          <cell r="H1450" t="str">
            <v/>
          </cell>
        </row>
        <row r="1451">
          <cell r="A1451"/>
          <cell r="B1451"/>
          <cell r="C1451"/>
          <cell r="D1451"/>
          <cell r="E1451"/>
          <cell r="F1451"/>
          <cell r="G1451"/>
          <cell r="H1451" t="str">
            <v/>
          </cell>
        </row>
        <row r="1452">
          <cell r="A1452" t="str">
            <v xml:space="preserve">TOTAL CANTIDAD ITEM </v>
          </cell>
          <cell r="B1452"/>
          <cell r="C1452"/>
          <cell r="D1452"/>
          <cell r="E1452"/>
          <cell r="F1452"/>
          <cell r="G1452"/>
          <cell r="H1452" t="str">
            <v/>
          </cell>
        </row>
        <row r="1453">
          <cell r="A1453" t="str">
            <v>INSERTE PLANO, GRÁFICO O ESQUEMA AQUÍ</v>
          </cell>
          <cell r="B1453"/>
          <cell r="C1453"/>
          <cell r="D1453"/>
          <cell r="E1453"/>
          <cell r="F1453"/>
          <cell r="G1453"/>
          <cell r="H1453"/>
        </row>
        <row r="1454">
          <cell r="A1454"/>
          <cell r="B1454"/>
          <cell r="C1454"/>
          <cell r="D1454"/>
          <cell r="E1454"/>
          <cell r="F1454"/>
          <cell r="G1454"/>
          <cell r="H1454"/>
        </row>
        <row r="1455">
          <cell r="A1455"/>
          <cell r="B1455"/>
          <cell r="C1455"/>
          <cell r="D1455"/>
          <cell r="E1455"/>
          <cell r="F1455"/>
          <cell r="G1455"/>
          <cell r="H1455"/>
        </row>
        <row r="1456">
          <cell r="A1456"/>
          <cell r="B1456"/>
          <cell r="C1456"/>
          <cell r="D1456"/>
          <cell r="E1456"/>
          <cell r="F1456"/>
          <cell r="G1456"/>
          <cell r="H1456"/>
        </row>
        <row r="1457">
          <cell r="A1457"/>
          <cell r="B1457"/>
          <cell r="C1457"/>
          <cell r="D1457"/>
          <cell r="E1457"/>
          <cell r="F1457"/>
          <cell r="G1457"/>
          <cell r="H1457"/>
        </row>
        <row r="1458">
          <cell r="A1458"/>
          <cell r="B1458"/>
          <cell r="C1458"/>
          <cell r="D1458"/>
          <cell r="E1458"/>
          <cell r="F1458"/>
          <cell r="G1458"/>
          <cell r="H1458"/>
        </row>
        <row r="1459">
          <cell r="A1459"/>
          <cell r="B1459"/>
          <cell r="C1459"/>
          <cell r="D1459"/>
          <cell r="E1459"/>
          <cell r="F1459"/>
          <cell r="G1459"/>
          <cell r="H1459"/>
        </row>
        <row r="1460">
          <cell r="A1460"/>
          <cell r="B1460"/>
          <cell r="C1460"/>
          <cell r="D1460"/>
          <cell r="E1460"/>
          <cell r="F1460"/>
          <cell r="G1460"/>
          <cell r="H1460"/>
        </row>
        <row r="1461">
          <cell r="A1461"/>
          <cell r="B1461"/>
          <cell r="C1461"/>
          <cell r="D1461"/>
          <cell r="E1461"/>
          <cell r="F1461"/>
          <cell r="G1461"/>
          <cell r="H1461"/>
        </row>
        <row r="1462">
          <cell r="A1462"/>
          <cell r="B1462"/>
          <cell r="C1462"/>
          <cell r="D1462"/>
          <cell r="E1462"/>
          <cell r="F1462"/>
          <cell r="G1462"/>
          <cell r="H1462"/>
        </row>
        <row r="1463">
          <cell r="A1463"/>
          <cell r="B1463"/>
          <cell r="C1463"/>
          <cell r="D1463"/>
          <cell r="E1463"/>
          <cell r="F1463"/>
          <cell r="G1463"/>
          <cell r="H1463"/>
        </row>
        <row r="1464">
          <cell r="A1464"/>
          <cell r="B1464"/>
          <cell r="C1464"/>
          <cell r="D1464"/>
          <cell r="E1464"/>
          <cell r="F1464"/>
          <cell r="G1464"/>
          <cell r="H1464"/>
        </row>
        <row r="1465">
          <cell r="A1465"/>
          <cell r="B1465"/>
          <cell r="C1465"/>
          <cell r="D1465"/>
          <cell r="E1465"/>
          <cell r="F1465"/>
          <cell r="G1465"/>
          <cell r="H1465"/>
        </row>
        <row r="1466">
          <cell r="A1466"/>
          <cell r="B1466"/>
          <cell r="C1466"/>
          <cell r="D1466"/>
          <cell r="E1466"/>
          <cell r="F1466"/>
          <cell r="G1466"/>
          <cell r="H1466"/>
        </row>
        <row r="1467">
          <cell r="A1467"/>
          <cell r="B1467"/>
          <cell r="C1467"/>
          <cell r="D1467"/>
          <cell r="E1467"/>
          <cell r="F1467"/>
          <cell r="G1467"/>
          <cell r="H1467"/>
        </row>
        <row r="1468">
          <cell r="A1468"/>
          <cell r="B1468"/>
          <cell r="C1468"/>
          <cell r="D1468"/>
          <cell r="E1468"/>
          <cell r="F1468"/>
          <cell r="G1468"/>
          <cell r="H1468"/>
        </row>
        <row r="1469">
          <cell r="A1469"/>
          <cell r="B1469"/>
          <cell r="C1469"/>
          <cell r="D1469"/>
          <cell r="E1469"/>
          <cell r="F1469"/>
          <cell r="G1469"/>
          <cell r="H1469"/>
        </row>
        <row r="1470">
          <cell r="A1470"/>
          <cell r="B1470"/>
          <cell r="C1470"/>
          <cell r="D1470"/>
          <cell r="E1470"/>
          <cell r="F1470"/>
          <cell r="G1470"/>
          <cell r="H1470"/>
        </row>
        <row r="1471">
          <cell r="A1471"/>
          <cell r="B1471"/>
          <cell r="C1471"/>
          <cell r="D1471"/>
          <cell r="E1471"/>
          <cell r="F1471"/>
          <cell r="G1471"/>
          <cell r="H1471"/>
        </row>
        <row r="1472">
          <cell r="A1472"/>
          <cell r="B1472"/>
          <cell r="C1472"/>
          <cell r="D1472"/>
          <cell r="E1472"/>
          <cell r="F1472"/>
          <cell r="G1472"/>
          <cell r="H1472"/>
        </row>
        <row r="1473">
          <cell r="A1473"/>
          <cell r="C1473"/>
          <cell r="D1473"/>
          <cell r="E1473"/>
          <cell r="F1473"/>
          <cell r="G1473"/>
        </row>
        <row r="1474">
          <cell r="A1474"/>
          <cell r="C1474"/>
          <cell r="D1474"/>
          <cell r="E1474"/>
          <cell r="F1474"/>
          <cell r="G1474"/>
        </row>
        <row r="1475">
          <cell r="A1475"/>
          <cell r="B1475"/>
          <cell r="C1475"/>
          <cell r="D1475"/>
          <cell r="E1475"/>
          <cell r="F1475"/>
          <cell r="G1475"/>
        </row>
        <row r="1476">
          <cell r="A1476"/>
          <cell r="B1476" t="str">
            <v>LUIS ROBERTO MONTERROSA OROZCO</v>
          </cell>
          <cell r="C1476"/>
          <cell r="D1476"/>
          <cell r="E1476"/>
          <cell r="F1476"/>
          <cell r="G1476"/>
        </row>
        <row r="1477">
          <cell r="A1477"/>
          <cell r="B1477" t="str">
            <v>ING. CIVIL CONSULTOR EXTERNO</v>
          </cell>
          <cell r="C1477"/>
          <cell r="D1477"/>
          <cell r="E1477"/>
          <cell r="F1477"/>
          <cell r="G1477"/>
        </row>
        <row r="1478">
          <cell r="A1478"/>
          <cell r="B1478" t="str">
            <v>PLANEACION MUNICIPAL</v>
          </cell>
          <cell r="C1478"/>
          <cell r="D1478"/>
          <cell r="E1478"/>
          <cell r="F1478"/>
          <cell r="G1478"/>
        </row>
        <row r="1479">
          <cell r="A1479"/>
          <cell r="B1479" t="str">
            <v>M.P. 5202140692</v>
          </cell>
          <cell r="C1479" t="str">
            <v>ITEM  - PÁGINA 2</v>
          </cell>
          <cell r="D1479"/>
          <cell r="E1479"/>
          <cell r="F1479"/>
          <cell r="G1479"/>
          <cell r="H1479"/>
        </row>
        <row r="1480">
          <cell r="A1480" t="str">
            <v>DEPARTAMENTO DE ANTIOQUIA</v>
          </cell>
          <cell r="B1480"/>
          <cell r="C1480"/>
          <cell r="D1480"/>
          <cell r="E1480"/>
          <cell r="F1480"/>
          <cell r="G1480"/>
          <cell r="H1480"/>
        </row>
        <row r="1481">
          <cell r="A1481" t="str">
            <v>MUNICIPIO DE CAUCASIA</v>
          </cell>
          <cell r="B1481"/>
          <cell r="C1481"/>
          <cell r="D1481"/>
          <cell r="E1481"/>
          <cell r="F1481"/>
          <cell r="G1481"/>
          <cell r="H1481"/>
        </row>
        <row r="1482">
          <cell r="A1482" t="str">
            <v>PROYECTO: CONSTRUCCION DE PAVIMENTO RIGIDO URBANO EN LA URBANIZACION VILLA SUAREZ DEL MUNICIPIO DE CAUCASIA ,ANTIOQUIA</v>
          </cell>
          <cell r="B1482"/>
          <cell r="C1482"/>
          <cell r="D1482"/>
          <cell r="E1482"/>
          <cell r="F1482"/>
          <cell r="G1482"/>
          <cell r="H1482"/>
        </row>
        <row r="1483">
          <cell r="A1483"/>
          <cell r="C1483"/>
          <cell r="D1483"/>
          <cell r="E1483"/>
          <cell r="F1483"/>
          <cell r="G1483"/>
          <cell r="H1483"/>
        </row>
        <row r="1484">
          <cell r="A1484" t="str">
            <v>MEMORIAS DE OBRA</v>
          </cell>
          <cell r="B1484"/>
          <cell r="C1484"/>
          <cell r="D1484"/>
          <cell r="E1484"/>
          <cell r="F1484"/>
          <cell r="G1484"/>
          <cell r="H1484"/>
        </row>
        <row r="1486">
          <cell r="A1486" t="str">
            <v>ITEM</v>
          </cell>
          <cell r="B1486" t="str">
            <v>DESCRIPCIÓN</v>
          </cell>
          <cell r="C1486"/>
          <cell r="D1486"/>
          <cell r="E1486"/>
          <cell r="F1486"/>
          <cell r="G1486" t="str">
            <v>UNIDAD</v>
          </cell>
          <cell r="H1486" t="str">
            <v>CANTIDAD</v>
          </cell>
        </row>
        <row r="1487">
          <cell r="A1487"/>
          <cell r="B1487" t="str">
            <v/>
          </cell>
          <cell r="C1487"/>
          <cell r="D1487"/>
          <cell r="E1487"/>
          <cell r="F1487"/>
          <cell r="G1487" t="str">
            <v/>
          </cell>
          <cell r="H1487" t="str">
            <v/>
          </cell>
        </row>
        <row r="1488">
          <cell r="A1488"/>
          <cell r="B1488"/>
          <cell r="C1488"/>
          <cell r="D1488"/>
          <cell r="E1488"/>
          <cell r="F1488"/>
          <cell r="G1488"/>
        </row>
        <row r="1489">
          <cell r="A1489" t="str">
            <v>DETALLE</v>
          </cell>
          <cell r="B1489"/>
          <cell r="C1489" t="str">
            <v>FACTOR</v>
          </cell>
          <cell r="D1489" t="str">
            <v>CANTIDAD</v>
          </cell>
          <cell r="E1489" t="str">
            <v>A (ML)</v>
          </cell>
          <cell r="F1489" t="str">
            <v>B (M2)</v>
          </cell>
          <cell r="G1489" t="str">
            <v>C (M3)</v>
          </cell>
          <cell r="H1489" t="str">
            <v>TOTAL</v>
          </cell>
        </row>
        <row r="1490">
          <cell r="A1490"/>
          <cell r="B1490"/>
          <cell r="C1490"/>
          <cell r="D1490"/>
          <cell r="E1490"/>
          <cell r="F1490"/>
          <cell r="G1490"/>
          <cell r="H1490" t="str">
            <v/>
          </cell>
        </row>
        <row r="1491">
          <cell r="A1491"/>
          <cell r="B1491"/>
          <cell r="C1491"/>
          <cell r="D1491"/>
          <cell r="E1491"/>
          <cell r="F1491"/>
          <cell r="G1491"/>
          <cell r="H1491" t="str">
            <v/>
          </cell>
        </row>
        <row r="1492">
          <cell r="A1492"/>
          <cell r="B1492"/>
          <cell r="C1492"/>
          <cell r="D1492"/>
          <cell r="E1492"/>
          <cell r="F1492"/>
          <cell r="G1492"/>
          <cell r="H1492" t="str">
            <v/>
          </cell>
        </row>
        <row r="1493">
          <cell r="A1493"/>
          <cell r="B1493"/>
          <cell r="C1493"/>
          <cell r="D1493"/>
          <cell r="E1493"/>
          <cell r="F1493"/>
          <cell r="G1493"/>
          <cell r="H1493" t="str">
            <v/>
          </cell>
        </row>
        <row r="1494">
          <cell r="A1494"/>
          <cell r="B1494"/>
          <cell r="C1494"/>
          <cell r="D1494"/>
          <cell r="E1494"/>
          <cell r="F1494"/>
          <cell r="G1494"/>
          <cell r="H1494" t="str">
            <v/>
          </cell>
        </row>
        <row r="1495">
          <cell r="A1495"/>
          <cell r="B1495"/>
          <cell r="C1495"/>
          <cell r="D1495"/>
          <cell r="E1495"/>
          <cell r="F1495"/>
          <cell r="G1495"/>
          <cell r="H1495" t="str">
            <v/>
          </cell>
        </row>
        <row r="1496">
          <cell r="A1496"/>
          <cell r="B1496"/>
          <cell r="C1496"/>
          <cell r="D1496"/>
          <cell r="E1496"/>
          <cell r="F1496"/>
          <cell r="G1496"/>
          <cell r="H1496" t="str">
            <v/>
          </cell>
        </row>
        <row r="1497">
          <cell r="A1497"/>
          <cell r="B1497"/>
          <cell r="C1497"/>
          <cell r="D1497"/>
          <cell r="E1497"/>
          <cell r="F1497"/>
          <cell r="G1497"/>
          <cell r="H1497" t="str">
            <v/>
          </cell>
        </row>
        <row r="1498">
          <cell r="A1498"/>
          <cell r="B1498"/>
          <cell r="C1498"/>
          <cell r="D1498"/>
          <cell r="E1498"/>
          <cell r="F1498"/>
          <cell r="G1498"/>
          <cell r="H1498" t="str">
            <v/>
          </cell>
        </row>
        <row r="1499">
          <cell r="A1499"/>
          <cell r="B1499"/>
          <cell r="C1499"/>
          <cell r="D1499"/>
          <cell r="E1499"/>
          <cell r="F1499"/>
          <cell r="G1499"/>
          <cell r="H1499" t="str">
            <v/>
          </cell>
        </row>
        <row r="1500">
          <cell r="A1500"/>
          <cell r="B1500"/>
          <cell r="C1500"/>
          <cell r="D1500"/>
          <cell r="E1500"/>
          <cell r="F1500"/>
          <cell r="G1500"/>
          <cell r="H1500" t="str">
            <v/>
          </cell>
        </row>
        <row r="1501">
          <cell r="A1501"/>
          <cell r="B1501"/>
          <cell r="C1501"/>
          <cell r="D1501"/>
          <cell r="E1501"/>
          <cell r="F1501"/>
          <cell r="G1501"/>
          <cell r="H1501" t="str">
            <v/>
          </cell>
        </row>
        <row r="1502">
          <cell r="A1502"/>
          <cell r="B1502"/>
          <cell r="C1502"/>
          <cell r="D1502"/>
          <cell r="E1502"/>
          <cell r="F1502"/>
          <cell r="G1502"/>
          <cell r="H1502" t="str">
            <v/>
          </cell>
        </row>
        <row r="1503">
          <cell r="A1503"/>
          <cell r="B1503"/>
          <cell r="C1503"/>
          <cell r="D1503"/>
          <cell r="E1503"/>
          <cell r="F1503"/>
          <cell r="G1503"/>
          <cell r="H1503" t="str">
            <v/>
          </cell>
        </row>
        <row r="1504">
          <cell r="A1504"/>
          <cell r="B1504"/>
          <cell r="C1504"/>
          <cell r="D1504"/>
          <cell r="E1504"/>
          <cell r="F1504"/>
          <cell r="G1504"/>
          <cell r="H1504" t="str">
            <v/>
          </cell>
        </row>
        <row r="1505">
          <cell r="A1505"/>
          <cell r="B1505"/>
          <cell r="C1505"/>
          <cell r="D1505"/>
          <cell r="E1505"/>
          <cell r="F1505"/>
          <cell r="G1505"/>
          <cell r="H1505" t="str">
            <v/>
          </cell>
        </row>
        <row r="1506">
          <cell r="A1506"/>
          <cell r="B1506"/>
          <cell r="C1506"/>
          <cell r="D1506"/>
          <cell r="E1506"/>
          <cell r="F1506"/>
          <cell r="G1506"/>
          <cell r="H1506" t="str">
            <v/>
          </cell>
        </row>
        <row r="1507">
          <cell r="A1507"/>
          <cell r="B1507"/>
          <cell r="C1507"/>
          <cell r="D1507"/>
          <cell r="E1507"/>
          <cell r="F1507"/>
          <cell r="G1507"/>
          <cell r="H1507" t="str">
            <v/>
          </cell>
        </row>
        <row r="1508">
          <cell r="A1508"/>
          <cell r="B1508"/>
          <cell r="C1508"/>
          <cell r="D1508"/>
          <cell r="E1508"/>
          <cell r="F1508"/>
          <cell r="G1508"/>
          <cell r="H1508" t="str">
            <v/>
          </cell>
        </row>
        <row r="1509">
          <cell r="A1509"/>
          <cell r="B1509"/>
          <cell r="C1509"/>
          <cell r="D1509"/>
          <cell r="E1509"/>
          <cell r="F1509"/>
          <cell r="G1509"/>
          <cell r="H1509" t="str">
            <v/>
          </cell>
        </row>
        <row r="1510">
          <cell r="A1510"/>
          <cell r="B1510"/>
          <cell r="C1510"/>
          <cell r="D1510"/>
          <cell r="E1510"/>
          <cell r="F1510"/>
          <cell r="G1510"/>
          <cell r="H1510" t="str">
            <v/>
          </cell>
        </row>
        <row r="1511">
          <cell r="A1511"/>
          <cell r="B1511"/>
          <cell r="C1511"/>
          <cell r="D1511"/>
          <cell r="E1511"/>
          <cell r="F1511"/>
          <cell r="G1511"/>
          <cell r="H1511" t="str">
            <v/>
          </cell>
        </row>
        <row r="1512">
          <cell r="A1512"/>
          <cell r="B1512"/>
          <cell r="C1512"/>
          <cell r="D1512"/>
          <cell r="E1512"/>
          <cell r="F1512"/>
          <cell r="G1512"/>
          <cell r="H1512" t="str">
            <v/>
          </cell>
        </row>
        <row r="1513">
          <cell r="A1513"/>
          <cell r="B1513"/>
          <cell r="C1513"/>
          <cell r="D1513"/>
          <cell r="E1513"/>
          <cell r="F1513"/>
          <cell r="G1513"/>
          <cell r="H1513" t="str">
            <v/>
          </cell>
        </row>
        <row r="1514">
          <cell r="A1514"/>
          <cell r="B1514"/>
          <cell r="C1514"/>
          <cell r="D1514"/>
          <cell r="E1514"/>
          <cell r="F1514"/>
          <cell r="G1514"/>
          <cell r="H1514" t="str">
            <v/>
          </cell>
        </row>
        <row r="1515">
          <cell r="A1515"/>
          <cell r="B1515"/>
          <cell r="C1515"/>
          <cell r="D1515"/>
          <cell r="E1515"/>
          <cell r="F1515"/>
          <cell r="G1515"/>
          <cell r="H1515" t="str">
            <v/>
          </cell>
        </row>
        <row r="1516">
          <cell r="A1516"/>
          <cell r="B1516"/>
          <cell r="C1516"/>
          <cell r="D1516"/>
          <cell r="E1516"/>
          <cell r="F1516"/>
          <cell r="G1516"/>
          <cell r="H1516" t="str">
            <v/>
          </cell>
        </row>
        <row r="1517">
          <cell r="A1517"/>
          <cell r="B1517"/>
          <cell r="C1517"/>
          <cell r="D1517"/>
          <cell r="E1517"/>
          <cell r="F1517"/>
          <cell r="G1517"/>
          <cell r="H1517" t="str">
            <v/>
          </cell>
        </row>
        <row r="1518">
          <cell r="A1518"/>
          <cell r="B1518"/>
          <cell r="C1518"/>
          <cell r="D1518"/>
          <cell r="E1518"/>
          <cell r="F1518"/>
          <cell r="G1518"/>
          <cell r="H1518" t="str">
            <v/>
          </cell>
        </row>
        <row r="1519">
          <cell r="A1519"/>
          <cell r="B1519"/>
          <cell r="C1519"/>
          <cell r="D1519"/>
          <cell r="E1519"/>
          <cell r="F1519"/>
          <cell r="G1519"/>
          <cell r="H1519" t="str">
            <v/>
          </cell>
        </row>
        <row r="1520">
          <cell r="A1520"/>
          <cell r="B1520"/>
          <cell r="C1520"/>
          <cell r="D1520"/>
          <cell r="E1520"/>
          <cell r="F1520"/>
          <cell r="G1520"/>
          <cell r="H1520" t="str">
            <v/>
          </cell>
        </row>
        <row r="1521">
          <cell r="A1521" t="str">
            <v>ITEM  - PÁGINA 1</v>
          </cell>
          <cell r="B1521"/>
          <cell r="C1521"/>
          <cell r="D1521"/>
          <cell r="E1521"/>
          <cell r="F1521"/>
          <cell r="G1521"/>
          <cell r="H1521"/>
        </row>
        <row r="1522">
          <cell r="A1522"/>
          <cell r="B1522"/>
          <cell r="C1522"/>
          <cell r="D1522"/>
          <cell r="E1522"/>
          <cell r="F1522"/>
          <cell r="G1522"/>
          <cell r="H1522" t="str">
            <v/>
          </cell>
        </row>
        <row r="1523">
          <cell r="A1523"/>
          <cell r="B1523"/>
          <cell r="C1523"/>
          <cell r="D1523"/>
          <cell r="E1523"/>
          <cell r="F1523"/>
          <cell r="G1523"/>
          <cell r="H1523" t="str">
            <v/>
          </cell>
        </row>
        <row r="1524">
          <cell r="A1524"/>
          <cell r="B1524"/>
          <cell r="C1524"/>
          <cell r="D1524"/>
          <cell r="E1524"/>
          <cell r="F1524"/>
          <cell r="G1524"/>
          <cell r="H1524" t="str">
            <v/>
          </cell>
        </row>
        <row r="1525">
          <cell r="A1525"/>
          <cell r="B1525"/>
          <cell r="C1525"/>
          <cell r="D1525"/>
          <cell r="E1525"/>
          <cell r="F1525"/>
          <cell r="G1525"/>
          <cell r="H1525" t="str">
            <v/>
          </cell>
        </row>
        <row r="1526">
          <cell r="A1526"/>
          <cell r="B1526"/>
          <cell r="C1526"/>
          <cell r="D1526"/>
          <cell r="E1526"/>
          <cell r="F1526"/>
          <cell r="G1526"/>
          <cell r="H1526" t="str">
            <v/>
          </cell>
        </row>
        <row r="1527">
          <cell r="A1527"/>
          <cell r="B1527"/>
          <cell r="C1527"/>
          <cell r="D1527"/>
          <cell r="E1527"/>
          <cell r="F1527"/>
          <cell r="G1527"/>
          <cell r="H1527" t="str">
            <v/>
          </cell>
        </row>
        <row r="1528">
          <cell r="A1528"/>
          <cell r="B1528"/>
          <cell r="C1528"/>
          <cell r="D1528"/>
          <cell r="E1528"/>
          <cell r="F1528"/>
          <cell r="G1528"/>
          <cell r="H1528" t="str">
            <v/>
          </cell>
        </row>
        <row r="1529">
          <cell r="A1529"/>
          <cell r="B1529"/>
          <cell r="C1529"/>
          <cell r="D1529"/>
          <cell r="E1529"/>
          <cell r="F1529"/>
          <cell r="G1529"/>
          <cell r="H1529" t="str">
            <v/>
          </cell>
        </row>
        <row r="1530">
          <cell r="A1530"/>
          <cell r="B1530"/>
          <cell r="C1530"/>
          <cell r="D1530"/>
          <cell r="E1530"/>
          <cell r="F1530"/>
          <cell r="G1530"/>
          <cell r="H1530" t="str">
            <v/>
          </cell>
        </row>
        <row r="1531">
          <cell r="A1531"/>
          <cell r="B1531"/>
          <cell r="C1531"/>
          <cell r="D1531"/>
          <cell r="E1531"/>
          <cell r="F1531"/>
          <cell r="G1531"/>
          <cell r="H1531" t="str">
            <v/>
          </cell>
        </row>
        <row r="1532">
          <cell r="A1532"/>
          <cell r="B1532"/>
          <cell r="C1532"/>
          <cell r="D1532"/>
          <cell r="E1532"/>
          <cell r="F1532"/>
          <cell r="G1532"/>
          <cell r="H1532" t="str">
            <v/>
          </cell>
        </row>
        <row r="1533">
          <cell r="A1533"/>
          <cell r="B1533"/>
          <cell r="C1533"/>
          <cell r="D1533"/>
          <cell r="E1533"/>
          <cell r="F1533"/>
          <cell r="G1533"/>
          <cell r="H1533" t="str">
            <v/>
          </cell>
        </row>
        <row r="1534">
          <cell r="A1534"/>
          <cell r="B1534"/>
          <cell r="C1534"/>
          <cell r="D1534"/>
          <cell r="E1534"/>
          <cell r="F1534"/>
          <cell r="G1534"/>
          <cell r="H1534" t="str">
            <v/>
          </cell>
        </row>
        <row r="1535">
          <cell r="A1535"/>
          <cell r="B1535"/>
          <cell r="C1535"/>
          <cell r="D1535"/>
          <cell r="E1535"/>
          <cell r="F1535"/>
          <cell r="G1535"/>
          <cell r="H1535" t="str">
            <v/>
          </cell>
        </row>
        <row r="1536">
          <cell r="A1536"/>
          <cell r="B1536"/>
          <cell r="C1536"/>
          <cell r="D1536"/>
          <cell r="E1536"/>
          <cell r="F1536"/>
          <cell r="G1536"/>
          <cell r="H1536" t="str">
            <v/>
          </cell>
        </row>
        <row r="1537">
          <cell r="A1537"/>
          <cell r="B1537"/>
          <cell r="C1537"/>
          <cell r="D1537"/>
          <cell r="E1537"/>
          <cell r="F1537"/>
          <cell r="G1537"/>
          <cell r="H1537" t="str">
            <v/>
          </cell>
        </row>
        <row r="1538">
          <cell r="A1538"/>
          <cell r="B1538"/>
          <cell r="C1538"/>
          <cell r="D1538"/>
          <cell r="E1538"/>
          <cell r="F1538"/>
          <cell r="G1538"/>
          <cell r="H1538" t="str">
            <v/>
          </cell>
        </row>
        <row r="1539">
          <cell r="A1539" t="str">
            <v xml:space="preserve">TOTAL CANTIDAD ITEM </v>
          </cell>
          <cell r="B1539"/>
          <cell r="C1539"/>
          <cell r="D1539"/>
          <cell r="E1539"/>
          <cell r="F1539"/>
          <cell r="G1539"/>
          <cell r="H1539" t="str">
            <v/>
          </cell>
        </row>
        <row r="1540">
          <cell r="A1540" t="str">
            <v>INSERTE PLANO, GRÁFICO O ESQUEMA AQUÍ</v>
          </cell>
          <cell r="B1540"/>
          <cell r="C1540"/>
          <cell r="D1540"/>
          <cell r="E1540"/>
          <cell r="F1540"/>
          <cell r="G1540"/>
          <cell r="H1540"/>
        </row>
        <row r="1541">
          <cell r="A1541"/>
          <cell r="B1541"/>
          <cell r="C1541"/>
          <cell r="D1541"/>
          <cell r="E1541"/>
          <cell r="F1541"/>
          <cell r="G1541"/>
          <cell r="H1541"/>
        </row>
        <row r="1542">
          <cell r="A1542"/>
          <cell r="B1542"/>
          <cell r="C1542"/>
          <cell r="D1542"/>
          <cell r="E1542"/>
          <cell r="F1542"/>
          <cell r="G1542"/>
          <cell r="H1542"/>
        </row>
        <row r="1543">
          <cell r="A1543"/>
          <cell r="B1543"/>
          <cell r="C1543"/>
          <cell r="D1543"/>
          <cell r="E1543"/>
          <cell r="F1543"/>
          <cell r="G1543"/>
          <cell r="H1543"/>
        </row>
        <row r="1544">
          <cell r="A1544"/>
          <cell r="B1544"/>
          <cell r="C1544"/>
          <cell r="D1544"/>
          <cell r="E1544"/>
          <cell r="F1544"/>
          <cell r="G1544"/>
          <cell r="H1544"/>
        </row>
        <row r="1545">
          <cell r="A1545"/>
          <cell r="B1545"/>
          <cell r="C1545"/>
          <cell r="D1545"/>
          <cell r="E1545"/>
          <cell r="F1545"/>
          <cell r="G1545"/>
          <cell r="H1545"/>
        </row>
        <row r="1546">
          <cell r="A1546"/>
          <cell r="B1546"/>
          <cell r="C1546"/>
          <cell r="D1546"/>
          <cell r="E1546"/>
          <cell r="F1546"/>
          <cell r="G1546"/>
          <cell r="H1546"/>
        </row>
        <row r="1547">
          <cell r="A1547"/>
          <cell r="B1547"/>
          <cell r="C1547"/>
          <cell r="D1547"/>
          <cell r="E1547"/>
          <cell r="F1547"/>
          <cell r="G1547"/>
          <cell r="H1547"/>
        </row>
        <row r="1548">
          <cell r="A1548"/>
          <cell r="B1548"/>
          <cell r="C1548"/>
          <cell r="D1548"/>
          <cell r="E1548"/>
          <cell r="F1548"/>
          <cell r="G1548"/>
          <cell r="H1548"/>
        </row>
        <row r="1549">
          <cell r="A1549"/>
          <cell r="B1549"/>
          <cell r="C1549"/>
          <cell r="D1549"/>
          <cell r="E1549"/>
          <cell r="F1549"/>
          <cell r="G1549"/>
          <cell r="H1549"/>
        </row>
        <row r="1550">
          <cell r="A1550"/>
          <cell r="B1550"/>
          <cell r="C1550"/>
          <cell r="D1550"/>
          <cell r="E1550"/>
          <cell r="F1550"/>
          <cell r="G1550"/>
          <cell r="H1550"/>
        </row>
        <row r="1551">
          <cell r="A1551"/>
          <cell r="B1551"/>
          <cell r="C1551"/>
          <cell r="D1551"/>
          <cell r="E1551"/>
          <cell r="F1551"/>
          <cell r="G1551"/>
          <cell r="H1551"/>
        </row>
        <row r="1552">
          <cell r="A1552"/>
          <cell r="B1552"/>
          <cell r="C1552"/>
          <cell r="D1552"/>
          <cell r="E1552"/>
          <cell r="F1552"/>
          <cell r="G1552"/>
          <cell r="H1552"/>
        </row>
        <row r="1553">
          <cell r="A1553"/>
          <cell r="B1553"/>
          <cell r="C1553"/>
          <cell r="D1553"/>
          <cell r="E1553"/>
          <cell r="F1553"/>
          <cell r="G1553"/>
          <cell r="H1553"/>
        </row>
        <row r="1554">
          <cell r="A1554"/>
          <cell r="B1554"/>
          <cell r="C1554"/>
          <cell r="D1554"/>
          <cell r="E1554"/>
          <cell r="F1554"/>
          <cell r="G1554"/>
          <cell r="H1554"/>
        </row>
        <row r="1555">
          <cell r="A1555"/>
          <cell r="B1555"/>
          <cell r="C1555"/>
          <cell r="D1555"/>
          <cell r="E1555"/>
          <cell r="F1555"/>
          <cell r="G1555"/>
          <cell r="H1555"/>
        </row>
        <row r="1556">
          <cell r="A1556"/>
          <cell r="B1556"/>
          <cell r="C1556"/>
          <cell r="D1556"/>
          <cell r="E1556"/>
          <cell r="F1556"/>
          <cell r="G1556"/>
          <cell r="H1556"/>
        </row>
        <row r="1557">
          <cell r="A1557"/>
          <cell r="B1557"/>
          <cell r="C1557"/>
          <cell r="D1557"/>
          <cell r="E1557"/>
          <cell r="F1557"/>
          <cell r="G1557"/>
          <cell r="H1557"/>
        </row>
        <row r="1558">
          <cell r="A1558"/>
          <cell r="B1558"/>
          <cell r="C1558"/>
          <cell r="D1558"/>
          <cell r="E1558"/>
          <cell r="F1558"/>
          <cell r="G1558"/>
          <cell r="H1558"/>
        </row>
        <row r="1559">
          <cell r="A1559"/>
          <cell r="B1559"/>
          <cell r="C1559"/>
          <cell r="D1559"/>
          <cell r="E1559"/>
          <cell r="F1559"/>
          <cell r="G1559"/>
          <cell r="H1559"/>
        </row>
        <row r="1560">
          <cell r="A1560"/>
          <cell r="C1560"/>
          <cell r="D1560"/>
          <cell r="E1560"/>
          <cell r="F1560"/>
          <cell r="G1560"/>
        </row>
        <row r="1561">
          <cell r="A1561"/>
          <cell r="C1561"/>
          <cell r="D1561"/>
          <cell r="E1561"/>
          <cell r="F1561"/>
          <cell r="G1561"/>
        </row>
        <row r="1562">
          <cell r="A1562"/>
          <cell r="B1562"/>
          <cell r="C1562"/>
          <cell r="D1562"/>
          <cell r="E1562"/>
          <cell r="F1562"/>
          <cell r="G1562"/>
        </row>
        <row r="1563">
          <cell r="A1563"/>
          <cell r="B1563" t="str">
            <v>LUIS ROBERTO MONTERROSA OROZCO</v>
          </cell>
          <cell r="C1563"/>
          <cell r="D1563"/>
          <cell r="E1563"/>
          <cell r="F1563"/>
          <cell r="G1563"/>
        </row>
        <row r="1564">
          <cell r="A1564"/>
          <cell r="B1564" t="str">
            <v>ING. CIVIL CONSULTOR EXTERNO</v>
          </cell>
          <cell r="C1564"/>
          <cell r="D1564"/>
          <cell r="E1564"/>
          <cell r="F1564"/>
          <cell r="G1564"/>
        </row>
        <row r="1565">
          <cell r="A1565"/>
          <cell r="B1565" t="str">
            <v>PLANEACION MUNICIPAL</v>
          </cell>
          <cell r="C1565"/>
          <cell r="D1565"/>
          <cell r="E1565"/>
          <cell r="F1565"/>
          <cell r="G1565"/>
        </row>
        <row r="1566">
          <cell r="A1566"/>
          <cell r="B1566" t="str">
            <v>M.P. 5202140692</v>
          </cell>
          <cell r="C1566" t="str">
            <v>ITEM  - PÁGINA 2</v>
          </cell>
          <cell r="D1566"/>
          <cell r="E1566"/>
          <cell r="F1566"/>
          <cell r="G1566"/>
          <cell r="H1566"/>
        </row>
        <row r="1567">
          <cell r="A1567" t="str">
            <v>DEPARTAMENTO DE ANTIOQUIA</v>
          </cell>
          <cell r="B1567"/>
          <cell r="C1567"/>
          <cell r="D1567"/>
          <cell r="E1567"/>
          <cell r="F1567"/>
          <cell r="G1567"/>
          <cell r="H1567"/>
        </row>
        <row r="1568">
          <cell r="A1568" t="str">
            <v>MUNICIPIO DE CAUCASIA</v>
          </cell>
          <cell r="B1568"/>
          <cell r="C1568"/>
          <cell r="D1568"/>
          <cell r="E1568"/>
          <cell r="F1568"/>
          <cell r="G1568"/>
          <cell r="H1568"/>
        </row>
        <row r="1569">
          <cell r="A1569" t="str">
            <v>PROYECTO: CONSTRUCCION DE PAVIMENTO RIGIDO URBANO EN LA URBANIZACION VILLA SUAREZ DEL MUNICIPIO DE CAUCASIA ,ANTIOQUIA</v>
          </cell>
          <cell r="B1569"/>
          <cell r="C1569"/>
          <cell r="D1569"/>
          <cell r="E1569"/>
          <cell r="F1569"/>
          <cell r="G1569"/>
          <cell r="H1569"/>
        </row>
        <row r="1570">
          <cell r="A1570"/>
          <cell r="C1570"/>
          <cell r="D1570"/>
          <cell r="E1570"/>
          <cell r="F1570"/>
          <cell r="G1570"/>
          <cell r="H1570"/>
        </row>
        <row r="1571">
          <cell r="A1571" t="str">
            <v>MEMORIAS DE OBRA</v>
          </cell>
          <cell r="B1571"/>
          <cell r="C1571"/>
          <cell r="D1571"/>
          <cell r="E1571"/>
          <cell r="F1571"/>
          <cell r="G1571"/>
          <cell r="H1571"/>
        </row>
        <row r="1573">
          <cell r="A1573" t="str">
            <v>ITEM</v>
          </cell>
          <cell r="B1573" t="str">
            <v>DESCRIPCIÓN</v>
          </cell>
          <cell r="C1573"/>
          <cell r="D1573"/>
          <cell r="E1573"/>
          <cell r="F1573"/>
          <cell r="G1573" t="str">
            <v>UNIDAD</v>
          </cell>
          <cell r="H1573" t="str">
            <v>CANTIDAD</v>
          </cell>
        </row>
        <row r="1574">
          <cell r="A1574"/>
          <cell r="B1574" t="str">
            <v/>
          </cell>
          <cell r="C1574"/>
          <cell r="D1574"/>
          <cell r="E1574"/>
          <cell r="F1574"/>
          <cell r="G1574" t="str">
            <v/>
          </cell>
          <cell r="H1574" t="str">
            <v/>
          </cell>
        </row>
        <row r="1575">
          <cell r="A1575"/>
          <cell r="B1575"/>
          <cell r="C1575"/>
          <cell r="D1575"/>
          <cell r="E1575"/>
          <cell r="F1575"/>
          <cell r="G1575"/>
        </row>
        <row r="1576">
          <cell r="A1576" t="str">
            <v>DETALLE</v>
          </cell>
          <cell r="B1576"/>
          <cell r="C1576" t="str">
            <v>FACTOR</v>
          </cell>
          <cell r="D1576" t="str">
            <v>CANTIDAD</v>
          </cell>
          <cell r="E1576" t="str">
            <v>A (ML)</v>
          </cell>
          <cell r="F1576" t="str">
            <v>B (M2)</v>
          </cell>
          <cell r="G1576" t="str">
            <v>C (M3)</v>
          </cell>
          <cell r="H1576" t="str">
            <v>TOTAL</v>
          </cell>
        </row>
        <row r="1577">
          <cell r="A1577"/>
          <cell r="B1577"/>
          <cell r="C1577"/>
          <cell r="D1577"/>
          <cell r="E1577"/>
          <cell r="F1577"/>
          <cell r="G1577"/>
          <cell r="H1577" t="str">
            <v/>
          </cell>
        </row>
        <row r="1578">
          <cell r="A1578"/>
          <cell r="B1578"/>
          <cell r="C1578"/>
          <cell r="D1578"/>
          <cell r="E1578"/>
          <cell r="F1578"/>
          <cell r="G1578"/>
          <cell r="H1578" t="str">
            <v/>
          </cell>
        </row>
        <row r="1579">
          <cell r="A1579"/>
          <cell r="B1579"/>
          <cell r="C1579"/>
          <cell r="D1579"/>
          <cell r="E1579"/>
          <cell r="F1579"/>
          <cell r="G1579"/>
          <cell r="H1579" t="str">
            <v/>
          </cell>
        </row>
        <row r="1580">
          <cell r="A1580"/>
          <cell r="B1580"/>
          <cell r="C1580"/>
          <cell r="D1580"/>
          <cell r="E1580"/>
          <cell r="F1580"/>
          <cell r="G1580"/>
          <cell r="H1580" t="str">
            <v/>
          </cell>
        </row>
        <row r="1581">
          <cell r="A1581"/>
          <cell r="B1581"/>
          <cell r="C1581"/>
          <cell r="D1581"/>
          <cell r="E1581"/>
          <cell r="F1581"/>
          <cell r="G1581"/>
          <cell r="H1581" t="str">
            <v/>
          </cell>
        </row>
        <row r="1582">
          <cell r="A1582"/>
          <cell r="B1582"/>
          <cell r="C1582"/>
          <cell r="D1582"/>
          <cell r="E1582"/>
          <cell r="F1582"/>
          <cell r="G1582"/>
          <cell r="H1582" t="str">
            <v/>
          </cell>
        </row>
        <row r="1583">
          <cell r="A1583"/>
          <cell r="B1583"/>
          <cell r="C1583"/>
          <cell r="D1583"/>
          <cell r="E1583"/>
          <cell r="F1583"/>
          <cell r="G1583"/>
          <cell r="H1583" t="str">
            <v/>
          </cell>
        </row>
        <row r="1584">
          <cell r="A1584"/>
          <cell r="B1584"/>
          <cell r="C1584"/>
          <cell r="D1584"/>
          <cell r="E1584"/>
          <cell r="F1584"/>
          <cell r="G1584"/>
          <cell r="H1584" t="str">
            <v/>
          </cell>
        </row>
        <row r="1585">
          <cell r="A1585"/>
          <cell r="B1585"/>
          <cell r="C1585"/>
          <cell r="D1585"/>
          <cell r="E1585"/>
          <cell r="F1585"/>
          <cell r="G1585"/>
          <cell r="H1585" t="str">
            <v/>
          </cell>
        </row>
        <row r="1586">
          <cell r="A1586"/>
          <cell r="B1586"/>
          <cell r="C1586"/>
          <cell r="D1586"/>
          <cell r="E1586"/>
          <cell r="F1586"/>
          <cell r="G1586"/>
          <cell r="H1586" t="str">
            <v/>
          </cell>
        </row>
        <row r="1587">
          <cell r="A1587"/>
          <cell r="B1587"/>
          <cell r="C1587"/>
          <cell r="D1587"/>
          <cell r="E1587"/>
          <cell r="F1587"/>
          <cell r="G1587"/>
          <cell r="H1587" t="str">
            <v/>
          </cell>
        </row>
        <row r="1588">
          <cell r="A1588"/>
          <cell r="B1588"/>
          <cell r="C1588"/>
          <cell r="D1588"/>
          <cell r="E1588"/>
          <cell r="F1588"/>
          <cell r="G1588"/>
          <cell r="H1588" t="str">
            <v/>
          </cell>
        </row>
        <row r="1589">
          <cell r="A1589"/>
          <cell r="B1589"/>
          <cell r="C1589"/>
          <cell r="D1589"/>
          <cell r="E1589"/>
          <cell r="F1589"/>
          <cell r="G1589"/>
          <cell r="H1589" t="str">
            <v/>
          </cell>
        </row>
        <row r="1590">
          <cell r="A1590"/>
          <cell r="B1590"/>
          <cell r="C1590"/>
          <cell r="D1590"/>
          <cell r="E1590"/>
          <cell r="F1590"/>
          <cell r="G1590"/>
          <cell r="H1590" t="str">
            <v/>
          </cell>
        </row>
        <row r="1591">
          <cell r="A1591"/>
          <cell r="B1591"/>
          <cell r="C1591"/>
          <cell r="D1591"/>
          <cell r="E1591"/>
          <cell r="F1591"/>
          <cell r="G1591"/>
          <cell r="H1591" t="str">
            <v/>
          </cell>
        </row>
        <row r="1592">
          <cell r="A1592"/>
          <cell r="B1592"/>
          <cell r="C1592"/>
          <cell r="D1592"/>
          <cell r="E1592"/>
          <cell r="F1592"/>
          <cell r="G1592"/>
          <cell r="H1592" t="str">
            <v/>
          </cell>
        </row>
        <row r="1593">
          <cell r="A1593"/>
          <cell r="B1593"/>
          <cell r="C1593"/>
          <cell r="D1593"/>
          <cell r="E1593"/>
          <cell r="F1593"/>
          <cell r="G1593"/>
          <cell r="H1593" t="str">
            <v/>
          </cell>
        </row>
        <row r="1594">
          <cell r="A1594"/>
          <cell r="B1594"/>
          <cell r="C1594"/>
          <cell r="D1594"/>
          <cell r="E1594"/>
          <cell r="F1594"/>
          <cell r="G1594"/>
          <cell r="H1594" t="str">
            <v/>
          </cell>
        </row>
        <row r="1595">
          <cell r="A1595"/>
          <cell r="B1595"/>
          <cell r="C1595"/>
          <cell r="D1595"/>
          <cell r="E1595"/>
          <cell r="F1595"/>
          <cell r="G1595"/>
          <cell r="H1595" t="str">
            <v/>
          </cell>
        </row>
        <row r="1596">
          <cell r="A1596"/>
          <cell r="B1596"/>
          <cell r="C1596"/>
          <cell r="D1596"/>
          <cell r="E1596"/>
          <cell r="F1596"/>
          <cell r="G1596"/>
          <cell r="H1596" t="str">
            <v/>
          </cell>
        </row>
        <row r="1597">
          <cell r="A1597"/>
          <cell r="B1597"/>
          <cell r="C1597"/>
          <cell r="D1597"/>
          <cell r="E1597"/>
          <cell r="F1597"/>
          <cell r="G1597"/>
          <cell r="H1597" t="str">
            <v/>
          </cell>
        </row>
        <row r="1598">
          <cell r="A1598"/>
          <cell r="B1598"/>
          <cell r="C1598"/>
          <cell r="D1598"/>
          <cell r="E1598"/>
          <cell r="F1598"/>
          <cell r="G1598"/>
          <cell r="H1598" t="str">
            <v/>
          </cell>
        </row>
        <row r="1599">
          <cell r="A1599"/>
          <cell r="B1599"/>
          <cell r="C1599"/>
          <cell r="D1599"/>
          <cell r="E1599"/>
          <cell r="F1599"/>
          <cell r="G1599"/>
          <cell r="H1599" t="str">
            <v/>
          </cell>
        </row>
        <row r="1600">
          <cell r="A1600"/>
          <cell r="B1600"/>
          <cell r="C1600"/>
          <cell r="D1600"/>
          <cell r="E1600"/>
          <cell r="F1600"/>
          <cell r="G1600"/>
          <cell r="H1600" t="str">
            <v/>
          </cell>
        </row>
        <row r="1601">
          <cell r="A1601"/>
          <cell r="B1601"/>
          <cell r="C1601"/>
          <cell r="D1601"/>
          <cell r="E1601"/>
          <cell r="F1601"/>
          <cell r="G1601"/>
          <cell r="H1601" t="str">
            <v/>
          </cell>
        </row>
        <row r="1602">
          <cell r="A1602"/>
          <cell r="B1602"/>
          <cell r="C1602"/>
          <cell r="D1602"/>
          <cell r="E1602"/>
          <cell r="F1602"/>
          <cell r="G1602"/>
          <cell r="H1602" t="str">
            <v/>
          </cell>
        </row>
        <row r="1603">
          <cell r="A1603"/>
          <cell r="B1603"/>
          <cell r="C1603"/>
          <cell r="D1603"/>
          <cell r="E1603"/>
          <cell r="F1603"/>
          <cell r="G1603"/>
          <cell r="H1603" t="str">
            <v/>
          </cell>
        </row>
        <row r="1604">
          <cell r="A1604"/>
          <cell r="B1604"/>
          <cell r="C1604"/>
          <cell r="D1604"/>
          <cell r="E1604"/>
          <cell r="F1604"/>
          <cell r="G1604"/>
          <cell r="H1604" t="str">
            <v/>
          </cell>
        </row>
        <row r="1605">
          <cell r="A1605"/>
          <cell r="B1605"/>
          <cell r="C1605"/>
          <cell r="D1605"/>
          <cell r="E1605"/>
          <cell r="F1605"/>
          <cell r="G1605"/>
          <cell r="H1605" t="str">
            <v/>
          </cell>
        </row>
        <row r="1606">
          <cell r="A1606"/>
          <cell r="B1606"/>
          <cell r="C1606"/>
          <cell r="D1606"/>
          <cell r="E1606"/>
          <cell r="F1606"/>
          <cell r="G1606"/>
          <cell r="H1606" t="str">
            <v/>
          </cell>
        </row>
        <row r="1607">
          <cell r="A1607"/>
          <cell r="B1607"/>
          <cell r="C1607"/>
          <cell r="D1607"/>
          <cell r="E1607"/>
          <cell r="F1607"/>
          <cell r="G1607"/>
          <cell r="H1607" t="str">
            <v/>
          </cell>
        </row>
        <row r="1608">
          <cell r="A1608" t="str">
            <v>ITEM  - PÁGINA 1</v>
          </cell>
          <cell r="B1608"/>
          <cell r="C1608"/>
          <cell r="D1608"/>
          <cell r="E1608"/>
          <cell r="F1608"/>
          <cell r="G1608"/>
          <cell r="H1608"/>
        </row>
        <row r="1609">
          <cell r="A1609"/>
          <cell r="B1609"/>
          <cell r="C1609"/>
          <cell r="D1609"/>
          <cell r="E1609"/>
          <cell r="F1609"/>
          <cell r="G1609"/>
          <cell r="H1609" t="str">
            <v/>
          </cell>
        </row>
        <row r="1610">
          <cell r="A1610"/>
          <cell r="B1610"/>
          <cell r="C1610"/>
          <cell r="D1610"/>
          <cell r="E1610"/>
          <cell r="F1610"/>
          <cell r="G1610"/>
          <cell r="H1610" t="str">
            <v/>
          </cell>
        </row>
        <row r="1611">
          <cell r="A1611"/>
          <cell r="B1611"/>
          <cell r="C1611"/>
          <cell r="D1611"/>
          <cell r="E1611"/>
          <cell r="F1611"/>
          <cell r="G1611"/>
          <cell r="H1611" t="str">
            <v/>
          </cell>
        </row>
        <row r="1612">
          <cell r="A1612"/>
          <cell r="B1612"/>
          <cell r="C1612"/>
          <cell r="D1612"/>
          <cell r="E1612"/>
          <cell r="F1612"/>
          <cell r="G1612"/>
          <cell r="H1612" t="str">
            <v/>
          </cell>
        </row>
        <row r="1613">
          <cell r="A1613"/>
          <cell r="B1613"/>
          <cell r="C1613"/>
          <cell r="D1613"/>
          <cell r="E1613"/>
          <cell r="F1613"/>
          <cell r="G1613"/>
          <cell r="H1613" t="str">
            <v/>
          </cell>
        </row>
        <row r="1614">
          <cell r="A1614"/>
          <cell r="B1614"/>
          <cell r="C1614"/>
          <cell r="D1614"/>
          <cell r="E1614"/>
          <cell r="F1614"/>
          <cell r="G1614"/>
          <cell r="H1614" t="str">
            <v/>
          </cell>
        </row>
        <row r="1615">
          <cell r="A1615"/>
          <cell r="B1615"/>
          <cell r="C1615"/>
          <cell r="D1615"/>
          <cell r="E1615"/>
          <cell r="F1615"/>
          <cell r="G1615"/>
          <cell r="H1615" t="str">
            <v/>
          </cell>
        </row>
        <row r="1616">
          <cell r="A1616"/>
          <cell r="B1616"/>
          <cell r="C1616"/>
          <cell r="D1616"/>
          <cell r="E1616"/>
          <cell r="F1616"/>
          <cell r="G1616"/>
          <cell r="H1616" t="str">
            <v/>
          </cell>
        </row>
        <row r="1617">
          <cell r="A1617"/>
          <cell r="B1617"/>
          <cell r="C1617"/>
          <cell r="D1617"/>
          <cell r="E1617"/>
          <cell r="F1617"/>
          <cell r="G1617"/>
          <cell r="H1617" t="str">
            <v/>
          </cell>
        </row>
        <row r="1618">
          <cell r="A1618"/>
          <cell r="B1618"/>
          <cell r="C1618"/>
          <cell r="D1618"/>
          <cell r="E1618"/>
          <cell r="F1618"/>
          <cell r="G1618"/>
          <cell r="H1618" t="str">
            <v/>
          </cell>
        </row>
        <row r="1619">
          <cell r="A1619"/>
          <cell r="B1619"/>
          <cell r="C1619"/>
          <cell r="D1619"/>
          <cell r="E1619"/>
          <cell r="F1619"/>
          <cell r="G1619"/>
          <cell r="H1619" t="str">
            <v/>
          </cell>
        </row>
        <row r="1620">
          <cell r="A1620"/>
          <cell r="B1620"/>
          <cell r="C1620"/>
          <cell r="D1620"/>
          <cell r="E1620"/>
          <cell r="F1620"/>
          <cell r="G1620"/>
          <cell r="H1620" t="str">
            <v/>
          </cell>
        </row>
        <row r="1621">
          <cell r="A1621"/>
          <cell r="B1621"/>
          <cell r="C1621"/>
          <cell r="D1621"/>
          <cell r="E1621"/>
          <cell r="F1621"/>
          <cell r="G1621"/>
          <cell r="H1621" t="str">
            <v/>
          </cell>
        </row>
        <row r="1622">
          <cell r="A1622"/>
          <cell r="B1622"/>
          <cell r="C1622"/>
          <cell r="D1622"/>
          <cell r="E1622"/>
          <cell r="F1622"/>
          <cell r="G1622"/>
          <cell r="H1622" t="str">
            <v/>
          </cell>
        </row>
        <row r="1623">
          <cell r="A1623"/>
          <cell r="B1623"/>
          <cell r="C1623"/>
          <cell r="D1623"/>
          <cell r="E1623"/>
          <cell r="F1623"/>
          <cell r="G1623"/>
          <cell r="H1623" t="str">
            <v/>
          </cell>
        </row>
        <row r="1624">
          <cell r="A1624"/>
          <cell r="B1624"/>
          <cell r="C1624"/>
          <cell r="D1624"/>
          <cell r="E1624"/>
          <cell r="F1624"/>
          <cell r="G1624"/>
          <cell r="H1624" t="str">
            <v/>
          </cell>
        </row>
        <row r="1625">
          <cell r="A1625"/>
          <cell r="B1625"/>
          <cell r="C1625"/>
          <cell r="D1625"/>
          <cell r="E1625"/>
          <cell r="F1625"/>
          <cell r="G1625"/>
          <cell r="H1625" t="str">
            <v/>
          </cell>
        </row>
        <row r="1626">
          <cell r="A1626" t="str">
            <v xml:space="preserve">TOTAL CANTIDAD ITEM </v>
          </cell>
          <cell r="B1626"/>
          <cell r="C1626"/>
          <cell r="D1626"/>
          <cell r="E1626"/>
          <cell r="F1626"/>
          <cell r="G1626"/>
          <cell r="H1626" t="str">
            <v/>
          </cell>
        </row>
        <row r="1627">
          <cell r="A1627" t="str">
            <v>INSERTE PLANO, GRÁFICO O ESQUEMA AQUÍ</v>
          </cell>
          <cell r="B1627"/>
          <cell r="C1627"/>
          <cell r="D1627"/>
          <cell r="E1627"/>
          <cell r="F1627"/>
          <cell r="G1627"/>
          <cell r="H1627"/>
        </row>
        <row r="1628">
          <cell r="A1628"/>
          <cell r="B1628"/>
          <cell r="C1628"/>
          <cell r="D1628"/>
          <cell r="E1628"/>
          <cell r="F1628"/>
          <cell r="G1628"/>
          <cell r="H1628"/>
        </row>
        <row r="1629">
          <cell r="A1629"/>
          <cell r="B1629"/>
          <cell r="C1629"/>
          <cell r="D1629"/>
          <cell r="E1629"/>
          <cell r="F1629"/>
          <cell r="G1629"/>
          <cell r="H1629"/>
        </row>
        <row r="1630">
          <cell r="A1630"/>
          <cell r="B1630"/>
          <cell r="C1630"/>
          <cell r="D1630"/>
          <cell r="E1630"/>
          <cell r="F1630"/>
          <cell r="G1630"/>
          <cell r="H1630"/>
        </row>
        <row r="1631">
          <cell r="A1631"/>
          <cell r="B1631"/>
          <cell r="C1631"/>
          <cell r="D1631"/>
          <cell r="E1631"/>
          <cell r="F1631"/>
          <cell r="G1631"/>
          <cell r="H1631"/>
        </row>
        <row r="1632">
          <cell r="A1632"/>
          <cell r="B1632"/>
          <cell r="C1632"/>
          <cell r="D1632"/>
          <cell r="E1632"/>
          <cell r="F1632"/>
          <cell r="G1632"/>
          <cell r="H1632"/>
        </row>
        <row r="1633">
          <cell r="A1633"/>
          <cell r="B1633"/>
          <cell r="C1633"/>
          <cell r="D1633"/>
          <cell r="E1633"/>
          <cell r="F1633"/>
          <cell r="G1633"/>
          <cell r="H1633"/>
        </row>
        <row r="1634">
          <cell r="A1634"/>
          <cell r="B1634"/>
          <cell r="C1634"/>
          <cell r="D1634"/>
          <cell r="E1634"/>
          <cell r="F1634"/>
          <cell r="G1634"/>
          <cell r="H1634"/>
        </row>
        <row r="1635">
          <cell r="A1635"/>
          <cell r="B1635"/>
          <cell r="C1635"/>
          <cell r="D1635"/>
          <cell r="E1635"/>
          <cell r="F1635"/>
          <cell r="G1635"/>
          <cell r="H1635"/>
        </row>
        <row r="1636">
          <cell r="A1636"/>
          <cell r="B1636"/>
          <cell r="C1636"/>
          <cell r="D1636"/>
          <cell r="E1636"/>
          <cell r="F1636"/>
          <cell r="G1636"/>
          <cell r="H1636"/>
        </row>
        <row r="1637">
          <cell r="A1637"/>
          <cell r="B1637"/>
          <cell r="C1637"/>
          <cell r="D1637"/>
          <cell r="E1637"/>
          <cell r="F1637"/>
          <cell r="G1637"/>
          <cell r="H1637"/>
        </row>
        <row r="1638">
          <cell r="A1638"/>
          <cell r="B1638"/>
          <cell r="C1638"/>
          <cell r="D1638"/>
          <cell r="E1638"/>
          <cell r="F1638"/>
          <cell r="G1638"/>
          <cell r="H1638"/>
        </row>
        <row r="1639">
          <cell r="A1639"/>
          <cell r="B1639"/>
          <cell r="C1639"/>
          <cell r="D1639"/>
          <cell r="E1639"/>
          <cell r="F1639"/>
          <cell r="G1639"/>
          <cell r="H1639"/>
        </row>
        <row r="1640">
          <cell r="A1640"/>
          <cell r="B1640"/>
          <cell r="C1640"/>
          <cell r="D1640"/>
          <cell r="E1640"/>
          <cell r="F1640"/>
          <cell r="G1640"/>
          <cell r="H1640"/>
        </row>
        <row r="1641">
          <cell r="A1641"/>
          <cell r="B1641"/>
          <cell r="C1641"/>
          <cell r="D1641"/>
          <cell r="E1641"/>
          <cell r="F1641"/>
          <cell r="G1641"/>
          <cell r="H1641"/>
        </row>
        <row r="1642">
          <cell r="A1642"/>
          <cell r="B1642"/>
          <cell r="C1642"/>
          <cell r="D1642"/>
          <cell r="E1642"/>
          <cell r="F1642"/>
          <cell r="G1642"/>
          <cell r="H1642"/>
        </row>
        <row r="1643">
          <cell r="A1643"/>
          <cell r="B1643"/>
          <cell r="C1643"/>
          <cell r="D1643"/>
          <cell r="E1643"/>
          <cell r="F1643"/>
          <cell r="G1643"/>
          <cell r="H1643"/>
        </row>
        <row r="1644">
          <cell r="A1644"/>
          <cell r="B1644"/>
          <cell r="C1644"/>
          <cell r="D1644"/>
          <cell r="E1644"/>
          <cell r="F1644"/>
          <cell r="G1644"/>
          <cell r="H1644"/>
        </row>
        <row r="1645">
          <cell r="A1645"/>
          <cell r="B1645"/>
          <cell r="C1645"/>
          <cell r="D1645"/>
          <cell r="E1645"/>
          <cell r="F1645"/>
          <cell r="G1645"/>
          <cell r="H1645"/>
        </row>
        <row r="1646">
          <cell r="A1646"/>
          <cell r="B1646"/>
          <cell r="C1646"/>
          <cell r="D1646"/>
          <cell r="E1646"/>
          <cell r="F1646"/>
          <cell r="G1646"/>
          <cell r="H1646"/>
        </row>
        <row r="1647">
          <cell r="A1647"/>
          <cell r="C1647"/>
          <cell r="D1647"/>
          <cell r="E1647"/>
          <cell r="F1647"/>
          <cell r="G1647"/>
        </row>
        <row r="1648">
          <cell r="A1648"/>
          <cell r="C1648"/>
          <cell r="D1648"/>
          <cell r="E1648"/>
          <cell r="F1648"/>
          <cell r="G1648"/>
        </row>
        <row r="1649">
          <cell r="A1649"/>
          <cell r="B1649"/>
          <cell r="C1649"/>
          <cell r="D1649"/>
          <cell r="E1649"/>
          <cell r="F1649"/>
          <cell r="G1649"/>
        </row>
        <row r="1650">
          <cell r="A1650"/>
          <cell r="B1650" t="str">
            <v>LUIS ROBERTO MONTERROSA OROZCO</v>
          </cell>
          <cell r="C1650"/>
          <cell r="D1650"/>
          <cell r="E1650"/>
          <cell r="F1650"/>
          <cell r="G1650"/>
        </row>
        <row r="1651">
          <cell r="A1651"/>
          <cell r="B1651" t="str">
            <v>ING. CIVIL CONSULTOR EXTERNO</v>
          </cell>
          <cell r="C1651"/>
          <cell r="D1651"/>
          <cell r="E1651"/>
          <cell r="F1651"/>
          <cell r="G1651"/>
        </row>
        <row r="1652">
          <cell r="A1652"/>
          <cell r="B1652" t="str">
            <v>PLANEACION MUNICIPAL</v>
          </cell>
          <cell r="C1652"/>
          <cell r="D1652"/>
          <cell r="E1652"/>
          <cell r="F1652"/>
          <cell r="G1652"/>
        </row>
        <row r="1653">
          <cell r="A1653"/>
          <cell r="B1653" t="str">
            <v>M.P. 5202140692</v>
          </cell>
          <cell r="C1653" t="str">
            <v>ITEM  - PÁGINA 2</v>
          </cell>
          <cell r="D1653"/>
          <cell r="E1653"/>
          <cell r="F1653"/>
          <cell r="G1653"/>
          <cell r="H1653"/>
        </row>
        <row r="1654">
          <cell r="A1654" t="str">
            <v>DEPARTAMENTO DE ANTIOQUIA</v>
          </cell>
          <cell r="B1654"/>
          <cell r="C1654"/>
          <cell r="D1654"/>
          <cell r="E1654"/>
          <cell r="F1654"/>
          <cell r="G1654"/>
          <cell r="H1654"/>
        </row>
        <row r="1655">
          <cell r="A1655" t="str">
            <v>MUNICIPIO DE CAUCASIA</v>
          </cell>
          <cell r="B1655"/>
          <cell r="C1655"/>
          <cell r="D1655"/>
          <cell r="E1655"/>
          <cell r="F1655"/>
          <cell r="G1655"/>
          <cell r="H1655"/>
        </row>
        <row r="1656">
          <cell r="A1656" t="str">
            <v>PROYECTO: CONSTRUCCION DE PAVIMENTO RIGIDO URBANO EN LA URBANIZACION VILLA SUAREZ DEL MUNICIPIO DE CAUCASIA ,ANTIOQUIA</v>
          </cell>
          <cell r="B1656"/>
          <cell r="C1656"/>
          <cell r="D1656"/>
          <cell r="E1656"/>
          <cell r="F1656"/>
          <cell r="G1656"/>
          <cell r="H1656"/>
        </row>
        <row r="1657">
          <cell r="A1657"/>
          <cell r="C1657"/>
          <cell r="D1657"/>
          <cell r="E1657"/>
          <cell r="F1657"/>
          <cell r="G1657"/>
          <cell r="H1657"/>
        </row>
        <row r="1658">
          <cell r="A1658" t="str">
            <v>MEMORIAS DE OBRA</v>
          </cell>
          <cell r="B1658"/>
          <cell r="C1658"/>
          <cell r="D1658"/>
          <cell r="E1658"/>
          <cell r="F1658"/>
          <cell r="G1658"/>
          <cell r="H1658"/>
        </row>
        <row r="1660">
          <cell r="A1660" t="str">
            <v>ITEM</v>
          </cell>
          <cell r="B1660" t="str">
            <v>DESCRIPCIÓN</v>
          </cell>
          <cell r="C1660"/>
          <cell r="D1660"/>
          <cell r="E1660"/>
          <cell r="F1660"/>
          <cell r="G1660" t="str">
            <v>UNIDAD</v>
          </cell>
          <cell r="H1660" t="str">
            <v>CANTIDAD</v>
          </cell>
        </row>
        <row r="1661">
          <cell r="A1661"/>
          <cell r="B1661" t="str">
            <v/>
          </cell>
          <cell r="C1661"/>
          <cell r="D1661"/>
          <cell r="E1661"/>
          <cell r="F1661"/>
          <cell r="G1661" t="str">
            <v/>
          </cell>
          <cell r="H1661" t="str">
            <v/>
          </cell>
        </row>
        <row r="1662">
          <cell r="A1662"/>
          <cell r="B1662"/>
          <cell r="C1662"/>
          <cell r="D1662"/>
          <cell r="E1662"/>
          <cell r="F1662"/>
          <cell r="G1662"/>
        </row>
        <row r="1663">
          <cell r="A1663" t="str">
            <v>DETALLE</v>
          </cell>
          <cell r="B1663"/>
          <cell r="C1663" t="str">
            <v>FACTOR</v>
          </cell>
          <cell r="D1663" t="str">
            <v>CANTIDAD</v>
          </cell>
          <cell r="E1663" t="str">
            <v>A (ML)</v>
          </cell>
          <cell r="F1663" t="str">
            <v>B (M2)</v>
          </cell>
          <cell r="G1663" t="str">
            <v>C (M3)</v>
          </cell>
          <cell r="H1663" t="str">
            <v>TOTAL</v>
          </cell>
        </row>
        <row r="1664">
          <cell r="A1664"/>
          <cell r="B1664"/>
          <cell r="C1664"/>
          <cell r="D1664"/>
          <cell r="E1664"/>
          <cell r="F1664"/>
          <cell r="G1664"/>
          <cell r="H1664" t="str">
            <v/>
          </cell>
        </row>
        <row r="1665">
          <cell r="A1665"/>
          <cell r="B1665"/>
          <cell r="C1665"/>
          <cell r="D1665"/>
          <cell r="E1665"/>
          <cell r="F1665"/>
          <cell r="G1665"/>
          <cell r="H1665" t="str">
            <v/>
          </cell>
        </row>
        <row r="1666">
          <cell r="A1666"/>
          <cell r="B1666"/>
          <cell r="C1666"/>
          <cell r="D1666"/>
          <cell r="E1666"/>
          <cell r="F1666"/>
          <cell r="G1666"/>
          <cell r="H1666" t="str">
            <v/>
          </cell>
        </row>
        <row r="1667">
          <cell r="A1667"/>
          <cell r="B1667"/>
          <cell r="C1667"/>
          <cell r="D1667"/>
          <cell r="E1667"/>
          <cell r="F1667"/>
          <cell r="G1667"/>
          <cell r="H1667" t="str">
            <v/>
          </cell>
        </row>
        <row r="1668">
          <cell r="A1668"/>
          <cell r="B1668"/>
          <cell r="C1668"/>
          <cell r="D1668"/>
          <cell r="E1668"/>
          <cell r="F1668"/>
          <cell r="G1668"/>
          <cell r="H1668" t="str">
            <v/>
          </cell>
        </row>
        <row r="1669">
          <cell r="A1669"/>
          <cell r="B1669"/>
          <cell r="C1669"/>
          <cell r="D1669"/>
          <cell r="E1669"/>
          <cell r="F1669"/>
          <cell r="G1669"/>
          <cell r="H1669" t="str">
            <v/>
          </cell>
        </row>
        <row r="1670">
          <cell r="A1670"/>
          <cell r="B1670"/>
          <cell r="C1670"/>
          <cell r="D1670"/>
          <cell r="E1670"/>
          <cell r="F1670"/>
          <cell r="G1670"/>
          <cell r="H1670" t="str">
            <v/>
          </cell>
        </row>
        <row r="1671">
          <cell r="A1671"/>
          <cell r="B1671"/>
          <cell r="C1671"/>
          <cell r="D1671"/>
          <cell r="E1671"/>
          <cell r="F1671"/>
          <cell r="G1671"/>
          <cell r="H1671" t="str">
            <v/>
          </cell>
        </row>
        <row r="1672">
          <cell r="A1672"/>
          <cell r="B1672"/>
          <cell r="C1672"/>
          <cell r="D1672"/>
          <cell r="E1672"/>
          <cell r="F1672"/>
          <cell r="G1672"/>
          <cell r="H1672" t="str">
            <v/>
          </cell>
        </row>
        <row r="1673">
          <cell r="A1673"/>
          <cell r="B1673"/>
          <cell r="C1673"/>
          <cell r="D1673"/>
          <cell r="E1673"/>
          <cell r="F1673"/>
          <cell r="G1673"/>
          <cell r="H1673" t="str">
            <v/>
          </cell>
        </row>
        <row r="1674">
          <cell r="A1674"/>
          <cell r="B1674"/>
          <cell r="C1674"/>
          <cell r="D1674"/>
          <cell r="E1674"/>
          <cell r="F1674"/>
          <cell r="G1674"/>
          <cell r="H1674" t="str">
            <v/>
          </cell>
        </row>
        <row r="1675">
          <cell r="A1675"/>
          <cell r="B1675"/>
          <cell r="C1675"/>
          <cell r="D1675"/>
          <cell r="E1675"/>
          <cell r="F1675"/>
          <cell r="G1675"/>
          <cell r="H1675" t="str">
            <v/>
          </cell>
        </row>
        <row r="1676">
          <cell r="A1676"/>
          <cell r="B1676"/>
          <cell r="C1676"/>
          <cell r="D1676"/>
          <cell r="E1676"/>
          <cell r="F1676"/>
          <cell r="G1676"/>
          <cell r="H1676" t="str">
            <v/>
          </cell>
        </row>
        <row r="1677">
          <cell r="A1677"/>
          <cell r="B1677"/>
          <cell r="C1677"/>
          <cell r="D1677"/>
          <cell r="E1677"/>
          <cell r="F1677"/>
          <cell r="G1677"/>
          <cell r="H1677" t="str">
            <v/>
          </cell>
        </row>
        <row r="1678">
          <cell r="A1678"/>
          <cell r="B1678"/>
          <cell r="C1678"/>
          <cell r="D1678"/>
          <cell r="E1678"/>
          <cell r="F1678"/>
          <cell r="G1678"/>
          <cell r="H1678" t="str">
            <v/>
          </cell>
        </row>
        <row r="1679">
          <cell r="A1679"/>
          <cell r="B1679"/>
          <cell r="C1679"/>
          <cell r="D1679"/>
          <cell r="E1679"/>
          <cell r="F1679"/>
          <cell r="G1679"/>
          <cell r="H1679" t="str">
            <v/>
          </cell>
        </row>
        <row r="1680">
          <cell r="A1680"/>
          <cell r="B1680"/>
          <cell r="C1680"/>
          <cell r="D1680"/>
          <cell r="E1680"/>
          <cell r="F1680"/>
          <cell r="G1680"/>
          <cell r="H1680" t="str">
            <v/>
          </cell>
        </row>
        <row r="1681">
          <cell r="A1681"/>
          <cell r="B1681"/>
          <cell r="C1681"/>
          <cell r="D1681"/>
          <cell r="E1681"/>
          <cell r="F1681"/>
          <cell r="G1681"/>
          <cell r="H1681" t="str">
            <v/>
          </cell>
        </row>
        <row r="1682">
          <cell r="A1682"/>
          <cell r="B1682"/>
          <cell r="C1682"/>
          <cell r="D1682"/>
          <cell r="E1682"/>
          <cell r="F1682"/>
          <cell r="G1682"/>
          <cell r="H1682" t="str">
            <v/>
          </cell>
        </row>
        <row r="1683">
          <cell r="A1683"/>
          <cell r="B1683"/>
          <cell r="C1683"/>
          <cell r="D1683"/>
          <cell r="E1683"/>
          <cell r="F1683"/>
          <cell r="G1683"/>
          <cell r="H1683" t="str">
            <v/>
          </cell>
        </row>
        <row r="1684">
          <cell r="A1684"/>
          <cell r="B1684"/>
          <cell r="C1684"/>
          <cell r="D1684"/>
          <cell r="E1684"/>
          <cell r="F1684"/>
          <cell r="G1684"/>
          <cell r="H1684" t="str">
            <v/>
          </cell>
        </row>
        <row r="1685">
          <cell r="A1685"/>
          <cell r="B1685"/>
          <cell r="C1685"/>
          <cell r="D1685"/>
          <cell r="E1685"/>
          <cell r="F1685"/>
          <cell r="G1685"/>
          <cell r="H1685" t="str">
            <v/>
          </cell>
        </row>
        <row r="1686">
          <cell r="A1686"/>
          <cell r="B1686"/>
          <cell r="C1686"/>
          <cell r="D1686"/>
          <cell r="E1686"/>
          <cell r="F1686"/>
          <cell r="G1686"/>
          <cell r="H1686" t="str">
            <v/>
          </cell>
        </row>
        <row r="1687">
          <cell r="A1687"/>
          <cell r="B1687"/>
          <cell r="C1687"/>
          <cell r="D1687"/>
          <cell r="E1687"/>
          <cell r="F1687"/>
          <cell r="G1687"/>
          <cell r="H1687" t="str">
            <v/>
          </cell>
        </row>
        <row r="1688">
          <cell r="A1688"/>
          <cell r="B1688"/>
          <cell r="C1688"/>
          <cell r="D1688"/>
          <cell r="E1688"/>
          <cell r="F1688"/>
          <cell r="G1688"/>
          <cell r="H1688" t="str">
            <v/>
          </cell>
        </row>
        <row r="1689">
          <cell r="A1689"/>
          <cell r="B1689"/>
          <cell r="C1689"/>
          <cell r="D1689"/>
          <cell r="E1689"/>
          <cell r="F1689"/>
          <cell r="G1689"/>
          <cell r="H1689" t="str">
            <v/>
          </cell>
        </row>
        <row r="1690">
          <cell r="A1690"/>
          <cell r="B1690"/>
          <cell r="C1690"/>
          <cell r="D1690"/>
          <cell r="E1690"/>
          <cell r="F1690"/>
          <cell r="G1690"/>
          <cell r="H1690" t="str">
            <v/>
          </cell>
        </row>
        <row r="1691">
          <cell r="A1691"/>
          <cell r="B1691"/>
          <cell r="C1691"/>
          <cell r="D1691"/>
          <cell r="E1691"/>
          <cell r="F1691"/>
          <cell r="G1691"/>
          <cell r="H1691" t="str">
            <v/>
          </cell>
        </row>
        <row r="1692">
          <cell r="A1692"/>
          <cell r="B1692"/>
          <cell r="C1692"/>
          <cell r="D1692"/>
          <cell r="E1692"/>
          <cell r="F1692"/>
          <cell r="G1692"/>
          <cell r="H1692" t="str">
            <v/>
          </cell>
        </row>
        <row r="1693">
          <cell r="A1693"/>
          <cell r="B1693"/>
          <cell r="C1693"/>
          <cell r="D1693"/>
          <cell r="E1693"/>
          <cell r="F1693"/>
          <cell r="G1693"/>
          <cell r="H1693" t="str">
            <v/>
          </cell>
        </row>
        <row r="1694">
          <cell r="A1694"/>
          <cell r="B1694"/>
          <cell r="C1694"/>
          <cell r="D1694"/>
          <cell r="E1694"/>
          <cell r="F1694"/>
          <cell r="G1694"/>
          <cell r="H1694" t="str">
            <v/>
          </cell>
        </row>
        <row r="1695">
          <cell r="A1695" t="str">
            <v>ITEM  - PÁGINA 1</v>
          </cell>
          <cell r="B1695"/>
          <cell r="C1695"/>
          <cell r="D1695"/>
          <cell r="E1695"/>
          <cell r="F1695"/>
          <cell r="G1695"/>
          <cell r="H1695"/>
        </row>
        <row r="1696">
          <cell r="A1696"/>
          <cell r="B1696"/>
          <cell r="C1696"/>
          <cell r="D1696"/>
          <cell r="E1696"/>
          <cell r="F1696"/>
          <cell r="G1696"/>
          <cell r="H1696" t="str">
            <v/>
          </cell>
        </row>
        <row r="1697">
          <cell r="A1697"/>
          <cell r="B1697"/>
          <cell r="C1697"/>
          <cell r="D1697"/>
          <cell r="E1697"/>
          <cell r="F1697"/>
          <cell r="G1697"/>
          <cell r="H1697" t="str">
            <v/>
          </cell>
        </row>
        <row r="1698">
          <cell r="A1698"/>
          <cell r="B1698"/>
          <cell r="C1698"/>
          <cell r="D1698"/>
          <cell r="E1698"/>
          <cell r="F1698"/>
          <cell r="G1698"/>
          <cell r="H1698" t="str">
            <v/>
          </cell>
        </row>
        <row r="1699">
          <cell r="A1699"/>
          <cell r="B1699"/>
          <cell r="C1699"/>
          <cell r="D1699"/>
          <cell r="E1699"/>
          <cell r="F1699"/>
          <cell r="G1699"/>
          <cell r="H1699" t="str">
            <v/>
          </cell>
        </row>
        <row r="1700">
          <cell r="A1700"/>
          <cell r="B1700"/>
          <cell r="C1700"/>
          <cell r="D1700"/>
          <cell r="E1700"/>
          <cell r="F1700"/>
          <cell r="G1700"/>
          <cell r="H1700" t="str">
            <v/>
          </cell>
        </row>
        <row r="1701">
          <cell r="A1701"/>
          <cell r="B1701"/>
          <cell r="C1701"/>
          <cell r="D1701"/>
          <cell r="E1701"/>
          <cell r="F1701"/>
          <cell r="G1701"/>
          <cell r="H1701" t="str">
            <v/>
          </cell>
        </row>
        <row r="1702">
          <cell r="A1702"/>
          <cell r="B1702"/>
          <cell r="C1702"/>
          <cell r="D1702"/>
          <cell r="E1702"/>
          <cell r="F1702"/>
          <cell r="G1702"/>
          <cell r="H1702" t="str">
            <v/>
          </cell>
        </row>
        <row r="1703">
          <cell r="A1703"/>
          <cell r="B1703"/>
          <cell r="C1703"/>
          <cell r="D1703"/>
          <cell r="E1703"/>
          <cell r="F1703"/>
          <cell r="G1703"/>
          <cell r="H1703" t="str">
            <v/>
          </cell>
        </row>
        <row r="1704">
          <cell r="A1704"/>
          <cell r="B1704"/>
          <cell r="C1704"/>
          <cell r="D1704"/>
          <cell r="E1704"/>
          <cell r="F1704"/>
          <cell r="G1704"/>
          <cell r="H1704" t="str">
            <v/>
          </cell>
        </row>
        <row r="1705">
          <cell r="A1705"/>
          <cell r="B1705"/>
          <cell r="C1705"/>
          <cell r="D1705"/>
          <cell r="E1705"/>
          <cell r="F1705"/>
          <cell r="G1705"/>
          <cell r="H1705" t="str">
            <v/>
          </cell>
        </row>
        <row r="1706">
          <cell r="A1706"/>
          <cell r="B1706"/>
          <cell r="C1706"/>
          <cell r="D1706"/>
          <cell r="E1706"/>
          <cell r="F1706"/>
          <cell r="G1706"/>
          <cell r="H1706" t="str">
            <v/>
          </cell>
        </row>
        <row r="1707">
          <cell r="A1707"/>
          <cell r="B1707"/>
          <cell r="C1707"/>
          <cell r="D1707"/>
          <cell r="E1707"/>
          <cell r="F1707"/>
          <cell r="G1707"/>
          <cell r="H1707" t="str">
            <v/>
          </cell>
        </row>
        <row r="1708">
          <cell r="A1708"/>
          <cell r="B1708"/>
          <cell r="C1708"/>
          <cell r="D1708"/>
          <cell r="E1708"/>
          <cell r="F1708"/>
          <cell r="G1708"/>
          <cell r="H1708" t="str">
            <v/>
          </cell>
        </row>
        <row r="1709">
          <cell r="A1709"/>
          <cell r="B1709"/>
          <cell r="C1709"/>
          <cell r="D1709"/>
          <cell r="E1709"/>
          <cell r="F1709"/>
          <cell r="G1709"/>
          <cell r="H1709" t="str">
            <v/>
          </cell>
        </row>
        <row r="1710">
          <cell r="A1710"/>
          <cell r="B1710"/>
          <cell r="C1710"/>
          <cell r="D1710"/>
          <cell r="E1710"/>
          <cell r="F1710"/>
          <cell r="G1710"/>
          <cell r="H1710" t="str">
            <v/>
          </cell>
        </row>
        <row r="1711">
          <cell r="A1711"/>
          <cell r="B1711"/>
          <cell r="C1711"/>
          <cell r="D1711"/>
          <cell r="E1711"/>
          <cell r="F1711"/>
          <cell r="G1711"/>
          <cell r="H1711" t="str">
            <v/>
          </cell>
        </row>
        <row r="1712">
          <cell r="A1712"/>
          <cell r="B1712"/>
          <cell r="C1712"/>
          <cell r="D1712"/>
          <cell r="E1712"/>
          <cell r="F1712"/>
          <cell r="G1712"/>
          <cell r="H1712" t="str">
            <v/>
          </cell>
        </row>
        <row r="1713">
          <cell r="A1713" t="str">
            <v xml:space="preserve">TOTAL CANTIDAD ITEM </v>
          </cell>
          <cell r="B1713"/>
          <cell r="C1713"/>
          <cell r="D1713"/>
          <cell r="E1713"/>
          <cell r="F1713"/>
          <cell r="G1713"/>
          <cell r="H1713" t="str">
            <v/>
          </cell>
        </row>
        <row r="1714">
          <cell r="A1714" t="str">
            <v>INSERTE PLANO, GRÁFICO O ESQUEMA AQUÍ</v>
          </cell>
          <cell r="B1714"/>
          <cell r="C1714"/>
          <cell r="D1714"/>
          <cell r="E1714"/>
          <cell r="F1714"/>
          <cell r="G1714"/>
          <cell r="H1714"/>
        </row>
        <row r="1715">
          <cell r="A1715"/>
          <cell r="B1715"/>
          <cell r="C1715"/>
          <cell r="D1715"/>
          <cell r="E1715"/>
          <cell r="F1715"/>
          <cell r="G1715"/>
          <cell r="H1715"/>
        </row>
        <row r="1716">
          <cell r="A1716"/>
          <cell r="B1716"/>
          <cell r="C1716"/>
          <cell r="D1716"/>
          <cell r="E1716"/>
          <cell r="F1716"/>
          <cell r="G1716"/>
          <cell r="H1716"/>
        </row>
        <row r="1717">
          <cell r="A1717"/>
          <cell r="B1717"/>
          <cell r="C1717"/>
          <cell r="D1717"/>
          <cell r="E1717"/>
          <cell r="F1717"/>
          <cell r="G1717"/>
          <cell r="H1717"/>
        </row>
        <row r="1718">
          <cell r="A1718"/>
          <cell r="B1718"/>
          <cell r="C1718"/>
          <cell r="D1718"/>
          <cell r="E1718"/>
          <cell r="F1718"/>
          <cell r="G1718"/>
          <cell r="H1718"/>
        </row>
        <row r="1719">
          <cell r="A1719"/>
          <cell r="B1719"/>
          <cell r="C1719"/>
          <cell r="D1719"/>
          <cell r="E1719"/>
          <cell r="F1719"/>
          <cell r="G1719"/>
          <cell r="H1719"/>
        </row>
        <row r="1720">
          <cell r="A1720"/>
          <cell r="B1720"/>
          <cell r="C1720"/>
          <cell r="D1720"/>
          <cell r="E1720"/>
          <cell r="F1720"/>
          <cell r="G1720"/>
          <cell r="H1720"/>
        </row>
        <row r="1721">
          <cell r="A1721"/>
          <cell r="B1721"/>
          <cell r="C1721"/>
          <cell r="D1721"/>
          <cell r="E1721"/>
          <cell r="F1721"/>
          <cell r="G1721"/>
          <cell r="H1721"/>
        </row>
        <row r="1722">
          <cell r="A1722"/>
          <cell r="B1722"/>
          <cell r="C1722"/>
          <cell r="D1722"/>
          <cell r="E1722"/>
          <cell r="F1722"/>
          <cell r="G1722"/>
          <cell r="H1722"/>
        </row>
        <row r="1723">
          <cell r="A1723"/>
          <cell r="B1723"/>
          <cell r="C1723"/>
          <cell r="D1723"/>
          <cell r="E1723"/>
          <cell r="F1723"/>
          <cell r="G1723"/>
          <cell r="H1723"/>
        </row>
        <row r="1724">
          <cell r="A1724"/>
          <cell r="B1724"/>
          <cell r="C1724"/>
          <cell r="D1724"/>
          <cell r="E1724"/>
          <cell r="F1724"/>
          <cell r="G1724"/>
          <cell r="H1724"/>
        </row>
        <row r="1725">
          <cell r="A1725"/>
          <cell r="B1725"/>
          <cell r="C1725"/>
          <cell r="D1725"/>
          <cell r="E1725"/>
          <cell r="F1725"/>
          <cell r="G1725"/>
          <cell r="H1725"/>
        </row>
        <row r="1726">
          <cell r="A1726"/>
          <cell r="B1726"/>
          <cell r="C1726"/>
          <cell r="D1726"/>
          <cell r="E1726"/>
          <cell r="F1726"/>
          <cell r="G1726"/>
          <cell r="H1726"/>
        </row>
        <row r="1727">
          <cell r="A1727"/>
          <cell r="B1727"/>
          <cell r="C1727"/>
          <cell r="D1727"/>
          <cell r="E1727"/>
          <cell r="F1727"/>
          <cell r="G1727"/>
          <cell r="H1727"/>
        </row>
        <row r="1728">
          <cell r="A1728"/>
          <cell r="B1728"/>
          <cell r="C1728"/>
          <cell r="D1728"/>
          <cell r="E1728"/>
          <cell r="F1728"/>
          <cell r="G1728"/>
          <cell r="H1728"/>
        </row>
        <row r="1729">
          <cell r="A1729"/>
          <cell r="B1729"/>
          <cell r="C1729"/>
          <cell r="D1729"/>
          <cell r="E1729"/>
          <cell r="F1729"/>
          <cell r="G1729"/>
          <cell r="H1729"/>
        </row>
        <row r="1730">
          <cell r="A1730"/>
          <cell r="B1730"/>
          <cell r="C1730"/>
          <cell r="D1730"/>
          <cell r="E1730"/>
          <cell r="F1730"/>
          <cell r="G1730"/>
          <cell r="H1730"/>
        </row>
        <row r="1731">
          <cell r="A1731"/>
          <cell r="B1731"/>
          <cell r="C1731"/>
          <cell r="D1731"/>
          <cell r="E1731"/>
          <cell r="F1731"/>
          <cell r="G1731"/>
          <cell r="H1731"/>
        </row>
        <row r="1732">
          <cell r="A1732"/>
          <cell r="B1732"/>
          <cell r="C1732"/>
          <cell r="D1732"/>
          <cell r="E1732"/>
          <cell r="F1732"/>
          <cell r="G1732"/>
          <cell r="H1732"/>
        </row>
        <row r="1733">
          <cell r="A1733"/>
          <cell r="B1733"/>
          <cell r="C1733"/>
          <cell r="D1733"/>
          <cell r="E1733"/>
          <cell r="F1733"/>
          <cell r="G1733"/>
          <cell r="H1733"/>
        </row>
        <row r="1734">
          <cell r="A1734"/>
          <cell r="C1734"/>
          <cell r="D1734"/>
          <cell r="E1734"/>
          <cell r="F1734"/>
          <cell r="G1734"/>
        </row>
        <row r="1735">
          <cell r="A1735"/>
          <cell r="C1735"/>
          <cell r="D1735"/>
          <cell r="E1735"/>
          <cell r="F1735"/>
          <cell r="G1735"/>
        </row>
        <row r="1736">
          <cell r="A1736"/>
          <cell r="B1736"/>
          <cell r="C1736"/>
          <cell r="D1736"/>
          <cell r="E1736"/>
          <cell r="F1736"/>
          <cell r="G1736"/>
        </row>
        <row r="1737">
          <cell r="A1737"/>
          <cell r="B1737" t="str">
            <v>LUIS ROBERTO MONTERROSA OROZCO</v>
          </cell>
          <cell r="C1737"/>
          <cell r="D1737"/>
          <cell r="E1737"/>
          <cell r="F1737"/>
          <cell r="G1737"/>
        </row>
        <row r="1738">
          <cell r="A1738"/>
          <cell r="B1738" t="str">
            <v>ING. CIVIL CONSULTOR EXTERNO</v>
          </cell>
          <cell r="C1738"/>
          <cell r="D1738"/>
          <cell r="E1738"/>
          <cell r="F1738"/>
          <cell r="G1738"/>
        </row>
        <row r="1739">
          <cell r="A1739"/>
          <cell r="B1739" t="str">
            <v>PLANEACION MUNICIPAL</v>
          </cell>
          <cell r="C1739"/>
          <cell r="D1739"/>
          <cell r="E1739"/>
          <cell r="F1739"/>
          <cell r="G1739"/>
        </row>
        <row r="1740">
          <cell r="A1740"/>
          <cell r="B1740" t="str">
            <v>M.P. 5202140692</v>
          </cell>
          <cell r="C1740" t="str">
            <v>ITEM  - PÁGINA 2</v>
          </cell>
          <cell r="D1740"/>
          <cell r="E1740"/>
          <cell r="F1740"/>
          <cell r="G1740"/>
          <cell r="H1740"/>
        </row>
        <row r="1741">
          <cell r="A1741" t="str">
            <v>DEPARTAMENTO DE ANTIOQUIA</v>
          </cell>
          <cell r="B1741"/>
          <cell r="C1741"/>
          <cell r="D1741"/>
          <cell r="E1741"/>
          <cell r="F1741"/>
          <cell r="G1741"/>
          <cell r="H1741"/>
        </row>
        <row r="1742">
          <cell r="A1742" t="str">
            <v>MUNICIPIO DE CAUCASIA</v>
          </cell>
          <cell r="B1742"/>
          <cell r="C1742"/>
          <cell r="D1742"/>
          <cell r="E1742"/>
          <cell r="F1742"/>
          <cell r="G1742"/>
          <cell r="H1742"/>
        </row>
        <row r="1743">
          <cell r="A1743" t="str">
            <v>PROYECTO: CONSTRUCCION DE PAVIMENTO RIGIDO URBANO EN LA URBANIZACION VILLA SUAREZ DEL MUNICIPIO DE CAUCASIA ,ANTIOQUIA</v>
          </cell>
          <cell r="B1743"/>
          <cell r="C1743"/>
          <cell r="D1743"/>
          <cell r="E1743"/>
          <cell r="F1743"/>
          <cell r="G1743"/>
          <cell r="H1743"/>
        </row>
        <row r="1744">
          <cell r="A1744"/>
          <cell r="C1744"/>
          <cell r="D1744"/>
          <cell r="E1744"/>
          <cell r="F1744"/>
          <cell r="G1744"/>
          <cell r="H1744"/>
        </row>
        <row r="1745">
          <cell r="A1745" t="str">
            <v>MEMORIAS DE OBRA</v>
          </cell>
          <cell r="B1745"/>
          <cell r="C1745"/>
          <cell r="D1745"/>
          <cell r="E1745"/>
          <cell r="F1745"/>
          <cell r="G1745"/>
          <cell r="H1745"/>
        </row>
        <row r="1747">
          <cell r="A1747" t="str">
            <v>ITEM</v>
          </cell>
          <cell r="B1747" t="str">
            <v>DESCRIPCIÓN</v>
          </cell>
          <cell r="C1747"/>
          <cell r="D1747"/>
          <cell r="E1747"/>
          <cell r="F1747"/>
          <cell r="G1747" t="str">
            <v>UNIDAD</v>
          </cell>
          <cell r="H1747" t="str">
            <v>CANTIDAD</v>
          </cell>
        </row>
        <row r="1748">
          <cell r="A1748"/>
          <cell r="B1748" t="str">
            <v/>
          </cell>
          <cell r="C1748"/>
          <cell r="D1748"/>
          <cell r="E1748"/>
          <cell r="F1748"/>
          <cell r="G1748" t="str">
            <v/>
          </cell>
          <cell r="H1748" t="str">
            <v/>
          </cell>
        </row>
        <row r="1749">
          <cell r="A1749"/>
          <cell r="B1749"/>
          <cell r="C1749"/>
          <cell r="D1749"/>
          <cell r="E1749"/>
          <cell r="F1749"/>
          <cell r="G1749"/>
        </row>
        <row r="1750">
          <cell r="A1750" t="str">
            <v>DETALLE</v>
          </cell>
          <cell r="B1750"/>
          <cell r="C1750" t="str">
            <v>FACTOR</v>
          </cell>
          <cell r="D1750" t="str">
            <v>CANTIDAD</v>
          </cell>
          <cell r="E1750" t="str">
            <v>A (ML)</v>
          </cell>
          <cell r="F1750" t="str">
            <v>B (M2)</v>
          </cell>
          <cell r="G1750" t="str">
            <v>C (M3)</v>
          </cell>
          <cell r="H1750" t="str">
            <v>TOTAL</v>
          </cell>
        </row>
        <row r="1751">
          <cell r="A1751"/>
          <cell r="B1751"/>
          <cell r="C1751"/>
          <cell r="D1751"/>
          <cell r="E1751"/>
          <cell r="F1751"/>
          <cell r="G1751"/>
          <cell r="H1751" t="str">
            <v/>
          </cell>
        </row>
        <row r="1752">
          <cell r="A1752"/>
          <cell r="B1752"/>
          <cell r="C1752"/>
          <cell r="D1752"/>
          <cell r="E1752"/>
          <cell r="F1752"/>
          <cell r="G1752"/>
          <cell r="H1752" t="str">
            <v/>
          </cell>
        </row>
        <row r="1753">
          <cell r="A1753"/>
          <cell r="B1753"/>
          <cell r="C1753"/>
          <cell r="D1753"/>
          <cell r="E1753"/>
          <cell r="F1753"/>
          <cell r="G1753"/>
          <cell r="H1753" t="str">
            <v/>
          </cell>
        </row>
        <row r="1754">
          <cell r="A1754"/>
          <cell r="B1754"/>
          <cell r="C1754"/>
          <cell r="D1754"/>
          <cell r="E1754"/>
          <cell r="F1754"/>
          <cell r="G1754"/>
          <cell r="H1754" t="str">
            <v/>
          </cell>
        </row>
        <row r="1755">
          <cell r="A1755"/>
          <cell r="B1755"/>
          <cell r="C1755"/>
          <cell r="D1755"/>
          <cell r="E1755"/>
          <cell r="F1755"/>
          <cell r="G1755"/>
          <cell r="H1755" t="str">
            <v/>
          </cell>
        </row>
        <row r="1756">
          <cell r="A1756"/>
          <cell r="B1756"/>
          <cell r="C1756"/>
          <cell r="D1756"/>
          <cell r="E1756"/>
          <cell r="F1756"/>
          <cell r="G1756"/>
          <cell r="H1756" t="str">
            <v/>
          </cell>
        </row>
        <row r="1757">
          <cell r="A1757"/>
          <cell r="B1757"/>
          <cell r="C1757"/>
          <cell r="D1757"/>
          <cell r="E1757"/>
          <cell r="F1757"/>
          <cell r="G1757"/>
          <cell r="H1757" t="str">
            <v/>
          </cell>
        </row>
        <row r="1758">
          <cell r="A1758"/>
          <cell r="B1758"/>
          <cell r="C1758"/>
          <cell r="D1758"/>
          <cell r="E1758"/>
          <cell r="F1758"/>
          <cell r="G1758"/>
          <cell r="H1758" t="str">
            <v/>
          </cell>
        </row>
        <row r="1759">
          <cell r="A1759"/>
          <cell r="B1759"/>
          <cell r="C1759"/>
          <cell r="D1759"/>
          <cell r="E1759"/>
          <cell r="F1759"/>
          <cell r="G1759"/>
          <cell r="H1759" t="str">
            <v/>
          </cell>
        </row>
        <row r="1760">
          <cell r="A1760"/>
          <cell r="B1760"/>
          <cell r="C1760"/>
          <cell r="D1760"/>
          <cell r="E1760"/>
          <cell r="F1760"/>
          <cell r="G1760"/>
          <cell r="H1760" t="str">
            <v/>
          </cell>
        </row>
        <row r="1761">
          <cell r="A1761"/>
          <cell r="B1761"/>
          <cell r="C1761"/>
          <cell r="D1761"/>
          <cell r="E1761"/>
          <cell r="F1761"/>
          <cell r="G1761"/>
          <cell r="H1761" t="str">
            <v/>
          </cell>
        </row>
        <row r="1762">
          <cell r="A1762"/>
          <cell r="B1762"/>
          <cell r="C1762"/>
          <cell r="D1762"/>
          <cell r="E1762"/>
          <cell r="F1762"/>
          <cell r="G1762"/>
          <cell r="H1762" t="str">
            <v/>
          </cell>
        </row>
        <row r="1763">
          <cell r="A1763"/>
          <cell r="B1763"/>
          <cell r="C1763"/>
          <cell r="D1763"/>
          <cell r="E1763"/>
          <cell r="F1763"/>
          <cell r="G1763"/>
          <cell r="H1763" t="str">
            <v/>
          </cell>
        </row>
        <row r="1764">
          <cell r="A1764"/>
          <cell r="B1764"/>
          <cell r="C1764"/>
          <cell r="D1764"/>
          <cell r="E1764"/>
          <cell r="F1764"/>
          <cell r="G1764"/>
          <cell r="H1764" t="str">
            <v/>
          </cell>
        </row>
        <row r="1765">
          <cell r="A1765"/>
          <cell r="B1765"/>
          <cell r="C1765"/>
          <cell r="D1765"/>
          <cell r="E1765"/>
          <cell r="F1765"/>
          <cell r="G1765"/>
          <cell r="H1765" t="str">
            <v/>
          </cell>
        </row>
        <row r="1766">
          <cell r="A1766"/>
          <cell r="B1766"/>
          <cell r="C1766"/>
          <cell r="D1766"/>
          <cell r="E1766"/>
          <cell r="F1766"/>
          <cell r="G1766"/>
          <cell r="H1766" t="str">
            <v/>
          </cell>
        </row>
        <row r="1767">
          <cell r="A1767"/>
          <cell r="B1767"/>
          <cell r="C1767"/>
          <cell r="D1767"/>
          <cell r="E1767"/>
          <cell r="F1767"/>
          <cell r="G1767"/>
          <cell r="H1767" t="str">
            <v/>
          </cell>
        </row>
        <row r="1768">
          <cell r="A1768"/>
          <cell r="B1768"/>
          <cell r="C1768"/>
          <cell r="D1768"/>
          <cell r="E1768"/>
          <cell r="F1768"/>
          <cell r="G1768"/>
          <cell r="H1768" t="str">
            <v/>
          </cell>
        </row>
        <row r="1769">
          <cell r="A1769"/>
          <cell r="B1769"/>
          <cell r="C1769"/>
          <cell r="D1769"/>
          <cell r="E1769"/>
          <cell r="F1769"/>
          <cell r="G1769"/>
          <cell r="H1769" t="str">
            <v/>
          </cell>
        </row>
        <row r="1770">
          <cell r="A1770"/>
          <cell r="B1770"/>
          <cell r="C1770"/>
          <cell r="D1770"/>
          <cell r="E1770"/>
          <cell r="F1770"/>
          <cell r="G1770"/>
          <cell r="H1770" t="str">
            <v/>
          </cell>
        </row>
        <row r="1771">
          <cell r="A1771"/>
          <cell r="B1771"/>
          <cell r="C1771"/>
          <cell r="D1771"/>
          <cell r="E1771"/>
          <cell r="F1771"/>
          <cell r="G1771"/>
          <cell r="H1771" t="str">
            <v/>
          </cell>
        </row>
        <row r="1772">
          <cell r="A1772"/>
          <cell r="B1772"/>
          <cell r="C1772"/>
          <cell r="D1772"/>
          <cell r="E1772"/>
          <cell r="F1772"/>
          <cell r="G1772"/>
          <cell r="H1772" t="str">
            <v/>
          </cell>
        </row>
        <row r="1773">
          <cell r="A1773"/>
          <cell r="B1773"/>
          <cell r="C1773"/>
          <cell r="D1773"/>
          <cell r="E1773"/>
          <cell r="F1773"/>
          <cell r="G1773"/>
          <cell r="H1773" t="str">
            <v/>
          </cell>
        </row>
        <row r="1774">
          <cell r="A1774"/>
          <cell r="B1774"/>
          <cell r="C1774"/>
          <cell r="D1774"/>
          <cell r="E1774"/>
          <cell r="F1774"/>
          <cell r="G1774"/>
          <cell r="H1774" t="str">
            <v/>
          </cell>
        </row>
        <row r="1775">
          <cell r="A1775"/>
          <cell r="B1775"/>
          <cell r="C1775"/>
          <cell r="D1775"/>
          <cell r="E1775"/>
          <cell r="F1775"/>
          <cell r="G1775"/>
          <cell r="H1775" t="str">
            <v/>
          </cell>
        </row>
        <row r="1776">
          <cell r="A1776"/>
          <cell r="B1776"/>
          <cell r="C1776"/>
          <cell r="D1776"/>
          <cell r="E1776"/>
          <cell r="F1776"/>
          <cell r="G1776"/>
          <cell r="H1776" t="str">
            <v/>
          </cell>
        </row>
        <row r="1777">
          <cell r="A1777"/>
          <cell r="B1777"/>
          <cell r="C1777"/>
          <cell r="D1777"/>
          <cell r="E1777"/>
          <cell r="F1777"/>
          <cell r="G1777"/>
          <cell r="H1777" t="str">
            <v/>
          </cell>
        </row>
        <row r="1778">
          <cell r="A1778"/>
          <cell r="B1778"/>
          <cell r="C1778"/>
          <cell r="D1778"/>
          <cell r="E1778"/>
          <cell r="F1778"/>
          <cell r="G1778"/>
          <cell r="H1778" t="str">
            <v/>
          </cell>
        </row>
        <row r="1779">
          <cell r="A1779"/>
          <cell r="B1779"/>
          <cell r="C1779"/>
          <cell r="D1779"/>
          <cell r="E1779"/>
          <cell r="F1779"/>
          <cell r="G1779"/>
          <cell r="H1779" t="str">
            <v/>
          </cell>
        </row>
        <row r="1780">
          <cell r="A1780"/>
          <cell r="B1780"/>
          <cell r="C1780"/>
          <cell r="D1780"/>
          <cell r="E1780"/>
          <cell r="F1780"/>
          <cell r="G1780"/>
          <cell r="H1780" t="str">
            <v/>
          </cell>
        </row>
        <row r="1781">
          <cell r="A1781"/>
          <cell r="B1781"/>
          <cell r="C1781"/>
          <cell r="D1781"/>
          <cell r="E1781"/>
          <cell r="F1781"/>
          <cell r="G1781"/>
          <cell r="H1781" t="str">
            <v/>
          </cell>
        </row>
        <row r="1782">
          <cell r="A1782" t="str">
            <v>ITEM  - PÁGINA 1</v>
          </cell>
          <cell r="B1782"/>
          <cell r="C1782"/>
          <cell r="D1782"/>
          <cell r="E1782"/>
          <cell r="F1782"/>
          <cell r="G1782"/>
          <cell r="H1782"/>
        </row>
        <row r="1783">
          <cell r="A1783"/>
          <cell r="B1783"/>
          <cell r="C1783"/>
          <cell r="D1783"/>
          <cell r="E1783"/>
          <cell r="F1783"/>
          <cell r="G1783"/>
          <cell r="H1783" t="str">
            <v/>
          </cell>
        </row>
        <row r="1784">
          <cell r="A1784"/>
          <cell r="B1784"/>
          <cell r="C1784"/>
          <cell r="D1784"/>
          <cell r="E1784"/>
          <cell r="F1784"/>
          <cell r="G1784"/>
          <cell r="H1784" t="str">
            <v/>
          </cell>
        </row>
        <row r="1785">
          <cell r="A1785"/>
          <cell r="B1785"/>
          <cell r="C1785"/>
          <cell r="D1785"/>
          <cell r="E1785"/>
          <cell r="F1785"/>
          <cell r="G1785"/>
          <cell r="H1785" t="str">
            <v/>
          </cell>
        </row>
        <row r="1786">
          <cell r="A1786"/>
          <cell r="B1786"/>
          <cell r="C1786"/>
          <cell r="D1786"/>
          <cell r="E1786"/>
          <cell r="F1786"/>
          <cell r="G1786"/>
          <cell r="H1786" t="str">
            <v/>
          </cell>
        </row>
        <row r="1787">
          <cell r="A1787"/>
          <cell r="B1787"/>
          <cell r="C1787"/>
          <cell r="D1787"/>
          <cell r="E1787"/>
          <cell r="F1787"/>
          <cell r="G1787"/>
          <cell r="H1787" t="str">
            <v/>
          </cell>
        </row>
        <row r="1788">
          <cell r="A1788"/>
          <cell r="B1788"/>
          <cell r="C1788"/>
          <cell r="D1788"/>
          <cell r="E1788"/>
          <cell r="F1788"/>
          <cell r="G1788"/>
          <cell r="H1788" t="str">
            <v/>
          </cell>
        </row>
        <row r="1789">
          <cell r="A1789"/>
          <cell r="B1789"/>
          <cell r="C1789"/>
          <cell r="D1789"/>
          <cell r="E1789"/>
          <cell r="F1789"/>
          <cell r="G1789"/>
          <cell r="H1789" t="str">
            <v/>
          </cell>
        </row>
        <row r="1790">
          <cell r="A1790"/>
          <cell r="B1790"/>
          <cell r="C1790"/>
          <cell r="D1790"/>
          <cell r="E1790"/>
          <cell r="F1790"/>
          <cell r="G1790"/>
          <cell r="H1790" t="str">
            <v/>
          </cell>
        </row>
        <row r="1791">
          <cell r="A1791"/>
          <cell r="B1791"/>
          <cell r="C1791"/>
          <cell r="D1791"/>
          <cell r="E1791"/>
          <cell r="F1791"/>
          <cell r="G1791"/>
          <cell r="H1791" t="str">
            <v/>
          </cell>
        </row>
        <row r="1792">
          <cell r="A1792"/>
          <cell r="B1792"/>
          <cell r="C1792"/>
          <cell r="D1792"/>
          <cell r="E1792"/>
          <cell r="F1792"/>
          <cell r="G1792"/>
          <cell r="H1792" t="str">
            <v/>
          </cell>
        </row>
        <row r="1793">
          <cell r="A1793"/>
          <cell r="B1793"/>
          <cell r="C1793"/>
          <cell r="D1793"/>
          <cell r="E1793"/>
          <cell r="F1793"/>
          <cell r="G1793"/>
          <cell r="H1793" t="str">
            <v/>
          </cell>
        </row>
        <row r="1794">
          <cell r="A1794"/>
          <cell r="B1794"/>
          <cell r="C1794"/>
          <cell r="D1794"/>
          <cell r="E1794"/>
          <cell r="F1794"/>
          <cell r="G1794"/>
          <cell r="H1794" t="str">
            <v/>
          </cell>
        </row>
        <row r="1795">
          <cell r="A1795"/>
          <cell r="B1795"/>
          <cell r="C1795"/>
          <cell r="D1795"/>
          <cell r="E1795"/>
          <cell r="F1795"/>
          <cell r="G1795"/>
          <cell r="H1795" t="str">
            <v/>
          </cell>
        </row>
        <row r="1796">
          <cell r="A1796"/>
          <cell r="B1796"/>
          <cell r="C1796"/>
          <cell r="D1796"/>
          <cell r="E1796"/>
          <cell r="F1796"/>
          <cell r="G1796"/>
          <cell r="H1796" t="str">
            <v/>
          </cell>
        </row>
        <row r="1797">
          <cell r="A1797"/>
          <cell r="B1797"/>
          <cell r="C1797"/>
          <cell r="D1797"/>
          <cell r="E1797"/>
          <cell r="F1797"/>
          <cell r="G1797"/>
          <cell r="H1797" t="str">
            <v/>
          </cell>
        </row>
        <row r="1798">
          <cell r="A1798"/>
          <cell r="B1798"/>
          <cell r="C1798"/>
          <cell r="D1798"/>
          <cell r="E1798"/>
          <cell r="F1798"/>
          <cell r="G1798"/>
          <cell r="H1798" t="str">
            <v/>
          </cell>
        </row>
        <row r="1799">
          <cell r="A1799"/>
          <cell r="B1799"/>
          <cell r="C1799"/>
          <cell r="D1799"/>
          <cell r="E1799"/>
          <cell r="F1799"/>
          <cell r="G1799"/>
          <cell r="H1799" t="str">
            <v/>
          </cell>
        </row>
        <row r="1800">
          <cell r="A1800" t="str">
            <v xml:space="preserve">TOTAL CANTIDAD ITEM </v>
          </cell>
          <cell r="B1800"/>
          <cell r="C1800"/>
          <cell r="D1800"/>
          <cell r="E1800"/>
          <cell r="F1800"/>
          <cell r="G1800"/>
          <cell r="H1800" t="str">
            <v/>
          </cell>
        </row>
        <row r="1801">
          <cell r="A1801" t="str">
            <v>INSERTE PLANO, GRÁFICO O ESQUEMA AQUÍ</v>
          </cell>
          <cell r="B1801"/>
          <cell r="C1801"/>
          <cell r="D1801"/>
          <cell r="E1801"/>
          <cell r="F1801"/>
          <cell r="G1801"/>
          <cell r="H1801"/>
        </row>
        <row r="1802">
          <cell r="A1802"/>
          <cell r="B1802"/>
          <cell r="C1802"/>
          <cell r="D1802"/>
          <cell r="E1802"/>
          <cell r="F1802"/>
          <cell r="G1802"/>
          <cell r="H1802"/>
        </row>
        <row r="1803">
          <cell r="A1803"/>
          <cell r="B1803"/>
          <cell r="C1803"/>
          <cell r="D1803"/>
          <cell r="E1803"/>
          <cell r="F1803"/>
          <cell r="G1803"/>
          <cell r="H1803"/>
        </row>
        <row r="1804">
          <cell r="A1804"/>
          <cell r="B1804"/>
          <cell r="C1804"/>
          <cell r="D1804"/>
          <cell r="E1804"/>
          <cell r="F1804"/>
          <cell r="G1804"/>
          <cell r="H1804"/>
        </row>
        <row r="1805">
          <cell r="A1805"/>
          <cell r="B1805"/>
          <cell r="C1805"/>
          <cell r="D1805"/>
          <cell r="E1805"/>
          <cell r="F1805"/>
          <cell r="G1805"/>
          <cell r="H1805"/>
        </row>
        <row r="1806">
          <cell r="A1806"/>
          <cell r="B1806"/>
          <cell r="C1806"/>
          <cell r="D1806"/>
          <cell r="E1806"/>
          <cell r="F1806"/>
          <cell r="G1806"/>
          <cell r="H1806"/>
        </row>
        <row r="1807">
          <cell r="A1807"/>
          <cell r="B1807"/>
          <cell r="C1807"/>
          <cell r="D1807"/>
          <cell r="E1807"/>
          <cell r="F1807"/>
          <cell r="G1807"/>
          <cell r="H1807"/>
        </row>
        <row r="1808">
          <cell r="A1808"/>
          <cell r="B1808"/>
          <cell r="C1808"/>
          <cell r="D1808"/>
          <cell r="E1808"/>
          <cell r="F1808"/>
          <cell r="G1808"/>
          <cell r="H1808"/>
        </row>
        <row r="1809">
          <cell r="A1809"/>
          <cell r="B1809"/>
          <cell r="C1809"/>
          <cell r="D1809"/>
          <cell r="E1809"/>
          <cell r="F1809"/>
          <cell r="G1809"/>
          <cell r="H1809"/>
        </row>
        <row r="1810">
          <cell r="A1810"/>
          <cell r="B1810"/>
          <cell r="C1810"/>
          <cell r="D1810"/>
          <cell r="E1810"/>
          <cell r="F1810"/>
          <cell r="G1810"/>
          <cell r="H1810"/>
        </row>
        <row r="1811">
          <cell r="A1811"/>
          <cell r="B1811"/>
          <cell r="C1811"/>
          <cell r="D1811"/>
          <cell r="E1811"/>
          <cell r="F1811"/>
          <cell r="G1811"/>
          <cell r="H1811"/>
        </row>
        <row r="1812">
          <cell r="A1812"/>
          <cell r="B1812"/>
          <cell r="C1812"/>
          <cell r="D1812"/>
          <cell r="E1812"/>
          <cell r="F1812"/>
          <cell r="G1812"/>
          <cell r="H1812"/>
        </row>
        <row r="1813">
          <cell r="A1813"/>
          <cell r="B1813"/>
          <cell r="C1813"/>
          <cell r="D1813"/>
          <cell r="E1813"/>
          <cell r="F1813"/>
          <cell r="G1813"/>
          <cell r="H1813"/>
        </row>
        <row r="1814">
          <cell r="A1814"/>
          <cell r="B1814"/>
          <cell r="C1814"/>
          <cell r="D1814"/>
          <cell r="E1814"/>
          <cell r="F1814"/>
          <cell r="G1814"/>
          <cell r="H1814"/>
        </row>
        <row r="1815">
          <cell r="A1815"/>
          <cell r="B1815"/>
          <cell r="C1815"/>
          <cell r="D1815"/>
          <cell r="E1815"/>
          <cell r="F1815"/>
          <cell r="G1815"/>
          <cell r="H1815"/>
        </row>
        <row r="1816">
          <cell r="A1816"/>
          <cell r="B1816"/>
          <cell r="C1816"/>
          <cell r="D1816"/>
          <cell r="E1816"/>
          <cell r="F1816"/>
          <cell r="G1816"/>
          <cell r="H1816"/>
        </row>
        <row r="1817">
          <cell r="A1817"/>
          <cell r="B1817"/>
          <cell r="C1817"/>
          <cell r="D1817"/>
          <cell r="E1817"/>
          <cell r="F1817"/>
          <cell r="G1817"/>
          <cell r="H1817"/>
        </row>
        <row r="1818">
          <cell r="A1818"/>
          <cell r="B1818"/>
          <cell r="C1818"/>
          <cell r="D1818"/>
          <cell r="E1818"/>
          <cell r="F1818"/>
          <cell r="G1818"/>
          <cell r="H1818"/>
        </row>
        <row r="1819">
          <cell r="A1819"/>
          <cell r="B1819"/>
          <cell r="C1819"/>
          <cell r="D1819"/>
          <cell r="E1819"/>
          <cell r="F1819"/>
          <cell r="G1819"/>
          <cell r="H1819"/>
        </row>
        <row r="1820">
          <cell r="A1820"/>
          <cell r="B1820"/>
          <cell r="C1820"/>
          <cell r="D1820"/>
          <cell r="E1820"/>
          <cell r="F1820"/>
          <cell r="G1820"/>
          <cell r="H1820"/>
        </row>
        <row r="1821">
          <cell r="A1821"/>
          <cell r="C1821"/>
          <cell r="D1821"/>
          <cell r="E1821"/>
          <cell r="F1821"/>
          <cell r="G1821"/>
        </row>
        <row r="1822">
          <cell r="A1822"/>
          <cell r="C1822"/>
          <cell r="D1822"/>
          <cell r="E1822"/>
          <cell r="F1822"/>
          <cell r="G1822"/>
        </row>
        <row r="1823">
          <cell r="A1823"/>
          <cell r="B1823"/>
          <cell r="C1823"/>
          <cell r="D1823"/>
          <cell r="E1823"/>
          <cell r="F1823"/>
          <cell r="G1823"/>
        </row>
        <row r="1824">
          <cell r="A1824"/>
          <cell r="B1824" t="str">
            <v>LUIS ROBERTO MONTERROSA OROZCO</v>
          </cell>
          <cell r="C1824"/>
          <cell r="D1824"/>
          <cell r="E1824"/>
          <cell r="F1824"/>
          <cell r="G1824"/>
        </row>
        <row r="1825">
          <cell r="A1825"/>
          <cell r="B1825" t="str">
            <v>ING. CIVIL CONSULTOR EXTERNO</v>
          </cell>
          <cell r="C1825"/>
          <cell r="D1825"/>
          <cell r="E1825"/>
          <cell r="F1825"/>
          <cell r="G1825"/>
        </row>
        <row r="1826">
          <cell r="A1826"/>
          <cell r="B1826" t="str">
            <v>PLANEACION MUNICIPAL</v>
          </cell>
          <cell r="C1826"/>
          <cell r="D1826"/>
          <cell r="E1826"/>
          <cell r="F1826"/>
          <cell r="G1826"/>
        </row>
        <row r="1827">
          <cell r="A1827"/>
          <cell r="B1827" t="str">
            <v>M.P. 5202140692</v>
          </cell>
          <cell r="C1827" t="str">
            <v>ITEM  - PÁGINA 2</v>
          </cell>
          <cell r="D1827"/>
          <cell r="E1827"/>
          <cell r="F1827"/>
          <cell r="G1827"/>
          <cell r="H1827"/>
        </row>
        <row r="1828">
          <cell r="A1828" t="str">
            <v>DEPARTAMENTO DE ANTIOQUIA</v>
          </cell>
          <cell r="B1828"/>
          <cell r="C1828"/>
          <cell r="D1828"/>
          <cell r="E1828"/>
          <cell r="F1828"/>
          <cell r="G1828"/>
          <cell r="H1828"/>
        </row>
        <row r="1829">
          <cell r="A1829" t="str">
            <v>MUNICIPIO DE CAUCASIA</v>
          </cell>
          <cell r="B1829"/>
          <cell r="C1829"/>
          <cell r="D1829"/>
          <cell r="E1829"/>
          <cell r="F1829"/>
          <cell r="G1829"/>
          <cell r="H1829"/>
        </row>
        <row r="1830">
          <cell r="A1830" t="str">
            <v>PROYECTO: CONSTRUCCION DE PAVIMENTO RIGIDO URBANO EN LA URBANIZACION VILLA SUAREZ DEL MUNICIPIO DE CAUCASIA ,ANTIOQUIA</v>
          </cell>
          <cell r="B1830"/>
          <cell r="C1830"/>
          <cell r="D1830"/>
          <cell r="E1830"/>
          <cell r="F1830"/>
          <cell r="G1830"/>
          <cell r="H1830"/>
        </row>
        <row r="1831">
          <cell r="A1831"/>
          <cell r="C1831"/>
          <cell r="D1831"/>
          <cell r="E1831"/>
          <cell r="F1831"/>
          <cell r="G1831"/>
          <cell r="H1831"/>
        </row>
        <row r="1832">
          <cell r="A1832" t="str">
            <v>MEMORIAS DE OBRA</v>
          </cell>
          <cell r="B1832"/>
          <cell r="C1832"/>
          <cell r="D1832"/>
          <cell r="E1832"/>
          <cell r="F1832"/>
          <cell r="G1832"/>
          <cell r="H1832"/>
        </row>
        <row r="1834">
          <cell r="A1834" t="str">
            <v>ITEM</v>
          </cell>
          <cell r="B1834" t="str">
            <v>DESCRIPCIÓN</v>
          </cell>
          <cell r="C1834"/>
          <cell r="D1834"/>
          <cell r="E1834"/>
          <cell r="F1834"/>
          <cell r="G1834" t="str">
            <v>UNIDAD</v>
          </cell>
          <cell r="H1834" t="str">
            <v>CANTIDAD</v>
          </cell>
        </row>
        <row r="1835">
          <cell r="A1835"/>
          <cell r="B1835" t="str">
            <v/>
          </cell>
          <cell r="C1835"/>
          <cell r="D1835"/>
          <cell r="E1835"/>
          <cell r="F1835"/>
          <cell r="G1835" t="str">
            <v/>
          </cell>
          <cell r="H1835" t="str">
            <v/>
          </cell>
        </row>
        <row r="1836">
          <cell r="A1836"/>
          <cell r="B1836"/>
          <cell r="C1836"/>
          <cell r="D1836"/>
          <cell r="E1836"/>
          <cell r="F1836"/>
          <cell r="G1836"/>
        </row>
        <row r="1837">
          <cell r="A1837" t="str">
            <v>DETALLE</v>
          </cell>
          <cell r="B1837"/>
          <cell r="C1837" t="str">
            <v>FACTOR</v>
          </cell>
          <cell r="D1837" t="str">
            <v>CANTIDAD</v>
          </cell>
          <cell r="E1837" t="str">
            <v>A (ML)</v>
          </cell>
          <cell r="F1837" t="str">
            <v>B (M2)</v>
          </cell>
          <cell r="G1837" t="str">
            <v>C (M3)</v>
          </cell>
          <cell r="H1837" t="str">
            <v>TOTAL</v>
          </cell>
        </row>
        <row r="1838">
          <cell r="A1838"/>
          <cell r="B1838"/>
          <cell r="C1838"/>
          <cell r="D1838"/>
          <cell r="E1838"/>
          <cell r="F1838"/>
          <cell r="G1838"/>
          <cell r="H1838" t="str">
            <v/>
          </cell>
        </row>
        <row r="1839">
          <cell r="A1839"/>
          <cell r="B1839"/>
          <cell r="C1839"/>
          <cell r="D1839"/>
          <cell r="E1839"/>
          <cell r="F1839"/>
          <cell r="G1839"/>
          <cell r="H1839" t="str">
            <v/>
          </cell>
        </row>
        <row r="1840">
          <cell r="A1840"/>
          <cell r="B1840"/>
          <cell r="C1840"/>
          <cell r="D1840"/>
          <cell r="E1840"/>
          <cell r="F1840"/>
          <cell r="G1840"/>
          <cell r="H1840" t="str">
            <v/>
          </cell>
        </row>
        <row r="1841">
          <cell r="A1841"/>
          <cell r="B1841"/>
          <cell r="C1841"/>
          <cell r="D1841"/>
          <cell r="E1841"/>
          <cell r="F1841"/>
          <cell r="G1841"/>
          <cell r="H1841" t="str">
            <v/>
          </cell>
        </row>
        <row r="1842">
          <cell r="A1842"/>
          <cell r="B1842"/>
          <cell r="C1842"/>
          <cell r="D1842"/>
          <cell r="E1842"/>
          <cell r="F1842"/>
          <cell r="G1842"/>
          <cell r="H1842" t="str">
            <v/>
          </cell>
        </row>
        <row r="1843">
          <cell r="A1843"/>
          <cell r="B1843"/>
          <cell r="C1843"/>
          <cell r="D1843"/>
          <cell r="E1843"/>
          <cell r="F1843"/>
          <cell r="G1843"/>
          <cell r="H1843" t="str">
            <v/>
          </cell>
        </row>
        <row r="1844">
          <cell r="A1844"/>
          <cell r="B1844"/>
          <cell r="C1844"/>
          <cell r="D1844"/>
          <cell r="E1844"/>
          <cell r="F1844"/>
          <cell r="G1844"/>
          <cell r="H1844" t="str">
            <v/>
          </cell>
        </row>
        <row r="1845">
          <cell r="A1845"/>
          <cell r="B1845"/>
          <cell r="C1845"/>
          <cell r="D1845"/>
          <cell r="E1845"/>
          <cell r="F1845"/>
          <cell r="G1845"/>
          <cell r="H1845" t="str">
            <v/>
          </cell>
        </row>
        <row r="1846">
          <cell r="A1846"/>
          <cell r="B1846"/>
          <cell r="C1846"/>
          <cell r="D1846"/>
          <cell r="E1846"/>
          <cell r="F1846"/>
          <cell r="G1846"/>
          <cell r="H1846" t="str">
            <v/>
          </cell>
        </row>
        <row r="1847">
          <cell r="A1847"/>
          <cell r="B1847"/>
          <cell r="C1847"/>
          <cell r="D1847"/>
          <cell r="E1847"/>
          <cell r="F1847"/>
          <cell r="G1847"/>
          <cell r="H1847" t="str">
            <v/>
          </cell>
        </row>
        <row r="1848">
          <cell r="A1848"/>
          <cell r="B1848"/>
          <cell r="C1848"/>
          <cell r="D1848"/>
          <cell r="E1848"/>
          <cell r="F1848"/>
          <cell r="G1848"/>
          <cell r="H1848" t="str">
            <v/>
          </cell>
        </row>
        <row r="1849">
          <cell r="A1849"/>
          <cell r="B1849"/>
          <cell r="C1849"/>
          <cell r="D1849"/>
          <cell r="E1849"/>
          <cell r="F1849"/>
          <cell r="G1849"/>
          <cell r="H1849" t="str">
            <v/>
          </cell>
        </row>
        <row r="1850">
          <cell r="A1850"/>
          <cell r="B1850"/>
          <cell r="C1850"/>
          <cell r="D1850"/>
          <cell r="E1850"/>
          <cell r="F1850"/>
          <cell r="G1850"/>
          <cell r="H1850" t="str">
            <v/>
          </cell>
        </row>
        <row r="1851">
          <cell r="A1851"/>
          <cell r="B1851"/>
          <cell r="C1851"/>
          <cell r="D1851"/>
          <cell r="E1851"/>
          <cell r="F1851"/>
          <cell r="G1851"/>
          <cell r="H1851" t="str">
            <v/>
          </cell>
        </row>
        <row r="1852">
          <cell r="A1852"/>
          <cell r="B1852"/>
          <cell r="C1852"/>
          <cell r="D1852"/>
          <cell r="E1852"/>
          <cell r="F1852"/>
          <cell r="G1852"/>
          <cell r="H1852" t="str">
            <v/>
          </cell>
        </row>
        <row r="1853">
          <cell r="A1853"/>
          <cell r="B1853"/>
          <cell r="C1853"/>
          <cell r="D1853"/>
          <cell r="E1853"/>
          <cell r="F1853"/>
          <cell r="G1853"/>
          <cell r="H1853" t="str">
            <v/>
          </cell>
        </row>
        <row r="1854">
          <cell r="A1854"/>
          <cell r="B1854"/>
          <cell r="C1854"/>
          <cell r="D1854"/>
          <cell r="E1854"/>
          <cell r="F1854"/>
          <cell r="G1854"/>
          <cell r="H1854" t="str">
            <v/>
          </cell>
        </row>
        <row r="1855">
          <cell r="A1855"/>
          <cell r="B1855"/>
          <cell r="C1855"/>
          <cell r="D1855"/>
          <cell r="E1855"/>
          <cell r="F1855"/>
          <cell r="G1855"/>
          <cell r="H1855" t="str">
            <v/>
          </cell>
        </row>
        <row r="1856">
          <cell r="A1856"/>
          <cell r="B1856"/>
          <cell r="C1856"/>
          <cell r="D1856"/>
          <cell r="E1856"/>
          <cell r="F1856"/>
          <cell r="G1856"/>
          <cell r="H1856" t="str">
            <v/>
          </cell>
        </row>
        <row r="1857">
          <cell r="A1857"/>
          <cell r="B1857"/>
          <cell r="C1857"/>
          <cell r="D1857"/>
          <cell r="E1857"/>
          <cell r="F1857"/>
          <cell r="G1857"/>
          <cell r="H1857" t="str">
            <v/>
          </cell>
        </row>
        <row r="1858">
          <cell r="A1858"/>
          <cell r="B1858"/>
          <cell r="C1858"/>
          <cell r="D1858"/>
          <cell r="E1858"/>
          <cell r="F1858"/>
          <cell r="G1858"/>
          <cell r="H1858" t="str">
            <v/>
          </cell>
        </row>
        <row r="1859">
          <cell r="A1859"/>
          <cell r="B1859"/>
          <cell r="C1859"/>
          <cell r="D1859"/>
          <cell r="E1859"/>
          <cell r="F1859"/>
          <cell r="G1859"/>
          <cell r="H1859" t="str">
            <v/>
          </cell>
        </row>
        <row r="1860">
          <cell r="A1860"/>
          <cell r="B1860"/>
          <cell r="C1860"/>
          <cell r="D1860"/>
          <cell r="E1860"/>
          <cell r="F1860"/>
          <cell r="G1860"/>
          <cell r="H1860" t="str">
            <v/>
          </cell>
        </row>
        <row r="1861">
          <cell r="A1861"/>
          <cell r="B1861"/>
          <cell r="C1861"/>
          <cell r="D1861"/>
          <cell r="E1861"/>
          <cell r="F1861"/>
          <cell r="G1861"/>
          <cell r="H1861" t="str">
            <v/>
          </cell>
        </row>
        <row r="1862">
          <cell r="A1862"/>
          <cell r="B1862"/>
          <cell r="C1862"/>
          <cell r="D1862"/>
          <cell r="E1862"/>
          <cell r="F1862"/>
          <cell r="G1862"/>
          <cell r="H1862" t="str">
            <v/>
          </cell>
        </row>
        <row r="1863">
          <cell r="A1863"/>
          <cell r="B1863"/>
          <cell r="C1863"/>
          <cell r="D1863"/>
          <cell r="E1863"/>
          <cell r="F1863"/>
          <cell r="G1863"/>
          <cell r="H1863" t="str">
            <v/>
          </cell>
        </row>
        <row r="1864">
          <cell r="A1864"/>
          <cell r="B1864"/>
          <cell r="C1864"/>
          <cell r="D1864"/>
          <cell r="E1864"/>
          <cell r="F1864"/>
          <cell r="G1864"/>
          <cell r="H1864" t="str">
            <v/>
          </cell>
        </row>
        <row r="1865">
          <cell r="A1865"/>
          <cell r="B1865"/>
          <cell r="C1865"/>
          <cell r="D1865"/>
          <cell r="E1865"/>
          <cell r="F1865"/>
          <cell r="G1865"/>
          <cell r="H1865" t="str">
            <v/>
          </cell>
        </row>
        <row r="1866">
          <cell r="A1866"/>
          <cell r="B1866"/>
          <cell r="C1866"/>
          <cell r="D1866"/>
          <cell r="E1866"/>
          <cell r="F1866"/>
          <cell r="G1866"/>
          <cell r="H1866" t="str">
            <v/>
          </cell>
        </row>
        <row r="1867">
          <cell r="A1867"/>
          <cell r="B1867"/>
          <cell r="C1867"/>
          <cell r="D1867"/>
          <cell r="E1867"/>
          <cell r="F1867"/>
          <cell r="G1867"/>
          <cell r="H1867" t="str">
            <v/>
          </cell>
        </row>
        <row r="1868">
          <cell r="A1868"/>
          <cell r="B1868"/>
          <cell r="C1868"/>
          <cell r="D1868"/>
          <cell r="E1868"/>
          <cell r="F1868"/>
          <cell r="G1868"/>
          <cell r="H1868" t="str">
            <v/>
          </cell>
        </row>
        <row r="1869">
          <cell r="A1869" t="str">
            <v>ITEM  - PÁGINA 1</v>
          </cell>
          <cell r="B1869"/>
          <cell r="C1869"/>
          <cell r="D1869"/>
          <cell r="E1869"/>
          <cell r="F1869"/>
          <cell r="G1869"/>
          <cell r="H1869"/>
        </row>
        <row r="1870">
          <cell r="A1870"/>
          <cell r="B1870"/>
          <cell r="C1870"/>
          <cell r="D1870"/>
          <cell r="E1870"/>
          <cell r="F1870"/>
          <cell r="G1870"/>
          <cell r="H1870" t="str">
            <v/>
          </cell>
        </row>
        <row r="1871">
          <cell r="A1871"/>
          <cell r="B1871"/>
          <cell r="C1871"/>
          <cell r="D1871"/>
          <cell r="E1871"/>
          <cell r="F1871"/>
          <cell r="G1871"/>
          <cell r="H1871" t="str">
            <v/>
          </cell>
        </row>
        <row r="1872">
          <cell r="A1872"/>
          <cell r="B1872"/>
          <cell r="C1872"/>
          <cell r="D1872"/>
          <cell r="E1872"/>
          <cell r="F1872"/>
          <cell r="G1872"/>
          <cell r="H1872" t="str">
            <v/>
          </cell>
        </row>
        <row r="1873">
          <cell r="A1873"/>
          <cell r="B1873"/>
          <cell r="C1873"/>
          <cell r="D1873"/>
          <cell r="E1873"/>
          <cell r="F1873"/>
          <cell r="G1873"/>
          <cell r="H1873" t="str">
            <v/>
          </cell>
        </row>
        <row r="1874">
          <cell r="A1874"/>
          <cell r="B1874"/>
          <cell r="C1874"/>
          <cell r="D1874"/>
          <cell r="E1874"/>
          <cell r="F1874"/>
          <cell r="G1874"/>
          <cell r="H1874" t="str">
            <v/>
          </cell>
        </row>
        <row r="1875">
          <cell r="A1875"/>
          <cell r="B1875"/>
          <cell r="C1875"/>
          <cell r="D1875"/>
          <cell r="E1875"/>
          <cell r="F1875"/>
          <cell r="G1875"/>
          <cell r="H1875" t="str">
            <v/>
          </cell>
        </row>
        <row r="1876">
          <cell r="A1876"/>
          <cell r="B1876"/>
          <cell r="C1876"/>
          <cell r="D1876"/>
          <cell r="E1876"/>
          <cell r="F1876"/>
          <cell r="G1876"/>
          <cell r="H1876" t="str">
            <v/>
          </cell>
        </row>
        <row r="1877">
          <cell r="A1877"/>
          <cell r="B1877"/>
          <cell r="C1877"/>
          <cell r="D1877"/>
          <cell r="E1877"/>
          <cell r="F1877"/>
          <cell r="G1877"/>
          <cell r="H1877" t="str">
            <v/>
          </cell>
        </row>
        <row r="1878">
          <cell r="A1878"/>
          <cell r="B1878"/>
          <cell r="C1878"/>
          <cell r="D1878"/>
          <cell r="E1878"/>
          <cell r="F1878"/>
          <cell r="G1878"/>
          <cell r="H1878" t="str">
            <v/>
          </cell>
        </row>
        <row r="1879">
          <cell r="A1879"/>
          <cell r="B1879"/>
          <cell r="C1879"/>
          <cell r="D1879"/>
          <cell r="E1879"/>
          <cell r="F1879"/>
          <cell r="G1879"/>
          <cell r="H1879" t="str">
            <v/>
          </cell>
        </row>
        <row r="1880">
          <cell r="A1880"/>
          <cell r="B1880"/>
          <cell r="C1880"/>
          <cell r="D1880"/>
          <cell r="E1880"/>
          <cell r="F1880"/>
          <cell r="G1880"/>
          <cell r="H1880" t="str">
            <v/>
          </cell>
        </row>
        <row r="1881">
          <cell r="A1881"/>
          <cell r="B1881"/>
          <cell r="C1881"/>
          <cell r="D1881"/>
          <cell r="E1881"/>
          <cell r="F1881"/>
          <cell r="G1881"/>
          <cell r="H1881" t="str">
            <v/>
          </cell>
        </row>
        <row r="1882">
          <cell r="A1882"/>
          <cell r="B1882"/>
          <cell r="C1882"/>
          <cell r="D1882"/>
          <cell r="E1882"/>
          <cell r="F1882"/>
          <cell r="G1882"/>
          <cell r="H1882" t="str">
            <v/>
          </cell>
        </row>
        <row r="1883">
          <cell r="A1883"/>
          <cell r="B1883"/>
          <cell r="C1883"/>
          <cell r="D1883"/>
          <cell r="E1883"/>
          <cell r="F1883"/>
          <cell r="G1883"/>
          <cell r="H1883" t="str">
            <v/>
          </cell>
        </row>
        <row r="1884">
          <cell r="A1884"/>
          <cell r="B1884"/>
          <cell r="C1884"/>
          <cell r="D1884"/>
          <cell r="E1884"/>
          <cell r="F1884"/>
          <cell r="G1884"/>
          <cell r="H1884" t="str">
            <v/>
          </cell>
        </row>
        <row r="1885">
          <cell r="A1885"/>
          <cell r="B1885"/>
          <cell r="C1885"/>
          <cell r="D1885"/>
          <cell r="E1885"/>
          <cell r="F1885"/>
          <cell r="G1885"/>
          <cell r="H1885" t="str">
            <v/>
          </cell>
        </row>
        <row r="1886">
          <cell r="A1886"/>
          <cell r="B1886"/>
          <cell r="C1886"/>
          <cell r="D1886"/>
          <cell r="E1886"/>
          <cell r="F1886"/>
          <cell r="G1886"/>
          <cell r="H1886" t="str">
            <v/>
          </cell>
        </row>
        <row r="1887">
          <cell r="A1887" t="str">
            <v xml:space="preserve">TOTAL CANTIDAD ITEM </v>
          </cell>
          <cell r="B1887"/>
          <cell r="C1887"/>
          <cell r="D1887"/>
          <cell r="E1887"/>
          <cell r="F1887"/>
          <cell r="G1887"/>
          <cell r="H1887" t="str">
            <v/>
          </cell>
        </row>
        <row r="1888">
          <cell r="A1888" t="str">
            <v>INSERTE PLANO, GRÁFICO O ESQUEMA AQUÍ</v>
          </cell>
          <cell r="B1888"/>
          <cell r="C1888"/>
          <cell r="D1888"/>
          <cell r="E1888"/>
          <cell r="F1888"/>
          <cell r="G1888"/>
          <cell r="H1888"/>
        </row>
        <row r="1889">
          <cell r="A1889"/>
          <cell r="B1889"/>
          <cell r="C1889"/>
          <cell r="D1889"/>
          <cell r="E1889"/>
          <cell r="F1889"/>
          <cell r="G1889"/>
          <cell r="H1889"/>
        </row>
        <row r="1890">
          <cell r="A1890"/>
          <cell r="B1890"/>
          <cell r="C1890"/>
          <cell r="D1890"/>
          <cell r="E1890"/>
          <cell r="F1890"/>
          <cell r="G1890"/>
          <cell r="H1890"/>
        </row>
        <row r="1891">
          <cell r="A1891"/>
          <cell r="B1891"/>
          <cell r="C1891"/>
          <cell r="D1891"/>
          <cell r="E1891"/>
          <cell r="F1891"/>
          <cell r="G1891"/>
          <cell r="H1891"/>
        </row>
        <row r="1892">
          <cell r="A1892"/>
          <cell r="B1892"/>
          <cell r="C1892"/>
          <cell r="D1892"/>
          <cell r="E1892"/>
          <cell r="F1892"/>
          <cell r="G1892"/>
          <cell r="H1892"/>
        </row>
        <row r="1893">
          <cell r="A1893"/>
          <cell r="B1893"/>
          <cell r="C1893"/>
          <cell r="D1893"/>
          <cell r="E1893"/>
          <cell r="F1893"/>
          <cell r="G1893"/>
          <cell r="H1893"/>
        </row>
        <row r="1894">
          <cell r="A1894"/>
          <cell r="B1894"/>
          <cell r="C1894"/>
          <cell r="D1894"/>
          <cell r="E1894"/>
          <cell r="F1894"/>
          <cell r="G1894"/>
          <cell r="H1894"/>
        </row>
        <row r="1895">
          <cell r="A1895"/>
          <cell r="B1895"/>
          <cell r="C1895"/>
          <cell r="D1895"/>
          <cell r="E1895"/>
          <cell r="F1895"/>
          <cell r="G1895"/>
          <cell r="H1895"/>
        </row>
        <row r="1896">
          <cell r="A1896"/>
          <cell r="B1896"/>
          <cell r="C1896"/>
          <cell r="D1896"/>
          <cell r="E1896"/>
          <cell r="F1896"/>
          <cell r="G1896"/>
          <cell r="H1896"/>
        </row>
        <row r="1897">
          <cell r="A1897"/>
          <cell r="B1897"/>
          <cell r="C1897"/>
          <cell r="D1897"/>
          <cell r="E1897"/>
          <cell r="F1897"/>
          <cell r="G1897"/>
          <cell r="H1897"/>
        </row>
        <row r="1898">
          <cell r="A1898"/>
          <cell r="B1898"/>
          <cell r="C1898"/>
          <cell r="D1898"/>
          <cell r="E1898"/>
          <cell r="F1898"/>
          <cell r="G1898"/>
          <cell r="H1898"/>
        </row>
        <row r="1899">
          <cell r="A1899"/>
          <cell r="B1899"/>
          <cell r="C1899"/>
          <cell r="D1899"/>
          <cell r="E1899"/>
          <cell r="F1899"/>
          <cell r="G1899"/>
          <cell r="H1899"/>
        </row>
        <row r="1900">
          <cell r="A1900"/>
          <cell r="B1900"/>
          <cell r="C1900"/>
          <cell r="D1900"/>
          <cell r="E1900"/>
          <cell r="F1900"/>
          <cell r="G1900"/>
          <cell r="H1900"/>
        </row>
        <row r="1901">
          <cell r="A1901"/>
          <cell r="B1901"/>
          <cell r="C1901"/>
          <cell r="D1901"/>
          <cell r="E1901"/>
          <cell r="F1901"/>
          <cell r="G1901"/>
          <cell r="H1901"/>
        </row>
        <row r="1902">
          <cell r="A1902"/>
          <cell r="B1902"/>
          <cell r="C1902"/>
          <cell r="D1902"/>
          <cell r="E1902"/>
          <cell r="F1902"/>
          <cell r="G1902"/>
          <cell r="H1902"/>
        </row>
        <row r="1903">
          <cell r="A1903"/>
          <cell r="B1903"/>
          <cell r="C1903"/>
          <cell r="D1903"/>
          <cell r="E1903"/>
          <cell r="F1903"/>
          <cell r="G1903"/>
          <cell r="H1903"/>
        </row>
        <row r="1904">
          <cell r="A1904"/>
          <cell r="B1904"/>
          <cell r="C1904"/>
          <cell r="D1904"/>
          <cell r="E1904"/>
          <cell r="F1904"/>
          <cell r="G1904"/>
          <cell r="H1904"/>
        </row>
        <row r="1905">
          <cell r="A1905"/>
          <cell r="B1905"/>
          <cell r="C1905"/>
          <cell r="D1905"/>
          <cell r="E1905"/>
          <cell r="F1905"/>
          <cell r="G1905"/>
          <cell r="H1905"/>
        </row>
        <row r="1906">
          <cell r="A1906"/>
          <cell r="B1906"/>
          <cell r="C1906"/>
          <cell r="D1906"/>
          <cell r="E1906"/>
          <cell r="F1906"/>
          <cell r="G1906"/>
          <cell r="H1906"/>
        </row>
        <row r="1907">
          <cell r="A1907"/>
          <cell r="B1907"/>
          <cell r="C1907"/>
          <cell r="D1907"/>
          <cell r="E1907"/>
          <cell r="F1907"/>
          <cell r="G1907"/>
          <cell r="H1907"/>
        </row>
        <row r="1908">
          <cell r="A1908"/>
          <cell r="C1908"/>
          <cell r="D1908"/>
          <cell r="E1908"/>
          <cell r="F1908"/>
          <cell r="G1908"/>
        </row>
        <row r="1909">
          <cell r="A1909"/>
          <cell r="C1909"/>
          <cell r="D1909"/>
          <cell r="E1909"/>
          <cell r="F1909"/>
          <cell r="G1909"/>
        </row>
        <row r="1910">
          <cell r="A1910"/>
          <cell r="B1910"/>
          <cell r="C1910"/>
          <cell r="D1910"/>
          <cell r="E1910"/>
          <cell r="F1910"/>
          <cell r="G1910"/>
        </row>
        <row r="1911">
          <cell r="A1911"/>
          <cell r="B1911" t="str">
            <v>LUIS ROBERTO MONTERROSA OROZCO</v>
          </cell>
          <cell r="C1911"/>
          <cell r="D1911"/>
          <cell r="E1911"/>
          <cell r="F1911"/>
          <cell r="G1911"/>
        </row>
        <row r="1912">
          <cell r="A1912"/>
          <cell r="B1912" t="str">
            <v>ING. CIVIL CONSULTOR EXTERNO</v>
          </cell>
          <cell r="C1912"/>
          <cell r="D1912"/>
          <cell r="E1912"/>
          <cell r="F1912"/>
          <cell r="G1912"/>
        </row>
        <row r="1913">
          <cell r="A1913"/>
          <cell r="B1913" t="str">
            <v>PLANEACION MUNICIPAL</v>
          </cell>
          <cell r="C1913"/>
          <cell r="D1913"/>
          <cell r="E1913"/>
          <cell r="F1913"/>
          <cell r="G1913"/>
        </row>
        <row r="1914">
          <cell r="A1914"/>
          <cell r="B1914" t="str">
            <v>M.P. 5202140692</v>
          </cell>
          <cell r="C1914" t="str">
            <v>ITEM  - PÁGINA 2</v>
          </cell>
          <cell r="D1914"/>
          <cell r="E1914"/>
          <cell r="F1914"/>
          <cell r="G1914"/>
          <cell r="H1914"/>
        </row>
        <row r="1915">
          <cell r="A1915" t="str">
            <v>DEPARTAMENTO DE ANTIOQUIA</v>
          </cell>
          <cell r="B1915"/>
          <cell r="C1915"/>
          <cell r="D1915"/>
          <cell r="E1915"/>
          <cell r="F1915"/>
          <cell r="G1915"/>
          <cell r="H1915"/>
        </row>
        <row r="1916">
          <cell r="A1916" t="str">
            <v>MUNICIPIO DE CAUCASIA</v>
          </cell>
          <cell r="B1916"/>
          <cell r="C1916"/>
          <cell r="D1916"/>
          <cell r="E1916"/>
          <cell r="F1916"/>
          <cell r="G1916"/>
          <cell r="H1916"/>
        </row>
        <row r="1917">
          <cell r="A1917" t="str">
            <v>PROYECTO: CONSTRUCCION DE PAVIMENTO RIGIDO URBANO EN LA URBANIZACION VILLA SUAREZ DEL MUNICIPIO DE CAUCASIA ,ANTIOQUIA</v>
          </cell>
          <cell r="B1917"/>
          <cell r="C1917"/>
          <cell r="D1917"/>
          <cell r="E1917"/>
          <cell r="F1917"/>
          <cell r="G1917"/>
          <cell r="H1917"/>
        </row>
        <row r="1918">
          <cell r="A1918"/>
          <cell r="C1918"/>
          <cell r="D1918"/>
          <cell r="E1918"/>
          <cell r="F1918"/>
          <cell r="G1918"/>
          <cell r="H1918"/>
        </row>
        <row r="1919">
          <cell r="A1919" t="str">
            <v>MEMORIAS DE OBRA</v>
          </cell>
          <cell r="B1919"/>
          <cell r="C1919"/>
          <cell r="D1919"/>
          <cell r="E1919"/>
          <cell r="F1919"/>
          <cell r="G1919"/>
          <cell r="H1919"/>
        </row>
        <row r="1921">
          <cell r="A1921" t="str">
            <v>ITEM</v>
          </cell>
          <cell r="B1921" t="str">
            <v>DESCRIPCIÓN</v>
          </cell>
          <cell r="C1921"/>
          <cell r="D1921"/>
          <cell r="E1921"/>
          <cell r="F1921"/>
          <cell r="G1921" t="str">
            <v>UNIDAD</v>
          </cell>
          <cell r="H1921" t="str">
            <v>CANTIDAD</v>
          </cell>
        </row>
        <row r="1922">
          <cell r="A1922"/>
          <cell r="B1922" t="str">
            <v/>
          </cell>
          <cell r="C1922"/>
          <cell r="D1922"/>
          <cell r="E1922"/>
          <cell r="F1922"/>
          <cell r="G1922" t="str">
            <v/>
          </cell>
          <cell r="H1922" t="str">
            <v/>
          </cell>
        </row>
        <row r="1923">
          <cell r="A1923"/>
          <cell r="B1923"/>
          <cell r="C1923"/>
          <cell r="D1923"/>
          <cell r="E1923"/>
          <cell r="F1923"/>
          <cell r="G1923"/>
        </row>
        <row r="1924">
          <cell r="A1924" t="str">
            <v>DETALLE</v>
          </cell>
          <cell r="B1924"/>
          <cell r="C1924" t="str">
            <v>FACTOR</v>
          </cell>
          <cell r="D1924" t="str">
            <v>CANTIDAD</v>
          </cell>
          <cell r="E1924" t="str">
            <v>A (ML)</v>
          </cell>
          <cell r="F1924" t="str">
            <v>B (M2)</v>
          </cell>
          <cell r="G1924" t="str">
            <v>C (M3)</v>
          </cell>
          <cell r="H1924" t="str">
            <v>TOTAL</v>
          </cell>
        </row>
        <row r="1925">
          <cell r="A1925"/>
          <cell r="B1925"/>
          <cell r="C1925"/>
          <cell r="D1925"/>
          <cell r="E1925"/>
          <cell r="F1925"/>
          <cell r="G1925"/>
          <cell r="H1925" t="str">
            <v/>
          </cell>
        </row>
        <row r="1926">
          <cell r="A1926"/>
          <cell r="B1926"/>
          <cell r="C1926"/>
          <cell r="D1926"/>
          <cell r="E1926"/>
          <cell r="F1926"/>
          <cell r="G1926"/>
          <cell r="H1926" t="str">
            <v/>
          </cell>
        </row>
        <row r="1927">
          <cell r="A1927"/>
          <cell r="B1927"/>
          <cell r="C1927"/>
          <cell r="D1927"/>
          <cell r="E1927"/>
          <cell r="F1927"/>
          <cell r="G1927"/>
          <cell r="H1927" t="str">
            <v/>
          </cell>
        </row>
        <row r="1928">
          <cell r="A1928"/>
          <cell r="B1928"/>
          <cell r="C1928"/>
          <cell r="D1928"/>
          <cell r="E1928"/>
          <cell r="F1928"/>
          <cell r="G1928"/>
          <cell r="H1928" t="str">
            <v/>
          </cell>
        </row>
        <row r="1929">
          <cell r="A1929"/>
          <cell r="B1929"/>
          <cell r="C1929"/>
          <cell r="D1929"/>
          <cell r="E1929"/>
          <cell r="F1929"/>
          <cell r="G1929"/>
          <cell r="H1929" t="str">
            <v/>
          </cell>
        </row>
        <row r="1930">
          <cell r="A1930"/>
          <cell r="B1930"/>
          <cell r="C1930"/>
          <cell r="D1930"/>
          <cell r="E1930"/>
          <cell r="F1930"/>
          <cell r="G1930"/>
          <cell r="H1930" t="str">
            <v/>
          </cell>
        </row>
        <row r="1931">
          <cell r="A1931"/>
          <cell r="B1931"/>
          <cell r="C1931"/>
          <cell r="D1931"/>
          <cell r="E1931"/>
          <cell r="F1931"/>
          <cell r="G1931"/>
          <cell r="H1931" t="str">
            <v/>
          </cell>
        </row>
        <row r="1932">
          <cell r="A1932"/>
          <cell r="B1932"/>
          <cell r="C1932"/>
          <cell r="D1932"/>
          <cell r="E1932"/>
          <cell r="F1932"/>
          <cell r="G1932"/>
          <cell r="H1932" t="str">
            <v/>
          </cell>
        </row>
        <row r="1933">
          <cell r="A1933"/>
          <cell r="B1933"/>
          <cell r="C1933"/>
          <cell r="D1933"/>
          <cell r="E1933"/>
          <cell r="F1933"/>
          <cell r="G1933"/>
          <cell r="H1933" t="str">
            <v/>
          </cell>
        </row>
        <row r="1934">
          <cell r="A1934"/>
          <cell r="B1934"/>
          <cell r="C1934"/>
          <cell r="D1934"/>
          <cell r="E1934"/>
          <cell r="F1934"/>
          <cell r="G1934"/>
          <cell r="H1934" t="str">
            <v/>
          </cell>
        </row>
        <row r="1935">
          <cell r="A1935"/>
          <cell r="B1935"/>
          <cell r="C1935"/>
          <cell r="D1935"/>
          <cell r="E1935"/>
          <cell r="F1935"/>
          <cell r="G1935"/>
          <cell r="H1935" t="str">
            <v/>
          </cell>
        </row>
        <row r="1936">
          <cell r="A1936"/>
          <cell r="B1936"/>
          <cell r="C1936"/>
          <cell r="D1936"/>
          <cell r="E1936"/>
          <cell r="F1936"/>
          <cell r="G1936"/>
          <cell r="H1936" t="str">
            <v/>
          </cell>
        </row>
        <row r="1937">
          <cell r="A1937"/>
          <cell r="B1937"/>
          <cell r="C1937"/>
          <cell r="D1937"/>
          <cell r="E1937"/>
          <cell r="F1937"/>
          <cell r="G1937"/>
          <cell r="H1937" t="str">
            <v/>
          </cell>
        </row>
        <row r="1938">
          <cell r="A1938"/>
          <cell r="B1938"/>
          <cell r="C1938"/>
          <cell r="D1938"/>
          <cell r="E1938"/>
          <cell r="F1938"/>
          <cell r="G1938"/>
          <cell r="H1938" t="str">
            <v/>
          </cell>
        </row>
        <row r="1939">
          <cell r="A1939"/>
          <cell r="B1939"/>
          <cell r="C1939"/>
          <cell r="D1939"/>
          <cell r="E1939"/>
          <cell r="F1939"/>
          <cell r="G1939"/>
          <cell r="H1939" t="str">
            <v/>
          </cell>
        </row>
        <row r="1940">
          <cell r="A1940"/>
          <cell r="B1940"/>
          <cell r="C1940"/>
          <cell r="D1940"/>
          <cell r="E1940"/>
          <cell r="F1940"/>
          <cell r="G1940"/>
          <cell r="H1940" t="str">
            <v/>
          </cell>
        </row>
        <row r="1941">
          <cell r="A1941"/>
          <cell r="B1941"/>
          <cell r="C1941"/>
          <cell r="D1941"/>
          <cell r="E1941"/>
          <cell r="F1941"/>
          <cell r="G1941"/>
          <cell r="H1941" t="str">
            <v/>
          </cell>
        </row>
        <row r="1942">
          <cell r="A1942"/>
          <cell r="B1942"/>
          <cell r="C1942"/>
          <cell r="D1942"/>
          <cell r="E1942"/>
          <cell r="F1942"/>
          <cell r="G1942"/>
          <cell r="H1942" t="str">
            <v/>
          </cell>
        </row>
        <row r="1943">
          <cell r="A1943"/>
          <cell r="B1943"/>
          <cell r="C1943"/>
          <cell r="D1943"/>
          <cell r="E1943"/>
          <cell r="F1943"/>
          <cell r="G1943"/>
          <cell r="H1943" t="str">
            <v/>
          </cell>
        </row>
        <row r="1944">
          <cell r="A1944"/>
          <cell r="B1944"/>
          <cell r="C1944"/>
          <cell r="D1944"/>
          <cell r="E1944"/>
          <cell r="F1944"/>
          <cell r="G1944"/>
          <cell r="H1944" t="str">
            <v/>
          </cell>
        </row>
        <row r="1945">
          <cell r="A1945"/>
          <cell r="B1945"/>
          <cell r="C1945"/>
          <cell r="D1945"/>
          <cell r="E1945"/>
          <cell r="F1945"/>
          <cell r="G1945"/>
          <cell r="H1945" t="str">
            <v/>
          </cell>
        </row>
        <row r="1946">
          <cell r="A1946"/>
          <cell r="B1946"/>
          <cell r="C1946"/>
          <cell r="D1946"/>
          <cell r="E1946"/>
          <cell r="F1946"/>
          <cell r="G1946"/>
          <cell r="H1946" t="str">
            <v/>
          </cell>
        </row>
        <row r="1947">
          <cell r="A1947"/>
          <cell r="B1947"/>
          <cell r="C1947"/>
          <cell r="D1947"/>
          <cell r="E1947"/>
          <cell r="F1947"/>
          <cell r="G1947"/>
          <cell r="H1947" t="str">
            <v/>
          </cell>
        </row>
        <row r="1948">
          <cell r="A1948"/>
          <cell r="B1948"/>
          <cell r="C1948"/>
          <cell r="D1948"/>
          <cell r="E1948"/>
          <cell r="F1948"/>
          <cell r="G1948"/>
          <cell r="H1948" t="str">
            <v/>
          </cell>
        </row>
        <row r="1949">
          <cell r="A1949"/>
          <cell r="B1949"/>
          <cell r="C1949"/>
          <cell r="D1949"/>
          <cell r="E1949"/>
          <cell r="F1949"/>
          <cell r="G1949"/>
          <cell r="H1949" t="str">
            <v/>
          </cell>
        </row>
        <row r="1950">
          <cell r="A1950"/>
          <cell r="B1950"/>
          <cell r="C1950"/>
          <cell r="D1950"/>
          <cell r="E1950"/>
          <cell r="F1950"/>
          <cell r="G1950"/>
          <cell r="H1950" t="str">
            <v/>
          </cell>
        </row>
        <row r="1951">
          <cell r="A1951"/>
          <cell r="B1951"/>
          <cell r="C1951"/>
          <cell r="D1951"/>
          <cell r="E1951"/>
          <cell r="F1951"/>
          <cell r="G1951"/>
          <cell r="H1951" t="str">
            <v/>
          </cell>
        </row>
        <row r="1952">
          <cell r="A1952"/>
          <cell r="B1952"/>
          <cell r="C1952"/>
          <cell r="D1952"/>
          <cell r="E1952"/>
          <cell r="F1952"/>
          <cell r="G1952"/>
          <cell r="H1952" t="str">
            <v/>
          </cell>
        </row>
        <row r="1953">
          <cell r="A1953"/>
          <cell r="B1953"/>
          <cell r="C1953"/>
          <cell r="D1953"/>
          <cell r="E1953"/>
          <cell r="F1953"/>
          <cell r="G1953"/>
          <cell r="H1953" t="str">
            <v/>
          </cell>
        </row>
        <row r="1954">
          <cell r="A1954"/>
          <cell r="B1954"/>
          <cell r="C1954"/>
          <cell r="D1954"/>
          <cell r="E1954"/>
          <cell r="F1954"/>
          <cell r="G1954"/>
          <cell r="H1954" t="str">
            <v/>
          </cell>
        </row>
        <row r="1955">
          <cell r="A1955"/>
          <cell r="B1955"/>
          <cell r="C1955"/>
          <cell r="D1955"/>
          <cell r="E1955"/>
          <cell r="F1955"/>
          <cell r="G1955"/>
          <cell r="H1955" t="str">
            <v/>
          </cell>
        </row>
        <row r="1956">
          <cell r="A1956" t="str">
            <v>ITEM  - PÁGINA 1</v>
          </cell>
          <cell r="B1956"/>
          <cell r="C1956"/>
          <cell r="D1956"/>
          <cell r="E1956"/>
          <cell r="F1956"/>
          <cell r="G1956"/>
          <cell r="H1956"/>
        </row>
        <row r="1957">
          <cell r="A1957"/>
          <cell r="B1957"/>
          <cell r="C1957"/>
          <cell r="D1957"/>
          <cell r="E1957"/>
          <cell r="F1957"/>
          <cell r="G1957"/>
          <cell r="H1957" t="str">
            <v/>
          </cell>
        </row>
        <row r="1958">
          <cell r="A1958"/>
          <cell r="B1958"/>
          <cell r="C1958"/>
          <cell r="D1958"/>
          <cell r="E1958"/>
          <cell r="F1958"/>
          <cell r="G1958"/>
          <cell r="H1958" t="str">
            <v/>
          </cell>
        </row>
        <row r="1959">
          <cell r="A1959"/>
          <cell r="B1959"/>
          <cell r="C1959"/>
          <cell r="D1959"/>
          <cell r="E1959"/>
          <cell r="F1959"/>
          <cell r="G1959"/>
          <cell r="H1959" t="str">
            <v/>
          </cell>
        </row>
        <row r="1960">
          <cell r="A1960"/>
          <cell r="B1960"/>
          <cell r="C1960"/>
          <cell r="D1960"/>
          <cell r="E1960"/>
          <cell r="F1960"/>
          <cell r="G1960"/>
          <cell r="H1960" t="str">
            <v/>
          </cell>
        </row>
        <row r="1961">
          <cell r="A1961"/>
          <cell r="B1961"/>
          <cell r="C1961"/>
          <cell r="D1961"/>
          <cell r="E1961"/>
          <cell r="F1961"/>
          <cell r="G1961"/>
          <cell r="H1961" t="str">
            <v/>
          </cell>
        </row>
        <row r="1962">
          <cell r="A1962"/>
          <cell r="B1962"/>
          <cell r="C1962"/>
          <cell r="D1962"/>
          <cell r="E1962"/>
          <cell r="F1962"/>
          <cell r="G1962"/>
          <cell r="H1962" t="str">
            <v/>
          </cell>
        </row>
        <row r="1963">
          <cell r="A1963"/>
          <cell r="B1963"/>
          <cell r="C1963"/>
          <cell r="D1963"/>
          <cell r="E1963"/>
          <cell r="F1963"/>
          <cell r="G1963"/>
          <cell r="H1963" t="str">
            <v/>
          </cell>
        </row>
        <row r="1964">
          <cell r="A1964"/>
          <cell r="B1964"/>
          <cell r="C1964"/>
          <cell r="D1964"/>
          <cell r="E1964"/>
          <cell r="F1964"/>
          <cell r="G1964"/>
          <cell r="H1964" t="str">
            <v/>
          </cell>
        </row>
        <row r="1965">
          <cell r="A1965"/>
          <cell r="B1965"/>
          <cell r="C1965"/>
          <cell r="D1965"/>
          <cell r="E1965"/>
          <cell r="F1965"/>
          <cell r="G1965"/>
          <cell r="H1965" t="str">
            <v/>
          </cell>
        </row>
        <row r="1966">
          <cell r="A1966"/>
          <cell r="B1966"/>
          <cell r="C1966"/>
          <cell r="D1966"/>
          <cell r="E1966"/>
          <cell r="F1966"/>
          <cell r="G1966"/>
          <cell r="H1966" t="str">
            <v/>
          </cell>
        </row>
        <row r="1967">
          <cell r="A1967"/>
          <cell r="B1967"/>
          <cell r="C1967"/>
          <cell r="D1967"/>
          <cell r="E1967"/>
          <cell r="F1967"/>
          <cell r="G1967"/>
          <cell r="H1967" t="str">
            <v/>
          </cell>
        </row>
        <row r="1968">
          <cell r="A1968"/>
          <cell r="B1968"/>
          <cell r="C1968"/>
          <cell r="D1968"/>
          <cell r="E1968"/>
          <cell r="F1968"/>
          <cell r="G1968"/>
          <cell r="H1968" t="str">
            <v/>
          </cell>
        </row>
        <row r="1969">
          <cell r="A1969"/>
          <cell r="B1969"/>
          <cell r="C1969"/>
          <cell r="D1969"/>
          <cell r="E1969"/>
          <cell r="F1969"/>
          <cell r="G1969"/>
          <cell r="H1969" t="str">
            <v/>
          </cell>
        </row>
        <row r="1970">
          <cell r="A1970"/>
          <cell r="B1970"/>
          <cell r="C1970"/>
          <cell r="D1970"/>
          <cell r="E1970"/>
          <cell r="F1970"/>
          <cell r="G1970"/>
          <cell r="H1970" t="str">
            <v/>
          </cell>
        </row>
        <row r="1971">
          <cell r="A1971"/>
          <cell r="B1971"/>
          <cell r="C1971"/>
          <cell r="D1971"/>
          <cell r="E1971"/>
          <cell r="F1971"/>
          <cell r="G1971"/>
          <cell r="H1971" t="str">
            <v/>
          </cell>
        </row>
        <row r="1972">
          <cell r="A1972"/>
          <cell r="B1972"/>
          <cell r="C1972"/>
          <cell r="D1972"/>
          <cell r="E1972"/>
          <cell r="F1972"/>
          <cell r="G1972"/>
          <cell r="H1972" t="str">
            <v/>
          </cell>
        </row>
        <row r="1973">
          <cell r="A1973"/>
          <cell r="B1973"/>
          <cell r="C1973"/>
          <cell r="D1973"/>
          <cell r="E1973"/>
          <cell r="F1973"/>
          <cell r="G1973"/>
          <cell r="H1973" t="str">
            <v/>
          </cell>
        </row>
        <row r="1974">
          <cell r="A1974" t="str">
            <v xml:space="preserve">TOTAL CANTIDAD ITEM </v>
          </cell>
          <cell r="B1974"/>
          <cell r="C1974"/>
          <cell r="D1974"/>
          <cell r="E1974"/>
          <cell r="F1974"/>
          <cell r="G1974"/>
          <cell r="H1974" t="str">
            <v/>
          </cell>
        </row>
        <row r="1975">
          <cell r="A1975" t="str">
            <v>INSERTE PLANO, GRÁFICO O ESQUEMA AQUÍ</v>
          </cell>
          <cell r="B1975"/>
          <cell r="C1975"/>
          <cell r="D1975"/>
          <cell r="E1975"/>
          <cell r="F1975"/>
          <cell r="G1975"/>
          <cell r="H1975"/>
        </row>
        <row r="1976">
          <cell r="A1976"/>
          <cell r="B1976"/>
          <cell r="C1976"/>
          <cell r="D1976"/>
          <cell r="E1976"/>
          <cell r="F1976"/>
          <cell r="G1976"/>
          <cell r="H1976"/>
        </row>
        <row r="1977">
          <cell r="A1977"/>
          <cell r="B1977"/>
          <cell r="C1977"/>
          <cell r="D1977"/>
          <cell r="E1977"/>
          <cell r="F1977"/>
          <cell r="G1977"/>
          <cell r="H1977"/>
        </row>
        <row r="1978">
          <cell r="A1978"/>
          <cell r="B1978"/>
          <cell r="C1978"/>
          <cell r="D1978"/>
          <cell r="E1978"/>
          <cell r="F1978"/>
          <cell r="G1978"/>
          <cell r="H1978"/>
        </row>
        <row r="1979">
          <cell r="A1979"/>
          <cell r="B1979"/>
          <cell r="C1979"/>
          <cell r="D1979"/>
          <cell r="E1979"/>
          <cell r="F1979"/>
          <cell r="G1979"/>
          <cell r="H1979"/>
        </row>
        <row r="1980">
          <cell r="A1980"/>
          <cell r="B1980"/>
          <cell r="C1980"/>
          <cell r="D1980"/>
          <cell r="E1980"/>
          <cell r="F1980"/>
          <cell r="G1980"/>
          <cell r="H1980"/>
        </row>
        <row r="1981">
          <cell r="A1981"/>
          <cell r="B1981"/>
          <cell r="C1981"/>
          <cell r="D1981"/>
          <cell r="E1981"/>
          <cell r="F1981"/>
          <cell r="G1981"/>
          <cell r="H1981"/>
        </row>
        <row r="1982">
          <cell r="A1982"/>
          <cell r="B1982"/>
          <cell r="C1982"/>
          <cell r="D1982"/>
          <cell r="E1982"/>
          <cell r="F1982"/>
          <cell r="G1982"/>
          <cell r="H1982"/>
        </row>
        <row r="1983">
          <cell r="A1983"/>
          <cell r="B1983"/>
          <cell r="C1983"/>
          <cell r="D1983"/>
          <cell r="E1983"/>
          <cell r="F1983"/>
          <cell r="G1983"/>
          <cell r="H1983"/>
        </row>
        <row r="1984">
          <cell r="A1984"/>
          <cell r="B1984"/>
          <cell r="C1984"/>
          <cell r="D1984"/>
          <cell r="E1984"/>
          <cell r="F1984"/>
          <cell r="G1984"/>
          <cell r="H1984"/>
        </row>
        <row r="1985">
          <cell r="A1985"/>
          <cell r="B1985"/>
          <cell r="C1985"/>
          <cell r="D1985"/>
          <cell r="E1985"/>
          <cell r="F1985"/>
          <cell r="G1985"/>
          <cell r="H1985"/>
        </row>
        <row r="1986">
          <cell r="A1986"/>
          <cell r="B1986"/>
          <cell r="C1986"/>
          <cell r="D1986"/>
          <cell r="E1986"/>
          <cell r="F1986"/>
          <cell r="G1986"/>
          <cell r="H1986"/>
        </row>
        <row r="1987">
          <cell r="A1987"/>
          <cell r="B1987"/>
          <cell r="C1987"/>
          <cell r="D1987"/>
          <cell r="E1987"/>
          <cell r="F1987"/>
          <cell r="G1987"/>
          <cell r="H1987"/>
        </row>
        <row r="1988">
          <cell r="A1988"/>
          <cell r="B1988"/>
          <cell r="C1988"/>
          <cell r="D1988"/>
          <cell r="E1988"/>
          <cell r="F1988"/>
          <cell r="G1988"/>
          <cell r="H1988"/>
        </row>
        <row r="1989">
          <cell r="A1989"/>
          <cell r="B1989"/>
          <cell r="C1989"/>
          <cell r="D1989"/>
          <cell r="E1989"/>
          <cell r="F1989"/>
          <cell r="G1989"/>
          <cell r="H1989"/>
        </row>
        <row r="1990">
          <cell r="A1990"/>
          <cell r="B1990"/>
          <cell r="C1990"/>
          <cell r="D1990"/>
          <cell r="E1990"/>
          <cell r="F1990"/>
          <cell r="G1990"/>
          <cell r="H1990"/>
        </row>
        <row r="1991">
          <cell r="A1991"/>
          <cell r="B1991"/>
          <cell r="C1991"/>
          <cell r="D1991"/>
          <cell r="E1991"/>
          <cell r="F1991"/>
          <cell r="G1991"/>
          <cell r="H1991"/>
        </row>
        <row r="1992">
          <cell r="A1992"/>
          <cell r="B1992"/>
          <cell r="C1992"/>
          <cell r="D1992"/>
          <cell r="E1992"/>
          <cell r="F1992"/>
          <cell r="G1992"/>
          <cell r="H1992"/>
        </row>
        <row r="1993">
          <cell r="A1993"/>
          <cell r="B1993"/>
          <cell r="C1993"/>
          <cell r="D1993"/>
          <cell r="E1993"/>
          <cell r="F1993"/>
          <cell r="G1993"/>
          <cell r="H1993"/>
        </row>
        <row r="1994">
          <cell r="A1994"/>
          <cell r="B1994"/>
          <cell r="C1994"/>
          <cell r="D1994"/>
          <cell r="E1994"/>
          <cell r="F1994"/>
          <cell r="G1994"/>
          <cell r="H1994"/>
        </row>
        <row r="1995">
          <cell r="A1995"/>
          <cell r="C1995"/>
          <cell r="D1995"/>
          <cell r="E1995"/>
          <cell r="F1995"/>
          <cell r="G1995"/>
        </row>
        <row r="1996">
          <cell r="A1996"/>
          <cell r="C1996"/>
          <cell r="D1996"/>
          <cell r="E1996"/>
          <cell r="F1996"/>
          <cell r="G1996"/>
        </row>
        <row r="1997">
          <cell r="A1997"/>
          <cell r="B1997"/>
          <cell r="C1997"/>
          <cell r="D1997"/>
          <cell r="E1997"/>
          <cell r="F1997"/>
          <cell r="G1997"/>
        </row>
        <row r="1998">
          <cell r="A1998"/>
          <cell r="B1998" t="str">
            <v>LUIS ROBERTO MONTERROSA OROZCO</v>
          </cell>
          <cell r="C1998"/>
          <cell r="D1998"/>
          <cell r="E1998"/>
          <cell r="F1998"/>
          <cell r="G1998"/>
        </row>
        <row r="1999">
          <cell r="A1999"/>
          <cell r="B1999" t="str">
            <v>ING. CIVIL CONSULTOR EXTERNO</v>
          </cell>
          <cell r="C1999"/>
          <cell r="D1999"/>
          <cell r="E1999"/>
          <cell r="F1999"/>
          <cell r="G1999"/>
        </row>
        <row r="2000">
          <cell r="A2000"/>
          <cell r="B2000" t="str">
            <v>PLANEACION MUNICIPAL</v>
          </cell>
          <cell r="C2000"/>
          <cell r="D2000"/>
          <cell r="E2000"/>
          <cell r="F2000"/>
          <cell r="G2000"/>
        </row>
        <row r="2001">
          <cell r="A2001"/>
          <cell r="B2001" t="str">
            <v>M.P. 5202140692</v>
          </cell>
          <cell r="C2001" t="str">
            <v>ITEM  - PÁGINA 2</v>
          </cell>
          <cell r="D2001"/>
          <cell r="E2001"/>
          <cell r="F2001"/>
          <cell r="G2001"/>
          <cell r="H2001"/>
        </row>
        <row r="2002">
          <cell r="A2002" t="str">
            <v>DEPARTAMENTO DE ANTIOQUIA</v>
          </cell>
          <cell r="B2002"/>
          <cell r="C2002"/>
          <cell r="D2002"/>
          <cell r="E2002"/>
          <cell r="F2002"/>
          <cell r="G2002"/>
          <cell r="H2002"/>
        </row>
        <row r="2003">
          <cell r="A2003" t="str">
            <v>MUNICIPIO DE CAUCASIA</v>
          </cell>
          <cell r="B2003"/>
          <cell r="C2003"/>
          <cell r="D2003"/>
          <cell r="E2003"/>
          <cell r="F2003"/>
          <cell r="G2003"/>
          <cell r="H2003"/>
        </row>
        <row r="2004">
          <cell r="A2004" t="str">
            <v>PROYECTO: CONSTRUCCION DE PAVIMENTO RIGIDO URBANO EN LA URBANIZACION VILLA SUAREZ DEL MUNICIPIO DE CAUCASIA ,ANTIOQUIA</v>
          </cell>
          <cell r="B2004"/>
          <cell r="C2004"/>
          <cell r="D2004"/>
          <cell r="E2004"/>
          <cell r="F2004"/>
          <cell r="G2004"/>
          <cell r="H2004"/>
        </row>
        <row r="2005">
          <cell r="A2005"/>
          <cell r="C2005"/>
          <cell r="D2005"/>
          <cell r="E2005"/>
          <cell r="F2005"/>
          <cell r="G2005"/>
          <cell r="H2005"/>
        </row>
        <row r="2006">
          <cell r="A2006" t="str">
            <v>MEMORIAS DE OBRA</v>
          </cell>
          <cell r="B2006"/>
          <cell r="C2006"/>
          <cell r="D2006"/>
          <cell r="E2006"/>
          <cell r="F2006"/>
          <cell r="G2006"/>
          <cell r="H2006"/>
        </row>
        <row r="2008">
          <cell r="A2008" t="str">
            <v>ITEM</v>
          </cell>
          <cell r="B2008" t="str">
            <v>DESCRIPCIÓN</v>
          </cell>
          <cell r="C2008"/>
          <cell r="D2008"/>
          <cell r="E2008"/>
          <cell r="F2008"/>
          <cell r="G2008" t="str">
            <v>UNIDAD</v>
          </cell>
          <cell r="H2008" t="str">
            <v>CANTIDAD</v>
          </cell>
        </row>
        <row r="2009">
          <cell r="A2009"/>
          <cell r="B2009" t="str">
            <v/>
          </cell>
          <cell r="C2009"/>
          <cell r="D2009"/>
          <cell r="E2009"/>
          <cell r="F2009"/>
          <cell r="G2009" t="str">
            <v/>
          </cell>
          <cell r="H2009" t="str">
            <v/>
          </cell>
        </row>
        <row r="2010">
          <cell r="A2010"/>
          <cell r="B2010"/>
          <cell r="C2010"/>
          <cell r="D2010"/>
          <cell r="E2010"/>
          <cell r="F2010"/>
          <cell r="G2010"/>
        </row>
        <row r="2011">
          <cell r="A2011" t="str">
            <v>DETALLE</v>
          </cell>
          <cell r="B2011"/>
          <cell r="C2011" t="str">
            <v>FACTOR</v>
          </cell>
          <cell r="D2011" t="str">
            <v>CANTIDAD</v>
          </cell>
          <cell r="E2011" t="str">
            <v>A (ML)</v>
          </cell>
          <cell r="F2011" t="str">
            <v>B (M2)</v>
          </cell>
          <cell r="G2011" t="str">
            <v>C (M3)</v>
          </cell>
          <cell r="H2011" t="str">
            <v>TOTAL</v>
          </cell>
        </row>
        <row r="2012">
          <cell r="A2012"/>
          <cell r="B2012"/>
          <cell r="C2012"/>
          <cell r="D2012"/>
          <cell r="E2012"/>
          <cell r="F2012"/>
          <cell r="G2012"/>
          <cell r="H2012" t="str">
            <v/>
          </cell>
        </row>
        <row r="2013">
          <cell r="A2013"/>
          <cell r="B2013"/>
          <cell r="C2013"/>
          <cell r="D2013"/>
          <cell r="E2013"/>
          <cell r="F2013"/>
          <cell r="G2013"/>
          <cell r="H2013" t="str">
            <v/>
          </cell>
        </row>
        <row r="2014">
          <cell r="A2014"/>
          <cell r="B2014"/>
          <cell r="C2014"/>
          <cell r="D2014"/>
          <cell r="E2014"/>
          <cell r="F2014"/>
          <cell r="G2014"/>
          <cell r="H2014" t="str">
            <v/>
          </cell>
        </row>
        <row r="2015">
          <cell r="A2015"/>
          <cell r="B2015"/>
          <cell r="C2015"/>
          <cell r="D2015"/>
          <cell r="E2015"/>
          <cell r="F2015"/>
          <cell r="G2015"/>
          <cell r="H2015" t="str">
            <v/>
          </cell>
        </row>
        <row r="2016">
          <cell r="A2016"/>
          <cell r="B2016"/>
          <cell r="C2016"/>
          <cell r="D2016"/>
          <cell r="E2016"/>
          <cell r="F2016"/>
          <cell r="G2016"/>
          <cell r="H2016" t="str">
            <v/>
          </cell>
        </row>
        <row r="2017">
          <cell r="A2017"/>
          <cell r="B2017"/>
          <cell r="C2017"/>
          <cell r="D2017"/>
          <cell r="E2017"/>
          <cell r="F2017"/>
          <cell r="G2017"/>
          <cell r="H2017" t="str">
            <v/>
          </cell>
        </row>
        <row r="2018">
          <cell r="A2018"/>
          <cell r="B2018"/>
          <cell r="C2018"/>
          <cell r="D2018"/>
          <cell r="E2018"/>
          <cell r="F2018"/>
          <cell r="G2018"/>
          <cell r="H2018" t="str">
            <v/>
          </cell>
        </row>
        <row r="2019">
          <cell r="A2019"/>
          <cell r="B2019"/>
          <cell r="C2019"/>
          <cell r="D2019"/>
          <cell r="E2019"/>
          <cell r="F2019"/>
          <cell r="G2019"/>
          <cell r="H2019" t="str">
            <v/>
          </cell>
        </row>
        <row r="2020">
          <cell r="A2020"/>
          <cell r="B2020"/>
          <cell r="C2020"/>
          <cell r="D2020"/>
          <cell r="E2020"/>
          <cell r="F2020"/>
          <cell r="G2020"/>
          <cell r="H2020" t="str">
            <v/>
          </cell>
        </row>
        <row r="2021">
          <cell r="A2021"/>
          <cell r="B2021"/>
          <cell r="C2021"/>
          <cell r="D2021"/>
          <cell r="E2021"/>
          <cell r="F2021"/>
          <cell r="G2021"/>
          <cell r="H2021" t="str">
            <v/>
          </cell>
        </row>
        <row r="2022">
          <cell r="A2022"/>
          <cell r="B2022"/>
          <cell r="C2022"/>
          <cell r="D2022"/>
          <cell r="E2022"/>
          <cell r="F2022"/>
          <cell r="G2022"/>
          <cell r="H2022" t="str">
            <v/>
          </cell>
        </row>
        <row r="2023">
          <cell r="A2023"/>
          <cell r="B2023"/>
          <cell r="C2023"/>
          <cell r="D2023"/>
          <cell r="E2023"/>
          <cell r="F2023"/>
          <cell r="G2023"/>
          <cell r="H2023" t="str">
            <v/>
          </cell>
        </row>
        <row r="2024">
          <cell r="A2024"/>
          <cell r="B2024"/>
          <cell r="C2024"/>
          <cell r="D2024"/>
          <cell r="E2024"/>
          <cell r="F2024"/>
          <cell r="G2024"/>
          <cell r="H2024" t="str">
            <v/>
          </cell>
        </row>
        <row r="2025">
          <cell r="A2025"/>
          <cell r="B2025"/>
          <cell r="C2025"/>
          <cell r="D2025"/>
          <cell r="E2025"/>
          <cell r="F2025"/>
          <cell r="G2025"/>
          <cell r="H2025" t="str">
            <v/>
          </cell>
        </row>
        <row r="2026">
          <cell r="A2026"/>
          <cell r="B2026"/>
          <cell r="C2026"/>
          <cell r="D2026"/>
          <cell r="E2026"/>
          <cell r="F2026"/>
          <cell r="G2026"/>
          <cell r="H2026" t="str">
            <v/>
          </cell>
        </row>
        <row r="2027">
          <cell r="A2027"/>
          <cell r="B2027"/>
          <cell r="C2027"/>
          <cell r="D2027"/>
          <cell r="E2027"/>
          <cell r="F2027"/>
          <cell r="G2027"/>
          <cell r="H2027" t="str">
            <v/>
          </cell>
        </row>
        <row r="2028">
          <cell r="A2028"/>
          <cell r="B2028"/>
          <cell r="C2028"/>
          <cell r="D2028"/>
          <cell r="E2028"/>
          <cell r="F2028"/>
          <cell r="G2028"/>
          <cell r="H2028" t="str">
            <v/>
          </cell>
        </row>
        <row r="2029">
          <cell r="A2029"/>
          <cell r="B2029"/>
          <cell r="C2029"/>
          <cell r="D2029"/>
          <cell r="E2029"/>
          <cell r="F2029"/>
          <cell r="G2029"/>
          <cell r="H2029" t="str">
            <v/>
          </cell>
        </row>
        <row r="2030">
          <cell r="A2030"/>
          <cell r="B2030"/>
          <cell r="C2030"/>
          <cell r="D2030"/>
          <cell r="E2030"/>
          <cell r="F2030"/>
          <cell r="G2030"/>
          <cell r="H2030" t="str">
            <v/>
          </cell>
        </row>
        <row r="2031">
          <cell r="A2031"/>
          <cell r="B2031"/>
          <cell r="C2031"/>
          <cell r="D2031"/>
          <cell r="E2031"/>
          <cell r="F2031"/>
          <cell r="G2031"/>
          <cell r="H2031" t="str">
            <v/>
          </cell>
        </row>
        <row r="2032">
          <cell r="A2032"/>
          <cell r="B2032"/>
          <cell r="C2032"/>
          <cell r="D2032"/>
          <cell r="E2032"/>
          <cell r="F2032"/>
          <cell r="G2032"/>
          <cell r="H2032" t="str">
            <v/>
          </cell>
        </row>
        <row r="2033">
          <cell r="A2033"/>
          <cell r="B2033"/>
          <cell r="C2033"/>
          <cell r="D2033"/>
          <cell r="E2033"/>
          <cell r="F2033"/>
          <cell r="G2033"/>
          <cell r="H2033" t="str">
            <v/>
          </cell>
        </row>
        <row r="2034">
          <cell r="A2034"/>
          <cell r="B2034"/>
          <cell r="C2034"/>
          <cell r="D2034"/>
          <cell r="E2034"/>
          <cell r="F2034"/>
          <cell r="G2034"/>
          <cell r="H2034" t="str">
            <v/>
          </cell>
        </row>
        <row r="2035">
          <cell r="A2035"/>
          <cell r="B2035"/>
          <cell r="C2035"/>
          <cell r="D2035"/>
          <cell r="E2035"/>
          <cell r="F2035"/>
          <cell r="G2035"/>
          <cell r="H2035" t="str">
            <v/>
          </cell>
        </row>
        <row r="2036">
          <cell r="A2036"/>
          <cell r="B2036"/>
          <cell r="C2036"/>
          <cell r="D2036"/>
          <cell r="E2036"/>
          <cell r="F2036"/>
          <cell r="G2036"/>
          <cell r="H2036" t="str">
            <v/>
          </cell>
        </row>
        <row r="2037">
          <cell r="A2037"/>
          <cell r="B2037"/>
          <cell r="C2037"/>
          <cell r="D2037"/>
          <cell r="E2037"/>
          <cell r="F2037"/>
          <cell r="G2037"/>
          <cell r="H2037" t="str">
            <v/>
          </cell>
        </row>
        <row r="2038">
          <cell r="A2038"/>
          <cell r="B2038"/>
          <cell r="C2038"/>
          <cell r="D2038"/>
          <cell r="E2038"/>
          <cell r="F2038"/>
          <cell r="G2038"/>
          <cell r="H2038" t="str">
            <v/>
          </cell>
        </row>
        <row r="2039">
          <cell r="A2039"/>
          <cell r="B2039"/>
          <cell r="C2039"/>
          <cell r="D2039"/>
          <cell r="E2039"/>
          <cell r="F2039"/>
          <cell r="G2039"/>
          <cell r="H2039" t="str">
            <v/>
          </cell>
        </row>
        <row r="2040">
          <cell r="A2040"/>
          <cell r="B2040"/>
          <cell r="C2040"/>
          <cell r="D2040"/>
          <cell r="E2040"/>
          <cell r="F2040"/>
          <cell r="G2040"/>
          <cell r="H2040" t="str">
            <v/>
          </cell>
        </row>
        <row r="2041">
          <cell r="A2041"/>
          <cell r="B2041"/>
          <cell r="C2041"/>
          <cell r="D2041"/>
          <cell r="E2041"/>
          <cell r="F2041"/>
          <cell r="G2041"/>
          <cell r="H2041" t="str">
            <v/>
          </cell>
        </row>
        <row r="2042">
          <cell r="A2042"/>
          <cell r="B2042"/>
          <cell r="C2042"/>
          <cell r="D2042"/>
          <cell r="E2042"/>
          <cell r="F2042"/>
          <cell r="G2042"/>
          <cell r="H2042" t="str">
            <v/>
          </cell>
        </row>
        <row r="2043">
          <cell r="A2043" t="str">
            <v>ITEM  - PÁGINA 1</v>
          </cell>
          <cell r="B2043"/>
          <cell r="C2043"/>
          <cell r="D2043"/>
          <cell r="E2043"/>
          <cell r="F2043"/>
          <cell r="G2043"/>
          <cell r="H2043"/>
        </row>
        <row r="2044">
          <cell r="A2044"/>
          <cell r="B2044"/>
          <cell r="C2044"/>
          <cell r="D2044"/>
          <cell r="E2044"/>
          <cell r="F2044"/>
          <cell r="G2044"/>
          <cell r="H2044" t="str">
            <v/>
          </cell>
        </row>
        <row r="2045">
          <cell r="A2045"/>
          <cell r="B2045"/>
          <cell r="C2045"/>
          <cell r="D2045"/>
          <cell r="E2045"/>
          <cell r="F2045"/>
          <cell r="G2045"/>
          <cell r="H2045" t="str">
            <v/>
          </cell>
        </row>
        <row r="2046">
          <cell r="A2046"/>
          <cell r="B2046"/>
          <cell r="C2046"/>
          <cell r="D2046"/>
          <cell r="E2046"/>
          <cell r="F2046"/>
          <cell r="G2046"/>
          <cell r="H2046" t="str">
            <v/>
          </cell>
        </row>
        <row r="2047">
          <cell r="A2047"/>
          <cell r="B2047"/>
          <cell r="C2047"/>
          <cell r="D2047"/>
          <cell r="E2047"/>
          <cell r="F2047"/>
          <cell r="G2047"/>
          <cell r="H2047" t="str">
            <v/>
          </cell>
        </row>
        <row r="2048">
          <cell r="A2048"/>
          <cell r="B2048"/>
          <cell r="C2048"/>
          <cell r="D2048"/>
          <cell r="E2048"/>
          <cell r="F2048"/>
          <cell r="G2048"/>
          <cell r="H2048" t="str">
            <v/>
          </cell>
        </row>
        <row r="2049">
          <cell r="A2049"/>
          <cell r="B2049"/>
          <cell r="C2049"/>
          <cell r="D2049"/>
          <cell r="E2049"/>
          <cell r="F2049"/>
          <cell r="G2049"/>
          <cell r="H2049" t="str">
            <v/>
          </cell>
        </row>
        <row r="2050">
          <cell r="A2050"/>
          <cell r="B2050"/>
          <cell r="C2050"/>
          <cell r="D2050"/>
          <cell r="E2050"/>
          <cell r="F2050"/>
          <cell r="G2050"/>
          <cell r="H2050" t="str">
            <v/>
          </cell>
        </row>
        <row r="2051">
          <cell r="A2051"/>
          <cell r="B2051"/>
          <cell r="C2051"/>
          <cell r="D2051"/>
          <cell r="E2051"/>
          <cell r="F2051"/>
          <cell r="G2051"/>
          <cell r="H2051" t="str">
            <v/>
          </cell>
        </row>
        <row r="2052">
          <cell r="A2052"/>
          <cell r="B2052"/>
          <cell r="C2052"/>
          <cell r="D2052"/>
          <cell r="E2052"/>
          <cell r="F2052"/>
          <cell r="G2052"/>
          <cell r="H2052" t="str">
            <v/>
          </cell>
        </row>
        <row r="2053">
          <cell r="A2053"/>
          <cell r="B2053"/>
          <cell r="C2053"/>
          <cell r="D2053"/>
          <cell r="E2053"/>
          <cell r="F2053"/>
          <cell r="G2053"/>
          <cell r="H2053" t="str">
            <v/>
          </cell>
        </row>
        <row r="2054">
          <cell r="A2054"/>
          <cell r="B2054"/>
          <cell r="C2054"/>
          <cell r="D2054"/>
          <cell r="E2054"/>
          <cell r="F2054"/>
          <cell r="G2054"/>
          <cell r="H2054" t="str">
            <v/>
          </cell>
        </row>
        <row r="2055">
          <cell r="A2055"/>
          <cell r="B2055"/>
          <cell r="C2055"/>
          <cell r="D2055"/>
          <cell r="E2055"/>
          <cell r="F2055"/>
          <cell r="G2055"/>
          <cell r="H2055" t="str">
            <v/>
          </cell>
        </row>
        <row r="2056">
          <cell r="A2056"/>
          <cell r="B2056"/>
          <cell r="C2056"/>
          <cell r="D2056"/>
          <cell r="E2056"/>
          <cell r="F2056"/>
          <cell r="G2056"/>
          <cell r="H2056" t="str">
            <v/>
          </cell>
        </row>
        <row r="2057">
          <cell r="A2057"/>
          <cell r="B2057"/>
          <cell r="C2057"/>
          <cell r="D2057"/>
          <cell r="E2057"/>
          <cell r="F2057"/>
          <cell r="G2057"/>
          <cell r="H2057" t="str">
            <v/>
          </cell>
        </row>
        <row r="2058">
          <cell r="A2058"/>
          <cell r="B2058"/>
          <cell r="C2058"/>
          <cell r="D2058"/>
          <cell r="E2058"/>
          <cell r="F2058"/>
          <cell r="G2058"/>
          <cell r="H2058" t="str">
            <v/>
          </cell>
        </row>
        <row r="2059">
          <cell r="A2059"/>
          <cell r="B2059"/>
          <cell r="C2059"/>
          <cell r="D2059"/>
          <cell r="E2059"/>
          <cell r="F2059"/>
          <cell r="G2059"/>
          <cell r="H2059" t="str">
            <v/>
          </cell>
        </row>
        <row r="2060">
          <cell r="A2060"/>
          <cell r="B2060"/>
          <cell r="C2060"/>
          <cell r="D2060"/>
          <cell r="E2060"/>
          <cell r="F2060"/>
          <cell r="G2060"/>
          <cell r="H2060" t="str">
            <v/>
          </cell>
        </row>
        <row r="2061">
          <cell r="A2061" t="str">
            <v xml:space="preserve">TOTAL CANTIDAD ITEM </v>
          </cell>
          <cell r="B2061"/>
          <cell r="C2061"/>
          <cell r="D2061"/>
          <cell r="E2061"/>
          <cell r="F2061"/>
          <cell r="G2061"/>
          <cell r="H2061" t="str">
            <v/>
          </cell>
        </row>
        <row r="2062">
          <cell r="A2062" t="str">
            <v>INSERTE PLANO, GRÁFICO O ESQUEMA AQUÍ</v>
          </cell>
          <cell r="B2062"/>
          <cell r="C2062"/>
          <cell r="D2062"/>
          <cell r="E2062"/>
          <cell r="F2062"/>
          <cell r="G2062"/>
          <cell r="H2062"/>
        </row>
        <row r="2063">
          <cell r="A2063"/>
          <cell r="B2063"/>
          <cell r="C2063"/>
          <cell r="D2063"/>
          <cell r="E2063"/>
          <cell r="F2063"/>
          <cell r="G2063"/>
          <cell r="H2063"/>
        </row>
        <row r="2064">
          <cell r="A2064"/>
          <cell r="B2064"/>
          <cell r="C2064"/>
          <cell r="D2064"/>
          <cell r="E2064"/>
          <cell r="F2064"/>
          <cell r="G2064"/>
          <cell r="H2064"/>
        </row>
        <row r="2065">
          <cell r="A2065"/>
          <cell r="B2065"/>
          <cell r="C2065"/>
          <cell r="D2065"/>
          <cell r="E2065"/>
          <cell r="F2065"/>
          <cell r="G2065"/>
          <cell r="H2065"/>
        </row>
        <row r="2066">
          <cell r="A2066"/>
          <cell r="B2066"/>
          <cell r="C2066"/>
          <cell r="D2066"/>
          <cell r="E2066"/>
          <cell r="F2066"/>
          <cell r="G2066"/>
          <cell r="H2066"/>
        </row>
        <row r="2067">
          <cell r="A2067"/>
          <cell r="B2067"/>
          <cell r="C2067"/>
          <cell r="D2067"/>
          <cell r="E2067"/>
          <cell r="F2067"/>
          <cell r="G2067"/>
          <cell r="H2067"/>
        </row>
        <row r="2068">
          <cell r="A2068"/>
          <cell r="B2068"/>
          <cell r="C2068"/>
          <cell r="D2068"/>
          <cell r="E2068"/>
          <cell r="F2068"/>
          <cell r="G2068"/>
          <cell r="H2068"/>
        </row>
        <row r="2069">
          <cell r="A2069"/>
          <cell r="B2069"/>
          <cell r="C2069"/>
          <cell r="D2069"/>
          <cell r="E2069"/>
          <cell r="F2069"/>
          <cell r="G2069"/>
          <cell r="H2069"/>
        </row>
        <row r="2070">
          <cell r="A2070"/>
          <cell r="B2070"/>
          <cell r="C2070"/>
          <cell r="D2070"/>
          <cell r="E2070"/>
          <cell r="F2070"/>
          <cell r="G2070"/>
          <cell r="H2070"/>
        </row>
        <row r="2071">
          <cell r="A2071"/>
          <cell r="B2071"/>
          <cell r="C2071"/>
          <cell r="D2071"/>
          <cell r="E2071"/>
          <cell r="F2071"/>
          <cell r="G2071"/>
          <cell r="H2071"/>
        </row>
        <row r="2072">
          <cell r="A2072"/>
          <cell r="B2072"/>
          <cell r="C2072"/>
          <cell r="D2072"/>
          <cell r="E2072"/>
          <cell r="F2072"/>
          <cell r="G2072"/>
          <cell r="H2072"/>
        </row>
        <row r="2073">
          <cell r="A2073"/>
          <cell r="B2073"/>
          <cell r="C2073"/>
          <cell r="D2073"/>
          <cell r="E2073"/>
          <cell r="F2073"/>
          <cell r="G2073"/>
          <cell r="H2073"/>
        </row>
        <row r="2074">
          <cell r="A2074"/>
          <cell r="B2074"/>
          <cell r="C2074"/>
          <cell r="D2074"/>
          <cell r="E2074"/>
          <cell r="F2074"/>
          <cell r="G2074"/>
          <cell r="H2074"/>
        </row>
        <row r="2075">
          <cell r="A2075"/>
          <cell r="B2075"/>
          <cell r="C2075"/>
          <cell r="D2075"/>
          <cell r="E2075"/>
          <cell r="F2075"/>
          <cell r="G2075"/>
          <cell r="H2075"/>
        </row>
        <row r="2076">
          <cell r="A2076"/>
          <cell r="B2076"/>
          <cell r="C2076"/>
          <cell r="D2076"/>
          <cell r="E2076"/>
          <cell r="F2076"/>
          <cell r="G2076"/>
          <cell r="H2076"/>
        </row>
        <row r="2077">
          <cell r="A2077"/>
          <cell r="B2077"/>
          <cell r="C2077"/>
          <cell r="D2077"/>
          <cell r="E2077"/>
          <cell r="F2077"/>
          <cell r="G2077"/>
          <cell r="H2077"/>
        </row>
        <row r="2078">
          <cell r="A2078"/>
          <cell r="B2078"/>
          <cell r="C2078"/>
          <cell r="D2078"/>
          <cell r="E2078"/>
          <cell r="F2078"/>
          <cell r="G2078"/>
          <cell r="H2078"/>
        </row>
        <row r="2079">
          <cell r="A2079"/>
          <cell r="B2079"/>
          <cell r="C2079"/>
          <cell r="D2079"/>
          <cell r="E2079"/>
          <cell r="F2079"/>
          <cell r="G2079"/>
          <cell r="H2079"/>
        </row>
        <row r="2080">
          <cell r="A2080"/>
          <cell r="B2080"/>
          <cell r="C2080"/>
          <cell r="D2080"/>
          <cell r="E2080"/>
          <cell r="F2080"/>
          <cell r="G2080"/>
          <cell r="H2080"/>
        </row>
        <row r="2081">
          <cell r="A2081"/>
          <cell r="B2081"/>
          <cell r="C2081"/>
          <cell r="D2081"/>
          <cell r="E2081"/>
          <cell r="F2081"/>
          <cell r="G2081"/>
          <cell r="H2081"/>
        </row>
        <row r="2082">
          <cell r="A2082"/>
          <cell r="C2082"/>
          <cell r="D2082"/>
          <cell r="E2082"/>
          <cell r="F2082"/>
          <cell r="G2082"/>
        </row>
        <row r="2083">
          <cell r="A2083"/>
          <cell r="C2083"/>
          <cell r="D2083"/>
          <cell r="E2083"/>
          <cell r="F2083"/>
          <cell r="G2083"/>
        </row>
        <row r="2084">
          <cell r="A2084"/>
          <cell r="B2084"/>
          <cell r="C2084"/>
          <cell r="D2084"/>
          <cell r="E2084"/>
          <cell r="F2084"/>
          <cell r="G2084"/>
        </row>
        <row r="2085">
          <cell r="A2085"/>
          <cell r="B2085" t="str">
            <v>LUIS ROBERTO MONTERROSA OROZCO</v>
          </cell>
          <cell r="C2085"/>
          <cell r="D2085"/>
          <cell r="E2085"/>
          <cell r="F2085"/>
          <cell r="G2085"/>
        </row>
        <row r="2086">
          <cell r="A2086"/>
          <cell r="B2086" t="str">
            <v>ING. CIVIL CONSULTOR EXTERNO</v>
          </cell>
          <cell r="C2086"/>
          <cell r="D2086"/>
          <cell r="E2086"/>
          <cell r="F2086"/>
          <cell r="G2086"/>
        </row>
        <row r="2087">
          <cell r="A2087"/>
          <cell r="B2087" t="str">
            <v>PLANEACION MUNICIPAL</v>
          </cell>
          <cell r="C2087"/>
          <cell r="D2087"/>
          <cell r="E2087"/>
          <cell r="F2087"/>
          <cell r="G2087"/>
        </row>
        <row r="2088">
          <cell r="A2088"/>
          <cell r="B2088" t="str">
            <v>M.P. 5202140692</v>
          </cell>
          <cell r="C2088" t="str">
            <v>ITEM  - PÁGINA 2</v>
          </cell>
          <cell r="D2088"/>
          <cell r="E2088"/>
          <cell r="F2088"/>
          <cell r="G2088"/>
          <cell r="H2088"/>
        </row>
        <row r="2089">
          <cell r="A2089" t="str">
            <v>DEPARTAMENTO DE ANTIOQUIA</v>
          </cell>
          <cell r="B2089"/>
          <cell r="C2089"/>
          <cell r="D2089"/>
          <cell r="E2089"/>
          <cell r="F2089"/>
          <cell r="G2089"/>
          <cell r="H2089"/>
        </row>
        <row r="2090">
          <cell r="A2090" t="str">
            <v>MUNICIPIO DE CAUCASIA</v>
          </cell>
          <cell r="B2090"/>
          <cell r="C2090"/>
          <cell r="D2090"/>
          <cell r="E2090"/>
          <cell r="F2090"/>
          <cell r="G2090"/>
          <cell r="H2090"/>
        </row>
        <row r="2091">
          <cell r="A2091" t="str">
            <v>PROYECTO: CONSTRUCCION DE PAVIMENTO RIGIDO URBANO EN LA URBANIZACION VILLA SUAREZ DEL MUNICIPIO DE CAUCASIA ,ANTIOQUIA</v>
          </cell>
          <cell r="B2091"/>
          <cell r="C2091"/>
          <cell r="D2091"/>
          <cell r="E2091"/>
          <cell r="F2091"/>
          <cell r="G2091"/>
          <cell r="H2091"/>
        </row>
        <row r="2092">
          <cell r="A2092"/>
          <cell r="C2092"/>
          <cell r="D2092"/>
          <cell r="E2092"/>
          <cell r="F2092"/>
          <cell r="G2092"/>
          <cell r="H2092"/>
        </row>
        <row r="2093">
          <cell r="A2093" t="str">
            <v>MEMORIAS DE OBRA</v>
          </cell>
          <cell r="B2093"/>
          <cell r="C2093"/>
          <cell r="D2093"/>
          <cell r="E2093"/>
          <cell r="F2093"/>
          <cell r="G2093"/>
          <cell r="H2093"/>
        </row>
        <row r="2095">
          <cell r="A2095" t="str">
            <v>ITEM</v>
          </cell>
          <cell r="B2095" t="str">
            <v>DESCRIPCIÓN</v>
          </cell>
          <cell r="C2095"/>
          <cell r="D2095"/>
          <cell r="E2095"/>
          <cell r="F2095"/>
          <cell r="G2095" t="str">
            <v>UNIDAD</v>
          </cell>
          <cell r="H2095" t="str">
            <v>CANTIDAD</v>
          </cell>
        </row>
        <row r="2096">
          <cell r="A2096"/>
          <cell r="B2096" t="str">
            <v/>
          </cell>
          <cell r="C2096"/>
          <cell r="D2096"/>
          <cell r="E2096"/>
          <cell r="F2096"/>
          <cell r="G2096" t="str">
            <v/>
          </cell>
          <cell r="H2096" t="str">
            <v/>
          </cell>
        </row>
        <row r="2097">
          <cell r="A2097"/>
          <cell r="B2097"/>
          <cell r="C2097"/>
          <cell r="D2097"/>
          <cell r="E2097"/>
          <cell r="F2097"/>
          <cell r="G2097"/>
        </row>
        <row r="2098">
          <cell r="A2098" t="str">
            <v>DETALLE</v>
          </cell>
          <cell r="B2098"/>
          <cell r="C2098" t="str">
            <v>FACTOR</v>
          </cell>
          <cell r="D2098" t="str">
            <v>CANTIDAD</v>
          </cell>
          <cell r="E2098" t="str">
            <v>A (ML)</v>
          </cell>
          <cell r="F2098" t="str">
            <v>B (M2)</v>
          </cell>
          <cell r="G2098" t="str">
            <v>C (M3)</v>
          </cell>
          <cell r="H2098" t="str">
            <v>TOTAL</v>
          </cell>
        </row>
        <row r="2099">
          <cell r="A2099"/>
          <cell r="B2099"/>
          <cell r="C2099"/>
          <cell r="D2099"/>
          <cell r="E2099"/>
          <cell r="F2099"/>
          <cell r="G2099"/>
          <cell r="H2099" t="str">
            <v/>
          </cell>
        </row>
        <row r="2100">
          <cell r="A2100"/>
          <cell r="B2100"/>
          <cell r="C2100"/>
          <cell r="D2100"/>
          <cell r="E2100"/>
          <cell r="F2100"/>
          <cell r="G2100"/>
          <cell r="H2100" t="str">
            <v/>
          </cell>
        </row>
        <row r="2101">
          <cell r="A2101"/>
          <cell r="B2101"/>
          <cell r="C2101"/>
          <cell r="D2101"/>
          <cell r="E2101"/>
          <cell r="F2101"/>
          <cell r="G2101"/>
          <cell r="H2101" t="str">
            <v/>
          </cell>
        </row>
        <row r="2102">
          <cell r="A2102"/>
          <cell r="B2102"/>
          <cell r="C2102"/>
          <cell r="D2102"/>
          <cell r="E2102"/>
          <cell r="F2102"/>
          <cell r="G2102"/>
          <cell r="H2102" t="str">
            <v/>
          </cell>
        </row>
        <row r="2103">
          <cell r="A2103"/>
          <cell r="B2103"/>
          <cell r="C2103"/>
          <cell r="D2103"/>
          <cell r="E2103"/>
          <cell r="F2103"/>
          <cell r="G2103"/>
          <cell r="H2103" t="str">
            <v/>
          </cell>
        </row>
        <row r="2104">
          <cell r="A2104"/>
          <cell r="B2104"/>
          <cell r="C2104"/>
          <cell r="D2104"/>
          <cell r="E2104"/>
          <cell r="F2104"/>
          <cell r="G2104"/>
          <cell r="H2104" t="str">
            <v/>
          </cell>
        </row>
        <row r="2105">
          <cell r="A2105"/>
          <cell r="B2105"/>
          <cell r="C2105"/>
          <cell r="D2105"/>
          <cell r="E2105"/>
          <cell r="F2105"/>
          <cell r="G2105"/>
          <cell r="H2105" t="str">
            <v/>
          </cell>
        </row>
        <row r="2106">
          <cell r="A2106"/>
          <cell r="B2106"/>
          <cell r="C2106"/>
          <cell r="D2106"/>
          <cell r="E2106"/>
          <cell r="F2106"/>
          <cell r="G2106"/>
          <cell r="H2106" t="str">
            <v/>
          </cell>
        </row>
        <row r="2107">
          <cell r="A2107"/>
          <cell r="B2107"/>
          <cell r="C2107"/>
          <cell r="D2107"/>
          <cell r="E2107"/>
          <cell r="F2107"/>
          <cell r="G2107"/>
          <cell r="H2107" t="str">
            <v/>
          </cell>
        </row>
        <row r="2108">
          <cell r="A2108"/>
          <cell r="B2108"/>
          <cell r="C2108"/>
          <cell r="D2108"/>
          <cell r="E2108"/>
          <cell r="F2108"/>
          <cell r="G2108"/>
          <cell r="H2108" t="str">
            <v/>
          </cell>
        </row>
        <row r="2109">
          <cell r="A2109"/>
          <cell r="B2109"/>
          <cell r="C2109"/>
          <cell r="D2109"/>
          <cell r="E2109"/>
          <cell r="F2109"/>
          <cell r="G2109"/>
          <cell r="H2109" t="str">
            <v/>
          </cell>
        </row>
        <row r="2110">
          <cell r="A2110"/>
          <cell r="B2110"/>
          <cell r="C2110"/>
          <cell r="D2110"/>
          <cell r="E2110"/>
          <cell r="F2110"/>
          <cell r="G2110"/>
          <cell r="H2110" t="str">
            <v/>
          </cell>
        </row>
        <row r="2111">
          <cell r="A2111"/>
          <cell r="B2111"/>
          <cell r="C2111"/>
          <cell r="D2111"/>
          <cell r="E2111"/>
          <cell r="F2111"/>
          <cell r="G2111"/>
          <cell r="H2111" t="str">
            <v/>
          </cell>
        </row>
        <row r="2112">
          <cell r="A2112"/>
          <cell r="B2112"/>
          <cell r="C2112"/>
          <cell r="D2112"/>
          <cell r="E2112"/>
          <cell r="F2112"/>
          <cell r="G2112"/>
          <cell r="H2112" t="str">
            <v/>
          </cell>
        </row>
        <row r="2113">
          <cell r="A2113"/>
          <cell r="B2113"/>
          <cell r="C2113"/>
          <cell r="D2113"/>
          <cell r="E2113"/>
          <cell r="F2113"/>
          <cell r="G2113"/>
          <cell r="H2113" t="str">
            <v/>
          </cell>
        </row>
        <row r="2114">
          <cell r="A2114"/>
          <cell r="B2114"/>
          <cell r="C2114"/>
          <cell r="D2114"/>
          <cell r="E2114"/>
          <cell r="F2114"/>
          <cell r="G2114"/>
          <cell r="H2114" t="str">
            <v/>
          </cell>
        </row>
        <row r="2115">
          <cell r="A2115"/>
          <cell r="B2115"/>
          <cell r="C2115"/>
          <cell r="D2115"/>
          <cell r="E2115"/>
          <cell r="F2115"/>
          <cell r="G2115"/>
          <cell r="H2115" t="str">
            <v/>
          </cell>
        </row>
        <row r="2116">
          <cell r="A2116"/>
          <cell r="B2116"/>
          <cell r="C2116"/>
          <cell r="D2116"/>
          <cell r="E2116"/>
          <cell r="F2116"/>
          <cell r="G2116"/>
          <cell r="H2116" t="str">
            <v/>
          </cell>
        </row>
        <row r="2117">
          <cell r="A2117"/>
          <cell r="B2117"/>
          <cell r="C2117"/>
          <cell r="D2117"/>
          <cell r="E2117"/>
          <cell r="F2117"/>
          <cell r="G2117"/>
          <cell r="H2117" t="str">
            <v/>
          </cell>
        </row>
        <row r="2118">
          <cell r="A2118"/>
          <cell r="B2118"/>
          <cell r="C2118"/>
          <cell r="D2118"/>
          <cell r="E2118"/>
          <cell r="F2118"/>
          <cell r="G2118"/>
          <cell r="H2118" t="str">
            <v/>
          </cell>
        </row>
        <row r="2119">
          <cell r="A2119"/>
          <cell r="B2119"/>
          <cell r="C2119"/>
          <cell r="D2119"/>
          <cell r="E2119"/>
          <cell r="F2119"/>
          <cell r="G2119"/>
          <cell r="H2119" t="str">
            <v/>
          </cell>
        </row>
        <row r="2120">
          <cell r="A2120"/>
          <cell r="B2120"/>
          <cell r="C2120"/>
          <cell r="D2120"/>
          <cell r="E2120"/>
          <cell r="F2120"/>
          <cell r="G2120"/>
          <cell r="H2120" t="str">
            <v/>
          </cell>
        </row>
        <row r="2121">
          <cell r="A2121"/>
          <cell r="B2121"/>
          <cell r="C2121"/>
          <cell r="D2121"/>
          <cell r="E2121"/>
          <cell r="F2121"/>
          <cell r="G2121"/>
          <cell r="H2121" t="str">
            <v/>
          </cell>
        </row>
        <row r="2122">
          <cell r="A2122"/>
          <cell r="B2122"/>
          <cell r="C2122"/>
          <cell r="D2122"/>
          <cell r="E2122"/>
          <cell r="F2122"/>
          <cell r="G2122"/>
          <cell r="H2122" t="str">
            <v/>
          </cell>
        </row>
        <row r="2123">
          <cell r="A2123"/>
          <cell r="B2123"/>
          <cell r="C2123"/>
          <cell r="D2123"/>
          <cell r="E2123"/>
          <cell r="F2123"/>
          <cell r="G2123"/>
          <cell r="H2123" t="str">
            <v/>
          </cell>
        </row>
        <row r="2124">
          <cell r="A2124"/>
          <cell r="B2124"/>
          <cell r="C2124"/>
          <cell r="D2124"/>
          <cell r="E2124"/>
          <cell r="F2124"/>
          <cell r="G2124"/>
          <cell r="H2124" t="str">
            <v/>
          </cell>
        </row>
        <row r="2125">
          <cell r="A2125"/>
          <cell r="B2125"/>
          <cell r="C2125"/>
          <cell r="D2125"/>
          <cell r="E2125"/>
          <cell r="F2125"/>
          <cell r="G2125"/>
          <cell r="H2125" t="str">
            <v/>
          </cell>
        </row>
        <row r="2126">
          <cell r="A2126"/>
          <cell r="B2126"/>
          <cell r="C2126"/>
          <cell r="D2126"/>
          <cell r="E2126"/>
          <cell r="F2126"/>
          <cell r="G2126"/>
          <cell r="H2126" t="str">
            <v/>
          </cell>
        </row>
        <row r="2127">
          <cell r="A2127"/>
          <cell r="B2127"/>
          <cell r="C2127"/>
          <cell r="D2127"/>
          <cell r="E2127"/>
          <cell r="F2127"/>
          <cell r="G2127"/>
          <cell r="H2127" t="str">
            <v/>
          </cell>
        </row>
        <row r="2128">
          <cell r="A2128"/>
          <cell r="B2128"/>
          <cell r="C2128"/>
          <cell r="D2128"/>
          <cell r="E2128"/>
          <cell r="F2128"/>
          <cell r="G2128"/>
          <cell r="H2128" t="str">
            <v/>
          </cell>
        </row>
        <row r="2129">
          <cell r="A2129"/>
          <cell r="B2129"/>
          <cell r="C2129"/>
          <cell r="D2129"/>
          <cell r="E2129"/>
          <cell r="F2129"/>
          <cell r="G2129"/>
          <cell r="H2129" t="str">
            <v/>
          </cell>
        </row>
        <row r="2130">
          <cell r="A2130" t="str">
            <v>ITEM  - PÁGINA 1</v>
          </cell>
          <cell r="B2130"/>
          <cell r="C2130"/>
          <cell r="D2130"/>
          <cell r="E2130"/>
          <cell r="F2130"/>
          <cell r="G2130"/>
          <cell r="H2130"/>
        </row>
        <row r="2131">
          <cell r="A2131"/>
          <cell r="B2131"/>
          <cell r="C2131"/>
          <cell r="D2131"/>
          <cell r="E2131"/>
          <cell r="F2131"/>
          <cell r="G2131"/>
          <cell r="H2131" t="str">
            <v/>
          </cell>
        </row>
        <row r="2132">
          <cell r="A2132"/>
          <cell r="B2132"/>
          <cell r="C2132"/>
          <cell r="D2132"/>
          <cell r="E2132"/>
          <cell r="F2132"/>
          <cell r="G2132"/>
          <cell r="H2132" t="str">
            <v/>
          </cell>
        </row>
        <row r="2133">
          <cell r="A2133"/>
          <cell r="B2133"/>
          <cell r="C2133"/>
          <cell r="D2133"/>
          <cell r="E2133"/>
          <cell r="F2133"/>
          <cell r="G2133"/>
          <cell r="H2133" t="str">
            <v/>
          </cell>
        </row>
        <row r="2134">
          <cell r="A2134"/>
          <cell r="B2134"/>
          <cell r="C2134"/>
          <cell r="D2134"/>
          <cell r="E2134"/>
          <cell r="F2134"/>
          <cell r="G2134"/>
          <cell r="H2134" t="str">
            <v/>
          </cell>
        </row>
        <row r="2135">
          <cell r="A2135"/>
          <cell r="B2135"/>
          <cell r="C2135"/>
          <cell r="D2135"/>
          <cell r="E2135"/>
          <cell r="F2135"/>
          <cell r="G2135"/>
          <cell r="H2135" t="str">
            <v/>
          </cell>
        </row>
        <row r="2136">
          <cell r="A2136"/>
          <cell r="B2136"/>
          <cell r="C2136"/>
          <cell r="D2136"/>
          <cell r="E2136"/>
          <cell r="F2136"/>
          <cell r="G2136"/>
          <cell r="H2136" t="str">
            <v/>
          </cell>
        </row>
        <row r="2137">
          <cell r="A2137"/>
          <cell r="B2137"/>
          <cell r="C2137"/>
          <cell r="D2137"/>
          <cell r="E2137"/>
          <cell r="F2137"/>
          <cell r="G2137"/>
          <cell r="H2137" t="str">
            <v/>
          </cell>
        </row>
        <row r="2138">
          <cell r="A2138"/>
          <cell r="B2138"/>
          <cell r="C2138"/>
          <cell r="D2138"/>
          <cell r="E2138"/>
          <cell r="F2138"/>
          <cell r="G2138"/>
          <cell r="H2138" t="str">
            <v/>
          </cell>
        </row>
        <row r="2139">
          <cell r="A2139"/>
          <cell r="B2139"/>
          <cell r="C2139"/>
          <cell r="D2139"/>
          <cell r="E2139"/>
          <cell r="F2139"/>
          <cell r="G2139"/>
          <cell r="H2139" t="str">
            <v/>
          </cell>
        </row>
        <row r="2140">
          <cell r="A2140"/>
          <cell r="B2140"/>
          <cell r="C2140"/>
          <cell r="D2140"/>
          <cell r="E2140"/>
          <cell r="F2140"/>
          <cell r="G2140"/>
          <cell r="H2140" t="str">
            <v/>
          </cell>
        </row>
        <row r="2141">
          <cell r="A2141"/>
          <cell r="B2141"/>
          <cell r="C2141"/>
          <cell r="D2141"/>
          <cell r="E2141"/>
          <cell r="F2141"/>
          <cell r="G2141"/>
          <cell r="H2141" t="str">
            <v/>
          </cell>
        </row>
        <row r="2142">
          <cell r="A2142"/>
          <cell r="B2142"/>
          <cell r="C2142"/>
          <cell r="D2142"/>
          <cell r="E2142"/>
          <cell r="F2142"/>
          <cell r="G2142"/>
          <cell r="H2142" t="str">
            <v/>
          </cell>
        </row>
        <row r="2143">
          <cell r="A2143"/>
          <cell r="B2143"/>
          <cell r="C2143"/>
          <cell r="D2143"/>
          <cell r="E2143"/>
          <cell r="F2143"/>
          <cell r="G2143"/>
          <cell r="H2143" t="str">
            <v/>
          </cell>
        </row>
        <row r="2144">
          <cell r="A2144"/>
          <cell r="B2144"/>
          <cell r="C2144"/>
          <cell r="D2144"/>
          <cell r="E2144"/>
          <cell r="F2144"/>
          <cell r="G2144"/>
          <cell r="H2144" t="str">
            <v/>
          </cell>
        </row>
        <row r="2145">
          <cell r="A2145"/>
          <cell r="B2145"/>
          <cell r="C2145"/>
          <cell r="D2145"/>
          <cell r="E2145"/>
          <cell r="F2145"/>
          <cell r="G2145"/>
          <cell r="H2145" t="str">
            <v/>
          </cell>
        </row>
        <row r="2146">
          <cell r="A2146"/>
          <cell r="B2146"/>
          <cell r="C2146"/>
          <cell r="D2146"/>
          <cell r="E2146"/>
          <cell r="F2146"/>
          <cell r="G2146"/>
          <cell r="H2146" t="str">
            <v/>
          </cell>
        </row>
        <row r="2147">
          <cell r="A2147"/>
          <cell r="B2147"/>
          <cell r="C2147"/>
          <cell r="D2147"/>
          <cell r="E2147"/>
          <cell r="F2147"/>
          <cell r="G2147"/>
          <cell r="H2147" t="str">
            <v/>
          </cell>
        </row>
        <row r="2148">
          <cell r="A2148" t="str">
            <v xml:space="preserve">TOTAL CANTIDAD ITEM </v>
          </cell>
          <cell r="B2148"/>
          <cell r="C2148"/>
          <cell r="D2148"/>
          <cell r="E2148"/>
          <cell r="F2148"/>
          <cell r="G2148"/>
          <cell r="H2148" t="str">
            <v/>
          </cell>
        </row>
        <row r="2149">
          <cell r="A2149" t="str">
            <v>INSERTE PLANO, GRÁFICO O ESQUEMA AQUÍ</v>
          </cell>
          <cell r="B2149"/>
          <cell r="C2149"/>
          <cell r="D2149"/>
          <cell r="E2149"/>
          <cell r="F2149"/>
          <cell r="G2149"/>
          <cell r="H2149"/>
        </row>
        <row r="2150">
          <cell r="A2150"/>
          <cell r="B2150"/>
          <cell r="C2150"/>
          <cell r="D2150"/>
          <cell r="E2150"/>
          <cell r="F2150"/>
          <cell r="G2150"/>
          <cell r="H2150"/>
        </row>
        <row r="2151">
          <cell r="A2151"/>
          <cell r="B2151"/>
          <cell r="C2151"/>
          <cell r="D2151"/>
          <cell r="E2151"/>
          <cell r="F2151"/>
          <cell r="G2151"/>
          <cell r="H2151"/>
        </row>
        <row r="2152">
          <cell r="A2152"/>
          <cell r="B2152"/>
          <cell r="C2152"/>
          <cell r="D2152"/>
          <cell r="E2152"/>
          <cell r="F2152"/>
          <cell r="G2152"/>
          <cell r="H2152"/>
        </row>
        <row r="2153">
          <cell r="A2153"/>
          <cell r="B2153"/>
          <cell r="C2153"/>
          <cell r="D2153"/>
          <cell r="E2153"/>
          <cell r="F2153"/>
          <cell r="G2153"/>
          <cell r="H2153"/>
        </row>
        <row r="2154">
          <cell r="A2154"/>
          <cell r="B2154"/>
          <cell r="C2154"/>
          <cell r="D2154"/>
          <cell r="E2154"/>
          <cell r="F2154"/>
          <cell r="G2154"/>
          <cell r="H2154"/>
        </row>
        <row r="2155">
          <cell r="A2155"/>
          <cell r="B2155"/>
          <cell r="C2155"/>
          <cell r="D2155"/>
          <cell r="E2155"/>
          <cell r="F2155"/>
          <cell r="G2155"/>
          <cell r="H2155"/>
        </row>
        <row r="2156">
          <cell r="A2156"/>
          <cell r="B2156"/>
          <cell r="C2156"/>
          <cell r="D2156"/>
          <cell r="E2156"/>
          <cell r="F2156"/>
          <cell r="G2156"/>
          <cell r="H2156"/>
        </row>
        <row r="2157">
          <cell r="A2157"/>
          <cell r="B2157"/>
          <cell r="C2157"/>
          <cell r="D2157"/>
          <cell r="E2157"/>
          <cell r="F2157"/>
          <cell r="G2157"/>
          <cell r="H2157"/>
        </row>
        <row r="2158">
          <cell r="A2158"/>
          <cell r="B2158"/>
          <cell r="C2158"/>
          <cell r="D2158"/>
          <cell r="E2158"/>
          <cell r="F2158"/>
          <cell r="G2158"/>
          <cell r="H2158"/>
        </row>
        <row r="2159">
          <cell r="A2159"/>
          <cell r="B2159"/>
          <cell r="C2159"/>
          <cell r="D2159"/>
          <cell r="E2159"/>
          <cell r="F2159"/>
          <cell r="G2159"/>
          <cell r="H2159"/>
        </row>
        <row r="2160">
          <cell r="A2160"/>
          <cell r="B2160"/>
          <cell r="C2160"/>
          <cell r="D2160"/>
          <cell r="E2160"/>
          <cell r="F2160"/>
          <cell r="G2160"/>
          <cell r="H2160"/>
        </row>
        <row r="2161">
          <cell r="A2161"/>
          <cell r="B2161"/>
          <cell r="C2161"/>
          <cell r="D2161"/>
          <cell r="E2161"/>
          <cell r="F2161"/>
          <cell r="G2161"/>
          <cell r="H2161"/>
        </row>
        <row r="2162">
          <cell r="A2162"/>
          <cell r="B2162"/>
          <cell r="C2162"/>
          <cell r="D2162"/>
          <cell r="E2162"/>
          <cell r="F2162"/>
          <cell r="G2162"/>
          <cell r="H2162"/>
        </row>
        <row r="2163">
          <cell r="A2163"/>
          <cell r="B2163"/>
          <cell r="C2163"/>
          <cell r="D2163"/>
          <cell r="E2163"/>
          <cell r="F2163"/>
          <cell r="G2163"/>
          <cell r="H2163"/>
        </row>
        <row r="2164">
          <cell r="A2164"/>
          <cell r="B2164"/>
          <cell r="C2164"/>
          <cell r="D2164"/>
          <cell r="E2164"/>
          <cell r="F2164"/>
          <cell r="G2164"/>
          <cell r="H2164"/>
        </row>
        <row r="2165">
          <cell r="A2165"/>
          <cell r="B2165"/>
          <cell r="C2165"/>
          <cell r="D2165"/>
          <cell r="E2165"/>
          <cell r="F2165"/>
          <cell r="G2165"/>
          <cell r="H2165"/>
        </row>
        <row r="2166">
          <cell r="A2166"/>
          <cell r="B2166"/>
          <cell r="C2166"/>
          <cell r="D2166"/>
          <cell r="E2166"/>
          <cell r="F2166"/>
          <cell r="G2166"/>
          <cell r="H2166"/>
        </row>
        <row r="2167">
          <cell r="A2167"/>
          <cell r="B2167"/>
          <cell r="C2167"/>
          <cell r="D2167"/>
          <cell r="E2167"/>
          <cell r="F2167"/>
          <cell r="G2167"/>
          <cell r="H2167"/>
        </row>
        <row r="2168">
          <cell r="A2168"/>
          <cell r="B2168"/>
          <cell r="C2168"/>
          <cell r="D2168"/>
          <cell r="E2168"/>
          <cell r="F2168"/>
          <cell r="G2168"/>
          <cell r="H2168"/>
        </row>
        <row r="2169">
          <cell r="A2169"/>
          <cell r="C2169"/>
          <cell r="D2169"/>
          <cell r="E2169"/>
          <cell r="F2169"/>
          <cell r="G2169"/>
        </row>
        <row r="2170">
          <cell r="A2170"/>
          <cell r="C2170"/>
          <cell r="D2170"/>
          <cell r="E2170"/>
          <cell r="F2170"/>
          <cell r="G2170"/>
        </row>
        <row r="2171">
          <cell r="A2171"/>
          <cell r="B2171"/>
          <cell r="C2171"/>
          <cell r="D2171"/>
          <cell r="E2171"/>
          <cell r="F2171"/>
          <cell r="G2171"/>
        </row>
        <row r="2172">
          <cell r="A2172"/>
          <cell r="B2172" t="str">
            <v>LUIS ROBERTO MONTERROSA OROZCO</v>
          </cell>
          <cell r="C2172"/>
          <cell r="D2172"/>
          <cell r="E2172"/>
          <cell r="F2172"/>
          <cell r="G2172"/>
        </row>
        <row r="2173">
          <cell r="A2173"/>
          <cell r="B2173" t="str">
            <v>ING. CIVIL CONSULTOR EXTERNO</v>
          </cell>
          <cell r="C2173"/>
          <cell r="D2173"/>
          <cell r="E2173"/>
          <cell r="F2173"/>
          <cell r="G2173"/>
        </row>
        <row r="2174">
          <cell r="A2174"/>
          <cell r="B2174" t="str">
            <v>PLANEACION MUNICIPAL</v>
          </cell>
          <cell r="C2174"/>
          <cell r="D2174"/>
          <cell r="E2174"/>
          <cell r="F2174"/>
          <cell r="G2174"/>
        </row>
        <row r="2175">
          <cell r="A2175"/>
          <cell r="B2175" t="str">
            <v>M.P. 5202140692</v>
          </cell>
          <cell r="C2175" t="str">
            <v>ITEM  - PÁGINA 2</v>
          </cell>
          <cell r="D2175"/>
          <cell r="E2175"/>
          <cell r="F2175"/>
          <cell r="G2175"/>
          <cell r="H2175"/>
        </row>
        <row r="2176">
          <cell r="A2176" t="str">
            <v>DEPARTAMENTO DE ANTIOQUIA</v>
          </cell>
          <cell r="B2176"/>
          <cell r="C2176"/>
          <cell r="D2176"/>
          <cell r="E2176"/>
          <cell r="F2176"/>
          <cell r="G2176"/>
          <cell r="H2176"/>
        </row>
        <row r="2177">
          <cell r="A2177" t="str">
            <v>MUNICIPIO DE CAUCASIA</v>
          </cell>
          <cell r="B2177"/>
          <cell r="C2177"/>
          <cell r="D2177"/>
          <cell r="E2177"/>
          <cell r="F2177"/>
          <cell r="G2177"/>
          <cell r="H2177"/>
        </row>
        <row r="2178">
          <cell r="A2178" t="str">
            <v>PROYECTO: CONSTRUCCION DE PAVIMENTO RIGIDO URBANO EN LA URBANIZACION VILLA SUAREZ DEL MUNICIPIO DE CAUCASIA ,ANTIOQUIA</v>
          </cell>
          <cell r="B2178"/>
          <cell r="C2178"/>
          <cell r="D2178"/>
          <cell r="E2178"/>
          <cell r="F2178"/>
          <cell r="G2178"/>
          <cell r="H2178"/>
        </row>
        <row r="2179">
          <cell r="A2179"/>
          <cell r="C2179"/>
          <cell r="D2179"/>
          <cell r="E2179"/>
          <cell r="F2179"/>
          <cell r="G2179"/>
          <cell r="H2179"/>
        </row>
        <row r="2180">
          <cell r="A2180" t="str">
            <v>MEMORIAS DE OBRA</v>
          </cell>
          <cell r="B2180"/>
          <cell r="C2180"/>
          <cell r="D2180"/>
          <cell r="E2180"/>
          <cell r="F2180"/>
          <cell r="G2180"/>
          <cell r="H2180"/>
        </row>
        <row r="2182">
          <cell r="A2182" t="str">
            <v>ITEM</v>
          </cell>
          <cell r="B2182" t="str">
            <v>DESCRIPCIÓN</v>
          </cell>
          <cell r="C2182"/>
          <cell r="D2182"/>
          <cell r="E2182"/>
          <cell r="F2182"/>
          <cell r="G2182" t="str">
            <v>UNIDAD</v>
          </cell>
          <cell r="H2182" t="str">
            <v>CANTIDAD</v>
          </cell>
        </row>
        <row r="2183">
          <cell r="A2183"/>
          <cell r="B2183" t="str">
            <v/>
          </cell>
          <cell r="C2183"/>
          <cell r="D2183"/>
          <cell r="E2183"/>
          <cell r="F2183"/>
          <cell r="G2183" t="str">
            <v/>
          </cell>
          <cell r="H2183" t="str">
            <v/>
          </cell>
        </row>
        <row r="2184">
          <cell r="A2184"/>
          <cell r="B2184"/>
          <cell r="C2184"/>
          <cell r="D2184"/>
          <cell r="E2184"/>
          <cell r="F2184"/>
          <cell r="G2184"/>
        </row>
        <row r="2185">
          <cell r="A2185" t="str">
            <v>DETALLE</v>
          </cell>
          <cell r="B2185"/>
          <cell r="C2185" t="str">
            <v>FACTOR</v>
          </cell>
          <cell r="D2185" t="str">
            <v>CANTIDAD</v>
          </cell>
          <cell r="E2185" t="str">
            <v>A (ML)</v>
          </cell>
          <cell r="F2185" t="str">
            <v>B (M2)</v>
          </cell>
          <cell r="G2185" t="str">
            <v>C (M3)</v>
          </cell>
          <cell r="H2185" t="str">
            <v>TOTAL</v>
          </cell>
        </row>
        <row r="2186">
          <cell r="A2186"/>
          <cell r="B2186"/>
          <cell r="C2186"/>
          <cell r="D2186"/>
          <cell r="E2186"/>
          <cell r="F2186"/>
          <cell r="G2186"/>
          <cell r="H2186" t="str">
            <v/>
          </cell>
        </row>
        <row r="2187">
          <cell r="A2187"/>
          <cell r="B2187"/>
          <cell r="C2187"/>
          <cell r="D2187"/>
          <cell r="E2187"/>
          <cell r="F2187"/>
          <cell r="G2187"/>
          <cell r="H2187" t="str">
            <v/>
          </cell>
        </row>
        <row r="2188">
          <cell r="A2188"/>
          <cell r="B2188"/>
          <cell r="C2188"/>
          <cell r="D2188"/>
          <cell r="E2188"/>
          <cell r="F2188"/>
          <cell r="G2188"/>
          <cell r="H2188" t="str">
            <v/>
          </cell>
        </row>
        <row r="2189">
          <cell r="A2189"/>
          <cell r="B2189"/>
          <cell r="C2189"/>
          <cell r="D2189"/>
          <cell r="E2189"/>
          <cell r="F2189"/>
          <cell r="G2189"/>
          <cell r="H2189" t="str">
            <v/>
          </cell>
        </row>
        <row r="2190">
          <cell r="A2190"/>
          <cell r="B2190"/>
          <cell r="C2190"/>
          <cell r="D2190"/>
          <cell r="E2190"/>
          <cell r="F2190"/>
          <cell r="G2190"/>
          <cell r="H2190" t="str">
            <v/>
          </cell>
        </row>
        <row r="2191">
          <cell r="A2191"/>
          <cell r="B2191"/>
          <cell r="C2191"/>
          <cell r="D2191"/>
          <cell r="E2191"/>
          <cell r="F2191"/>
          <cell r="G2191"/>
          <cell r="H2191" t="str">
            <v/>
          </cell>
        </row>
        <row r="2192">
          <cell r="A2192"/>
          <cell r="B2192"/>
          <cell r="C2192"/>
          <cell r="D2192"/>
          <cell r="E2192"/>
          <cell r="F2192"/>
          <cell r="G2192"/>
          <cell r="H2192" t="str">
            <v/>
          </cell>
        </row>
        <row r="2193">
          <cell r="A2193"/>
          <cell r="B2193"/>
          <cell r="C2193"/>
          <cell r="D2193"/>
          <cell r="E2193"/>
          <cell r="F2193"/>
          <cell r="G2193"/>
          <cell r="H2193" t="str">
            <v/>
          </cell>
        </row>
        <row r="2194">
          <cell r="A2194"/>
          <cell r="B2194"/>
          <cell r="C2194"/>
          <cell r="D2194"/>
          <cell r="E2194"/>
          <cell r="F2194"/>
          <cell r="G2194"/>
          <cell r="H2194" t="str">
            <v/>
          </cell>
        </row>
        <row r="2195">
          <cell r="A2195"/>
          <cell r="B2195"/>
          <cell r="C2195"/>
          <cell r="D2195"/>
          <cell r="E2195"/>
          <cell r="F2195"/>
          <cell r="G2195"/>
          <cell r="H2195" t="str">
            <v/>
          </cell>
        </row>
        <row r="2196">
          <cell r="A2196"/>
          <cell r="B2196"/>
          <cell r="C2196"/>
          <cell r="D2196"/>
          <cell r="E2196"/>
          <cell r="F2196"/>
          <cell r="G2196"/>
          <cell r="H2196" t="str">
            <v/>
          </cell>
        </row>
        <row r="2197">
          <cell r="A2197"/>
          <cell r="B2197"/>
          <cell r="C2197"/>
          <cell r="D2197"/>
          <cell r="E2197"/>
          <cell r="F2197"/>
          <cell r="G2197"/>
          <cell r="H2197" t="str">
            <v/>
          </cell>
        </row>
        <row r="2198">
          <cell r="A2198"/>
          <cell r="B2198"/>
          <cell r="C2198"/>
          <cell r="D2198"/>
          <cell r="E2198"/>
          <cell r="F2198"/>
          <cell r="G2198"/>
          <cell r="H2198" t="str">
            <v/>
          </cell>
        </row>
        <row r="2199">
          <cell r="A2199"/>
          <cell r="B2199"/>
          <cell r="C2199"/>
          <cell r="D2199"/>
          <cell r="E2199"/>
          <cell r="F2199"/>
          <cell r="G2199"/>
          <cell r="H2199" t="str">
            <v/>
          </cell>
        </row>
        <row r="2200">
          <cell r="A2200"/>
          <cell r="B2200"/>
          <cell r="C2200"/>
          <cell r="D2200"/>
          <cell r="E2200"/>
          <cell r="F2200"/>
          <cell r="G2200"/>
          <cell r="H2200" t="str">
            <v/>
          </cell>
        </row>
        <row r="2201">
          <cell r="A2201"/>
          <cell r="B2201"/>
          <cell r="C2201"/>
          <cell r="D2201"/>
          <cell r="E2201"/>
          <cell r="F2201"/>
          <cell r="G2201"/>
          <cell r="H2201" t="str">
            <v/>
          </cell>
        </row>
        <row r="2202">
          <cell r="A2202"/>
          <cell r="B2202"/>
          <cell r="C2202"/>
          <cell r="D2202"/>
          <cell r="E2202"/>
          <cell r="F2202"/>
          <cell r="G2202"/>
          <cell r="H2202" t="str">
            <v/>
          </cell>
        </row>
        <row r="2203">
          <cell r="A2203"/>
          <cell r="B2203"/>
          <cell r="C2203"/>
          <cell r="D2203"/>
          <cell r="E2203"/>
          <cell r="F2203"/>
          <cell r="G2203"/>
          <cell r="H2203" t="str">
            <v/>
          </cell>
        </row>
        <row r="2204">
          <cell r="A2204"/>
          <cell r="B2204"/>
          <cell r="C2204"/>
          <cell r="D2204"/>
          <cell r="E2204"/>
          <cell r="F2204"/>
          <cell r="G2204"/>
          <cell r="H2204" t="str">
            <v/>
          </cell>
        </row>
        <row r="2205">
          <cell r="A2205"/>
          <cell r="B2205"/>
          <cell r="C2205"/>
          <cell r="D2205"/>
          <cell r="E2205"/>
          <cell r="F2205"/>
          <cell r="G2205"/>
          <cell r="H2205" t="str">
            <v/>
          </cell>
        </row>
        <row r="2206">
          <cell r="A2206"/>
          <cell r="B2206"/>
          <cell r="C2206"/>
          <cell r="D2206"/>
          <cell r="E2206"/>
          <cell r="F2206"/>
          <cell r="G2206"/>
          <cell r="H2206" t="str">
            <v/>
          </cell>
        </row>
        <row r="2207">
          <cell r="A2207"/>
          <cell r="B2207"/>
          <cell r="C2207"/>
          <cell r="D2207"/>
          <cell r="E2207"/>
          <cell r="F2207"/>
          <cell r="G2207"/>
          <cell r="H2207" t="str">
            <v/>
          </cell>
        </row>
        <row r="2208">
          <cell r="A2208"/>
          <cell r="B2208"/>
          <cell r="C2208"/>
          <cell r="D2208"/>
          <cell r="E2208"/>
          <cell r="F2208"/>
          <cell r="G2208"/>
          <cell r="H2208" t="str">
            <v/>
          </cell>
        </row>
        <row r="2209">
          <cell r="A2209"/>
          <cell r="B2209"/>
          <cell r="C2209"/>
          <cell r="D2209"/>
          <cell r="E2209"/>
          <cell r="F2209"/>
          <cell r="G2209"/>
          <cell r="H2209" t="str">
            <v/>
          </cell>
        </row>
        <row r="2210">
          <cell r="A2210"/>
          <cell r="B2210"/>
          <cell r="C2210"/>
          <cell r="D2210"/>
          <cell r="E2210"/>
          <cell r="F2210"/>
          <cell r="G2210"/>
          <cell r="H2210" t="str">
            <v/>
          </cell>
        </row>
        <row r="2211">
          <cell r="A2211"/>
          <cell r="B2211"/>
          <cell r="C2211"/>
          <cell r="D2211"/>
          <cell r="E2211"/>
          <cell r="F2211"/>
          <cell r="G2211"/>
          <cell r="H2211" t="str">
            <v/>
          </cell>
        </row>
        <row r="2212">
          <cell r="A2212"/>
          <cell r="B2212"/>
          <cell r="C2212"/>
          <cell r="D2212"/>
          <cell r="E2212"/>
          <cell r="F2212"/>
          <cell r="G2212"/>
          <cell r="H2212" t="str">
            <v/>
          </cell>
        </row>
        <row r="2213">
          <cell r="A2213"/>
          <cell r="B2213"/>
          <cell r="C2213"/>
          <cell r="D2213"/>
          <cell r="E2213"/>
          <cell r="F2213"/>
          <cell r="G2213"/>
          <cell r="H2213" t="str">
            <v/>
          </cell>
        </row>
        <row r="2214">
          <cell r="A2214"/>
          <cell r="B2214"/>
          <cell r="C2214"/>
          <cell r="D2214"/>
          <cell r="E2214"/>
          <cell r="F2214"/>
          <cell r="G2214"/>
          <cell r="H2214" t="str">
            <v/>
          </cell>
        </row>
        <row r="2215">
          <cell r="A2215"/>
          <cell r="B2215"/>
          <cell r="C2215"/>
          <cell r="D2215"/>
          <cell r="E2215"/>
          <cell r="F2215"/>
          <cell r="G2215"/>
          <cell r="H2215" t="str">
            <v/>
          </cell>
        </row>
        <row r="2216">
          <cell r="A2216"/>
          <cell r="B2216"/>
          <cell r="C2216"/>
          <cell r="D2216"/>
          <cell r="E2216"/>
          <cell r="F2216"/>
          <cell r="G2216"/>
          <cell r="H2216" t="str">
            <v/>
          </cell>
        </row>
        <row r="2217">
          <cell r="A2217" t="str">
            <v>ITEM  - PÁGINA 1</v>
          </cell>
          <cell r="B2217"/>
          <cell r="C2217"/>
          <cell r="D2217"/>
          <cell r="E2217"/>
          <cell r="F2217"/>
          <cell r="G2217"/>
          <cell r="H2217"/>
        </row>
        <row r="2218">
          <cell r="A2218"/>
          <cell r="B2218"/>
          <cell r="C2218"/>
          <cell r="D2218"/>
          <cell r="E2218"/>
          <cell r="F2218"/>
          <cell r="G2218"/>
          <cell r="H2218" t="str">
            <v/>
          </cell>
        </row>
        <row r="2219">
          <cell r="A2219"/>
          <cell r="B2219"/>
          <cell r="C2219"/>
          <cell r="D2219"/>
          <cell r="E2219"/>
          <cell r="F2219"/>
          <cell r="G2219"/>
          <cell r="H2219" t="str">
            <v/>
          </cell>
        </row>
        <row r="2220">
          <cell r="A2220"/>
          <cell r="B2220"/>
          <cell r="C2220"/>
          <cell r="D2220"/>
          <cell r="E2220"/>
          <cell r="F2220"/>
          <cell r="G2220"/>
          <cell r="H2220" t="str">
            <v/>
          </cell>
        </row>
        <row r="2221">
          <cell r="A2221"/>
          <cell r="B2221"/>
          <cell r="C2221"/>
          <cell r="D2221"/>
          <cell r="E2221"/>
          <cell r="F2221"/>
          <cell r="G2221"/>
          <cell r="H2221" t="str">
            <v/>
          </cell>
        </row>
        <row r="2222">
          <cell r="A2222"/>
          <cell r="B2222"/>
          <cell r="C2222"/>
          <cell r="D2222"/>
          <cell r="E2222"/>
          <cell r="F2222"/>
          <cell r="G2222"/>
          <cell r="H2222" t="str">
            <v/>
          </cell>
        </row>
        <row r="2223">
          <cell r="A2223"/>
          <cell r="B2223"/>
          <cell r="C2223"/>
          <cell r="D2223"/>
          <cell r="E2223"/>
          <cell r="F2223"/>
          <cell r="G2223"/>
          <cell r="H2223" t="str">
            <v/>
          </cell>
        </row>
        <row r="2224">
          <cell r="A2224"/>
          <cell r="B2224"/>
          <cell r="C2224"/>
          <cell r="D2224"/>
          <cell r="E2224"/>
          <cell r="F2224"/>
          <cell r="G2224"/>
          <cell r="H2224" t="str">
            <v/>
          </cell>
        </row>
        <row r="2225">
          <cell r="A2225"/>
          <cell r="B2225"/>
          <cell r="C2225"/>
          <cell r="D2225"/>
          <cell r="E2225"/>
          <cell r="F2225"/>
          <cell r="G2225"/>
          <cell r="H2225" t="str">
            <v/>
          </cell>
        </row>
        <row r="2226">
          <cell r="A2226"/>
          <cell r="B2226"/>
          <cell r="C2226"/>
          <cell r="D2226"/>
          <cell r="E2226"/>
          <cell r="F2226"/>
          <cell r="G2226"/>
          <cell r="H2226" t="str">
            <v/>
          </cell>
        </row>
        <row r="2227">
          <cell r="A2227"/>
          <cell r="B2227"/>
          <cell r="C2227"/>
          <cell r="D2227"/>
          <cell r="E2227"/>
          <cell r="F2227"/>
          <cell r="G2227"/>
          <cell r="H2227" t="str">
            <v/>
          </cell>
        </row>
        <row r="2228">
          <cell r="A2228"/>
          <cell r="B2228"/>
          <cell r="C2228"/>
          <cell r="D2228"/>
          <cell r="E2228"/>
          <cell r="F2228"/>
          <cell r="G2228"/>
          <cell r="H2228" t="str">
            <v/>
          </cell>
        </row>
        <row r="2229">
          <cell r="A2229"/>
          <cell r="B2229"/>
          <cell r="C2229"/>
          <cell r="D2229"/>
          <cell r="E2229"/>
          <cell r="F2229"/>
          <cell r="G2229"/>
          <cell r="H2229" t="str">
            <v/>
          </cell>
        </row>
        <row r="2230">
          <cell r="A2230"/>
          <cell r="B2230"/>
          <cell r="C2230"/>
          <cell r="D2230"/>
          <cell r="E2230"/>
          <cell r="F2230"/>
          <cell r="G2230"/>
          <cell r="H2230" t="str">
            <v/>
          </cell>
        </row>
        <row r="2231">
          <cell r="A2231"/>
          <cell r="B2231"/>
          <cell r="C2231"/>
          <cell r="D2231"/>
          <cell r="E2231"/>
          <cell r="F2231"/>
          <cell r="G2231"/>
          <cell r="H2231" t="str">
            <v/>
          </cell>
        </row>
        <row r="2232">
          <cell r="A2232"/>
          <cell r="B2232"/>
          <cell r="C2232"/>
          <cell r="D2232"/>
          <cell r="E2232"/>
          <cell r="F2232"/>
          <cell r="G2232"/>
          <cell r="H2232" t="str">
            <v/>
          </cell>
        </row>
        <row r="2233">
          <cell r="A2233"/>
          <cell r="B2233"/>
          <cell r="C2233"/>
          <cell r="D2233"/>
          <cell r="E2233"/>
          <cell r="F2233"/>
          <cell r="G2233"/>
          <cell r="H2233" t="str">
            <v/>
          </cell>
        </row>
        <row r="2234">
          <cell r="A2234"/>
          <cell r="B2234"/>
          <cell r="C2234"/>
          <cell r="D2234"/>
          <cell r="E2234"/>
          <cell r="F2234"/>
          <cell r="G2234"/>
          <cell r="H2234" t="str">
            <v/>
          </cell>
        </row>
        <row r="2235">
          <cell r="A2235" t="str">
            <v xml:space="preserve">TOTAL CANTIDAD ITEM </v>
          </cell>
          <cell r="B2235"/>
          <cell r="C2235"/>
          <cell r="D2235"/>
          <cell r="E2235"/>
          <cell r="F2235"/>
          <cell r="G2235"/>
          <cell r="H2235" t="str">
            <v/>
          </cell>
        </row>
        <row r="2236">
          <cell r="A2236" t="str">
            <v>INSERTE PLANO, GRÁFICO O ESQUEMA AQUÍ</v>
          </cell>
          <cell r="B2236"/>
          <cell r="C2236"/>
          <cell r="D2236"/>
          <cell r="E2236"/>
          <cell r="F2236"/>
          <cell r="G2236"/>
          <cell r="H2236"/>
        </row>
        <row r="2237">
          <cell r="A2237"/>
          <cell r="B2237"/>
          <cell r="C2237"/>
          <cell r="D2237"/>
          <cell r="E2237"/>
          <cell r="F2237"/>
          <cell r="G2237"/>
          <cell r="H2237"/>
        </row>
        <row r="2238">
          <cell r="A2238"/>
          <cell r="B2238"/>
          <cell r="C2238"/>
          <cell r="D2238"/>
          <cell r="E2238"/>
          <cell r="F2238"/>
          <cell r="G2238"/>
          <cell r="H2238"/>
        </row>
        <row r="2239">
          <cell r="A2239"/>
          <cell r="B2239"/>
          <cell r="C2239"/>
          <cell r="D2239"/>
          <cell r="E2239"/>
          <cell r="F2239"/>
          <cell r="G2239"/>
          <cell r="H2239"/>
        </row>
        <row r="2240">
          <cell r="A2240"/>
          <cell r="B2240"/>
          <cell r="C2240"/>
          <cell r="D2240"/>
          <cell r="E2240"/>
          <cell r="F2240"/>
          <cell r="G2240"/>
          <cell r="H2240"/>
        </row>
        <row r="2241">
          <cell r="A2241"/>
          <cell r="B2241"/>
          <cell r="C2241"/>
          <cell r="D2241"/>
          <cell r="E2241"/>
          <cell r="F2241"/>
          <cell r="G2241"/>
          <cell r="H2241"/>
        </row>
        <row r="2242">
          <cell r="A2242"/>
          <cell r="B2242"/>
          <cell r="C2242"/>
          <cell r="D2242"/>
          <cell r="E2242"/>
          <cell r="F2242"/>
          <cell r="G2242"/>
          <cell r="H2242"/>
        </row>
        <row r="2243">
          <cell r="A2243"/>
          <cell r="B2243"/>
          <cell r="C2243"/>
          <cell r="D2243"/>
          <cell r="E2243"/>
          <cell r="F2243"/>
          <cell r="G2243"/>
          <cell r="H2243"/>
        </row>
        <row r="2244">
          <cell r="A2244"/>
          <cell r="B2244"/>
          <cell r="C2244"/>
          <cell r="D2244"/>
          <cell r="E2244"/>
          <cell r="F2244"/>
          <cell r="G2244"/>
          <cell r="H2244"/>
        </row>
        <row r="2245">
          <cell r="A2245"/>
          <cell r="B2245"/>
          <cell r="C2245"/>
          <cell r="D2245"/>
          <cell r="E2245"/>
          <cell r="F2245"/>
          <cell r="G2245"/>
          <cell r="H2245"/>
        </row>
        <row r="2246">
          <cell r="A2246"/>
          <cell r="B2246"/>
          <cell r="C2246"/>
          <cell r="D2246"/>
          <cell r="E2246"/>
          <cell r="F2246"/>
          <cell r="G2246"/>
          <cell r="H2246"/>
        </row>
        <row r="2247">
          <cell r="A2247"/>
          <cell r="B2247"/>
          <cell r="C2247"/>
          <cell r="D2247"/>
          <cell r="E2247"/>
          <cell r="F2247"/>
          <cell r="G2247"/>
          <cell r="H2247"/>
        </row>
        <row r="2248">
          <cell r="A2248"/>
          <cell r="B2248"/>
          <cell r="C2248"/>
          <cell r="D2248"/>
          <cell r="E2248"/>
          <cell r="F2248"/>
          <cell r="G2248"/>
          <cell r="H2248"/>
        </row>
        <row r="2249">
          <cell r="A2249"/>
          <cell r="B2249"/>
          <cell r="C2249"/>
          <cell r="D2249"/>
          <cell r="E2249"/>
          <cell r="F2249"/>
          <cell r="G2249"/>
          <cell r="H2249"/>
        </row>
        <row r="2250">
          <cell r="A2250"/>
          <cell r="B2250"/>
          <cell r="C2250"/>
          <cell r="D2250"/>
          <cell r="E2250"/>
          <cell r="F2250"/>
          <cell r="G2250"/>
          <cell r="H2250"/>
        </row>
        <row r="2251">
          <cell r="A2251"/>
          <cell r="B2251"/>
          <cell r="C2251"/>
          <cell r="D2251"/>
          <cell r="E2251"/>
          <cell r="F2251"/>
          <cell r="G2251"/>
          <cell r="H2251"/>
        </row>
        <row r="2252">
          <cell r="A2252"/>
          <cell r="B2252"/>
          <cell r="C2252"/>
          <cell r="D2252"/>
          <cell r="E2252"/>
          <cell r="F2252"/>
          <cell r="G2252"/>
          <cell r="H2252"/>
        </row>
        <row r="2253">
          <cell r="A2253"/>
          <cell r="B2253"/>
          <cell r="C2253"/>
          <cell r="D2253"/>
          <cell r="E2253"/>
          <cell r="F2253"/>
          <cell r="G2253"/>
          <cell r="H2253"/>
        </row>
        <row r="2254">
          <cell r="A2254"/>
          <cell r="B2254"/>
          <cell r="C2254"/>
          <cell r="D2254"/>
          <cell r="E2254"/>
          <cell r="F2254"/>
          <cell r="G2254"/>
          <cell r="H2254"/>
        </row>
        <row r="2255">
          <cell r="A2255"/>
          <cell r="B2255"/>
          <cell r="C2255"/>
          <cell r="D2255"/>
          <cell r="E2255"/>
          <cell r="F2255"/>
          <cell r="G2255"/>
          <cell r="H2255"/>
        </row>
        <row r="2256">
          <cell r="A2256"/>
          <cell r="C2256"/>
          <cell r="D2256"/>
          <cell r="E2256"/>
          <cell r="F2256"/>
          <cell r="G2256"/>
        </row>
        <row r="2257">
          <cell r="A2257"/>
          <cell r="C2257"/>
          <cell r="D2257"/>
          <cell r="E2257"/>
          <cell r="F2257"/>
          <cell r="G2257"/>
        </row>
        <row r="2258">
          <cell r="A2258"/>
          <cell r="B2258"/>
          <cell r="C2258"/>
          <cell r="D2258"/>
          <cell r="E2258"/>
          <cell r="F2258"/>
          <cell r="G2258"/>
        </row>
        <row r="2259">
          <cell r="A2259"/>
          <cell r="B2259" t="str">
            <v>LUIS ROBERTO MONTERROSA OROZCO</v>
          </cell>
          <cell r="C2259"/>
          <cell r="D2259"/>
          <cell r="E2259"/>
          <cell r="F2259"/>
          <cell r="G2259"/>
        </row>
        <row r="2260">
          <cell r="A2260"/>
          <cell r="B2260" t="str">
            <v>ING. CIVIL CONSULTOR EXTERNO</v>
          </cell>
          <cell r="C2260"/>
          <cell r="D2260"/>
          <cell r="E2260"/>
          <cell r="F2260"/>
          <cell r="G2260"/>
        </row>
        <row r="2261">
          <cell r="A2261"/>
          <cell r="B2261" t="str">
            <v>PLANEACION MUNICIPAL</v>
          </cell>
          <cell r="C2261"/>
          <cell r="D2261"/>
          <cell r="E2261"/>
          <cell r="F2261"/>
          <cell r="G2261"/>
        </row>
        <row r="2262">
          <cell r="A2262"/>
          <cell r="B2262" t="str">
            <v>M.P. 5202140692</v>
          </cell>
          <cell r="C2262" t="str">
            <v>ITEM  - PÁGINA 2</v>
          </cell>
          <cell r="D2262"/>
          <cell r="E2262"/>
          <cell r="F2262"/>
          <cell r="G2262"/>
          <cell r="H2262"/>
        </row>
        <row r="2263">
          <cell r="A2263" t="str">
            <v>DEPARTAMENTO DE ANTIOQUIA</v>
          </cell>
          <cell r="B2263"/>
          <cell r="C2263"/>
          <cell r="D2263"/>
          <cell r="E2263"/>
          <cell r="F2263"/>
          <cell r="G2263"/>
          <cell r="H2263"/>
        </row>
        <row r="2264">
          <cell r="A2264" t="str">
            <v>MUNICIPIO DE CAUCASIA</v>
          </cell>
          <cell r="B2264"/>
          <cell r="C2264"/>
          <cell r="D2264"/>
          <cell r="E2264"/>
          <cell r="F2264"/>
          <cell r="G2264"/>
          <cell r="H2264"/>
        </row>
        <row r="2265">
          <cell r="A2265" t="str">
            <v>PROYECTO: CONSTRUCCION DE PAVIMENTO RIGIDO URBANO EN LA URBANIZACION VILLA SUAREZ DEL MUNICIPIO DE CAUCASIA ,ANTIOQUIA</v>
          </cell>
          <cell r="B2265"/>
          <cell r="C2265"/>
          <cell r="D2265"/>
          <cell r="E2265"/>
          <cell r="F2265"/>
          <cell r="G2265"/>
          <cell r="H2265"/>
        </row>
        <row r="2266">
          <cell r="A2266"/>
          <cell r="C2266"/>
          <cell r="D2266"/>
          <cell r="E2266"/>
          <cell r="F2266"/>
          <cell r="G2266"/>
          <cell r="H2266"/>
        </row>
        <row r="2267">
          <cell r="A2267" t="str">
            <v>MEMORIAS DE OBRA</v>
          </cell>
          <cell r="B2267"/>
          <cell r="C2267"/>
          <cell r="D2267"/>
          <cell r="E2267"/>
          <cell r="F2267"/>
          <cell r="G2267"/>
          <cell r="H2267"/>
        </row>
        <row r="2269">
          <cell r="A2269" t="str">
            <v>ITEM</v>
          </cell>
          <cell r="B2269" t="str">
            <v>DESCRIPCIÓN</v>
          </cell>
          <cell r="C2269"/>
          <cell r="D2269"/>
          <cell r="E2269"/>
          <cell r="F2269"/>
          <cell r="G2269" t="str">
            <v>UNIDAD</v>
          </cell>
          <cell r="H2269" t="str">
            <v>CANTIDAD</v>
          </cell>
        </row>
        <row r="2270">
          <cell r="A2270"/>
          <cell r="B2270" t="str">
            <v/>
          </cell>
          <cell r="C2270"/>
          <cell r="D2270"/>
          <cell r="E2270"/>
          <cell r="F2270"/>
          <cell r="G2270" t="str">
            <v/>
          </cell>
          <cell r="H2270" t="str">
            <v/>
          </cell>
        </row>
        <row r="2271">
          <cell r="A2271"/>
          <cell r="B2271"/>
          <cell r="C2271"/>
          <cell r="D2271"/>
          <cell r="E2271"/>
          <cell r="F2271"/>
          <cell r="G2271"/>
        </row>
        <row r="2272">
          <cell r="A2272" t="str">
            <v>DETALLE</v>
          </cell>
          <cell r="B2272"/>
          <cell r="C2272" t="str">
            <v>FACTOR</v>
          </cell>
          <cell r="D2272" t="str">
            <v>CANTIDAD</v>
          </cell>
          <cell r="E2272" t="str">
            <v>A (ML)</v>
          </cell>
          <cell r="F2272" t="str">
            <v>B (M2)</v>
          </cell>
          <cell r="G2272" t="str">
            <v>C (M3)</v>
          </cell>
          <cell r="H2272" t="str">
            <v>TOTAL</v>
          </cell>
        </row>
        <row r="2273">
          <cell r="A2273"/>
          <cell r="B2273"/>
          <cell r="C2273"/>
          <cell r="D2273"/>
          <cell r="E2273"/>
          <cell r="F2273"/>
          <cell r="G2273"/>
          <cell r="H2273" t="str">
            <v/>
          </cell>
        </row>
        <row r="2274">
          <cell r="A2274"/>
          <cell r="B2274"/>
          <cell r="C2274"/>
          <cell r="D2274"/>
          <cell r="E2274"/>
          <cell r="F2274"/>
          <cell r="G2274"/>
          <cell r="H2274" t="str">
            <v/>
          </cell>
        </row>
        <row r="2275">
          <cell r="A2275"/>
          <cell r="B2275"/>
          <cell r="C2275"/>
          <cell r="D2275"/>
          <cell r="E2275"/>
          <cell r="F2275"/>
          <cell r="G2275"/>
          <cell r="H2275" t="str">
            <v/>
          </cell>
        </row>
        <row r="2276">
          <cell r="A2276"/>
          <cell r="B2276"/>
          <cell r="C2276"/>
          <cell r="D2276"/>
          <cell r="E2276"/>
          <cell r="F2276"/>
          <cell r="G2276"/>
          <cell r="H2276" t="str">
            <v/>
          </cell>
        </row>
        <row r="2277">
          <cell r="A2277"/>
          <cell r="B2277"/>
          <cell r="C2277"/>
          <cell r="D2277"/>
          <cell r="E2277"/>
          <cell r="F2277"/>
          <cell r="G2277"/>
          <cell r="H2277" t="str">
            <v/>
          </cell>
        </row>
        <row r="2278">
          <cell r="A2278"/>
          <cell r="B2278"/>
          <cell r="C2278"/>
          <cell r="D2278"/>
          <cell r="E2278"/>
          <cell r="F2278"/>
          <cell r="G2278"/>
          <cell r="H2278" t="str">
            <v/>
          </cell>
        </row>
        <row r="2279">
          <cell r="A2279"/>
          <cell r="B2279"/>
          <cell r="C2279"/>
          <cell r="D2279"/>
          <cell r="E2279"/>
          <cell r="F2279"/>
          <cell r="G2279"/>
          <cell r="H2279" t="str">
            <v/>
          </cell>
        </row>
        <row r="2280">
          <cell r="A2280"/>
          <cell r="B2280"/>
          <cell r="C2280"/>
          <cell r="D2280"/>
          <cell r="E2280"/>
          <cell r="F2280"/>
          <cell r="G2280"/>
          <cell r="H2280" t="str">
            <v/>
          </cell>
        </row>
        <row r="2281">
          <cell r="A2281"/>
          <cell r="B2281"/>
          <cell r="C2281"/>
          <cell r="D2281"/>
          <cell r="E2281"/>
          <cell r="F2281"/>
          <cell r="G2281"/>
          <cell r="H2281" t="str">
            <v/>
          </cell>
        </row>
        <row r="2282">
          <cell r="A2282"/>
          <cell r="B2282"/>
          <cell r="C2282"/>
          <cell r="D2282"/>
          <cell r="E2282"/>
          <cell r="F2282"/>
          <cell r="G2282"/>
          <cell r="H2282" t="str">
            <v/>
          </cell>
        </row>
        <row r="2283">
          <cell r="A2283"/>
          <cell r="B2283"/>
          <cell r="C2283"/>
          <cell r="D2283"/>
          <cell r="E2283"/>
          <cell r="F2283"/>
          <cell r="G2283"/>
          <cell r="H2283" t="str">
            <v/>
          </cell>
        </row>
        <row r="2284">
          <cell r="A2284"/>
          <cell r="B2284"/>
          <cell r="C2284"/>
          <cell r="D2284"/>
          <cell r="E2284"/>
          <cell r="F2284"/>
          <cell r="G2284"/>
          <cell r="H2284" t="str">
            <v/>
          </cell>
        </row>
        <row r="2285">
          <cell r="A2285"/>
          <cell r="B2285"/>
          <cell r="C2285"/>
          <cell r="D2285"/>
          <cell r="E2285"/>
          <cell r="F2285"/>
          <cell r="G2285"/>
          <cell r="H2285" t="str">
            <v/>
          </cell>
        </row>
        <row r="2286">
          <cell r="A2286"/>
          <cell r="B2286"/>
          <cell r="C2286"/>
          <cell r="D2286"/>
          <cell r="E2286"/>
          <cell r="F2286"/>
          <cell r="G2286"/>
          <cell r="H2286" t="str">
            <v/>
          </cell>
        </row>
        <row r="2287">
          <cell r="A2287"/>
          <cell r="B2287"/>
          <cell r="C2287"/>
          <cell r="D2287"/>
          <cell r="E2287"/>
          <cell r="F2287"/>
          <cell r="G2287"/>
          <cell r="H2287" t="str">
            <v/>
          </cell>
        </row>
        <row r="2288">
          <cell r="A2288"/>
          <cell r="B2288"/>
          <cell r="C2288"/>
          <cell r="D2288"/>
          <cell r="E2288"/>
          <cell r="F2288"/>
          <cell r="G2288"/>
          <cell r="H2288" t="str">
            <v/>
          </cell>
        </row>
        <row r="2289">
          <cell r="A2289"/>
          <cell r="B2289"/>
          <cell r="C2289"/>
          <cell r="D2289"/>
          <cell r="E2289"/>
          <cell r="F2289"/>
          <cell r="G2289"/>
          <cell r="H2289" t="str">
            <v/>
          </cell>
        </row>
        <row r="2290">
          <cell r="A2290"/>
          <cell r="B2290"/>
          <cell r="C2290"/>
          <cell r="D2290"/>
          <cell r="E2290"/>
          <cell r="F2290"/>
          <cell r="G2290"/>
          <cell r="H2290" t="str">
            <v/>
          </cell>
        </row>
        <row r="2291">
          <cell r="A2291"/>
          <cell r="B2291"/>
          <cell r="C2291"/>
          <cell r="D2291"/>
          <cell r="E2291"/>
          <cell r="F2291"/>
          <cell r="G2291"/>
          <cell r="H2291" t="str">
            <v/>
          </cell>
        </row>
        <row r="2292">
          <cell r="A2292"/>
          <cell r="B2292"/>
          <cell r="C2292"/>
          <cell r="D2292"/>
          <cell r="E2292"/>
          <cell r="F2292"/>
          <cell r="G2292"/>
          <cell r="H2292" t="str">
            <v/>
          </cell>
        </row>
        <row r="2293">
          <cell r="A2293"/>
          <cell r="B2293"/>
          <cell r="C2293"/>
          <cell r="D2293"/>
          <cell r="E2293"/>
          <cell r="F2293"/>
          <cell r="G2293"/>
          <cell r="H2293" t="str">
            <v/>
          </cell>
        </row>
        <row r="2294">
          <cell r="A2294"/>
          <cell r="B2294"/>
          <cell r="C2294"/>
          <cell r="D2294"/>
          <cell r="E2294"/>
          <cell r="F2294"/>
          <cell r="G2294"/>
          <cell r="H2294" t="str">
            <v/>
          </cell>
        </row>
        <row r="2295">
          <cell r="A2295"/>
          <cell r="B2295"/>
          <cell r="C2295"/>
          <cell r="D2295"/>
          <cell r="E2295"/>
          <cell r="F2295"/>
          <cell r="G2295"/>
          <cell r="H2295" t="str">
            <v/>
          </cell>
        </row>
        <row r="2296">
          <cell r="A2296"/>
          <cell r="B2296"/>
          <cell r="C2296"/>
          <cell r="D2296"/>
          <cell r="E2296"/>
          <cell r="F2296"/>
          <cell r="G2296"/>
          <cell r="H2296" t="str">
            <v/>
          </cell>
        </row>
        <row r="2297">
          <cell r="A2297"/>
          <cell r="B2297"/>
          <cell r="C2297"/>
          <cell r="D2297"/>
          <cell r="E2297"/>
          <cell r="F2297"/>
          <cell r="G2297"/>
          <cell r="H2297" t="str">
            <v/>
          </cell>
        </row>
        <row r="2298">
          <cell r="A2298"/>
          <cell r="B2298"/>
          <cell r="C2298"/>
          <cell r="D2298"/>
          <cell r="E2298"/>
          <cell r="F2298"/>
          <cell r="G2298"/>
          <cell r="H2298" t="str">
            <v/>
          </cell>
        </row>
        <row r="2299">
          <cell r="A2299"/>
          <cell r="B2299"/>
          <cell r="C2299"/>
          <cell r="D2299"/>
          <cell r="E2299"/>
          <cell r="F2299"/>
          <cell r="G2299"/>
          <cell r="H2299" t="str">
            <v/>
          </cell>
        </row>
        <row r="2300">
          <cell r="A2300"/>
          <cell r="B2300"/>
          <cell r="C2300"/>
          <cell r="D2300"/>
          <cell r="E2300"/>
          <cell r="F2300"/>
          <cell r="G2300"/>
          <cell r="H2300" t="str">
            <v/>
          </cell>
        </row>
        <row r="2301">
          <cell r="A2301"/>
          <cell r="B2301"/>
          <cell r="C2301"/>
          <cell r="D2301"/>
          <cell r="E2301"/>
          <cell r="F2301"/>
          <cell r="G2301"/>
          <cell r="H2301" t="str">
            <v/>
          </cell>
        </row>
        <row r="2302">
          <cell r="A2302"/>
          <cell r="B2302"/>
          <cell r="C2302"/>
          <cell r="D2302"/>
          <cell r="E2302"/>
          <cell r="F2302"/>
          <cell r="G2302"/>
          <cell r="H2302" t="str">
            <v/>
          </cell>
        </row>
        <row r="2303">
          <cell r="A2303"/>
          <cell r="B2303"/>
          <cell r="C2303"/>
          <cell r="D2303"/>
          <cell r="E2303"/>
          <cell r="F2303"/>
          <cell r="G2303"/>
          <cell r="H2303" t="str">
            <v/>
          </cell>
        </row>
        <row r="2304">
          <cell r="A2304" t="str">
            <v>ITEM  - PÁGINA 1</v>
          </cell>
          <cell r="B2304"/>
          <cell r="C2304"/>
          <cell r="D2304"/>
          <cell r="E2304"/>
          <cell r="F2304"/>
          <cell r="G2304"/>
          <cell r="H2304"/>
        </row>
        <row r="2305">
          <cell r="A2305"/>
          <cell r="B2305"/>
          <cell r="C2305"/>
          <cell r="D2305"/>
          <cell r="E2305"/>
          <cell r="F2305"/>
          <cell r="G2305"/>
          <cell r="H2305" t="str">
            <v/>
          </cell>
        </row>
        <row r="2306">
          <cell r="A2306"/>
          <cell r="B2306"/>
          <cell r="C2306"/>
          <cell r="D2306"/>
          <cell r="E2306"/>
          <cell r="F2306"/>
          <cell r="G2306"/>
          <cell r="H2306" t="str">
            <v/>
          </cell>
        </row>
        <row r="2307">
          <cell r="A2307"/>
          <cell r="B2307"/>
          <cell r="C2307"/>
          <cell r="D2307"/>
          <cell r="E2307"/>
          <cell r="F2307"/>
          <cell r="G2307"/>
          <cell r="H2307" t="str">
            <v/>
          </cell>
        </row>
        <row r="2308">
          <cell r="A2308"/>
          <cell r="B2308"/>
          <cell r="C2308"/>
          <cell r="D2308"/>
          <cell r="E2308"/>
          <cell r="F2308"/>
          <cell r="G2308"/>
          <cell r="H2308" t="str">
            <v/>
          </cell>
        </row>
        <row r="2309">
          <cell r="A2309"/>
          <cell r="B2309"/>
          <cell r="C2309"/>
          <cell r="D2309"/>
          <cell r="E2309"/>
          <cell r="F2309"/>
          <cell r="G2309"/>
          <cell r="H2309" t="str">
            <v/>
          </cell>
        </row>
        <row r="2310">
          <cell r="A2310"/>
          <cell r="B2310"/>
          <cell r="C2310"/>
          <cell r="D2310"/>
          <cell r="E2310"/>
          <cell r="F2310"/>
          <cell r="G2310"/>
          <cell r="H2310" t="str">
            <v/>
          </cell>
        </row>
        <row r="2311">
          <cell r="A2311"/>
          <cell r="B2311"/>
          <cell r="C2311"/>
          <cell r="D2311"/>
          <cell r="E2311"/>
          <cell r="F2311"/>
          <cell r="G2311"/>
          <cell r="H2311" t="str">
            <v/>
          </cell>
        </row>
        <row r="2312">
          <cell r="A2312"/>
          <cell r="B2312"/>
          <cell r="C2312"/>
          <cell r="D2312"/>
          <cell r="E2312"/>
          <cell r="F2312"/>
          <cell r="G2312"/>
          <cell r="H2312" t="str">
            <v/>
          </cell>
        </row>
        <row r="2313">
          <cell r="A2313"/>
          <cell r="B2313"/>
          <cell r="C2313"/>
          <cell r="D2313"/>
          <cell r="E2313"/>
          <cell r="F2313"/>
          <cell r="G2313"/>
          <cell r="H2313" t="str">
            <v/>
          </cell>
        </row>
        <row r="2314">
          <cell r="A2314"/>
          <cell r="B2314"/>
          <cell r="C2314"/>
          <cell r="D2314"/>
          <cell r="E2314"/>
          <cell r="F2314"/>
          <cell r="G2314"/>
          <cell r="H2314" t="str">
            <v/>
          </cell>
        </row>
        <row r="2315">
          <cell r="A2315"/>
          <cell r="B2315"/>
          <cell r="C2315"/>
          <cell r="D2315"/>
          <cell r="E2315"/>
          <cell r="F2315"/>
          <cell r="G2315"/>
          <cell r="H2315" t="str">
            <v/>
          </cell>
        </row>
        <row r="2316">
          <cell r="A2316"/>
          <cell r="B2316"/>
          <cell r="C2316"/>
          <cell r="D2316"/>
          <cell r="E2316"/>
          <cell r="F2316"/>
          <cell r="G2316"/>
          <cell r="H2316" t="str">
            <v/>
          </cell>
        </row>
        <row r="2317">
          <cell r="A2317"/>
          <cell r="B2317"/>
          <cell r="C2317"/>
          <cell r="D2317"/>
          <cell r="E2317"/>
          <cell r="F2317"/>
          <cell r="G2317"/>
          <cell r="H2317" t="str">
            <v/>
          </cell>
        </row>
        <row r="2318">
          <cell r="A2318"/>
          <cell r="B2318"/>
          <cell r="C2318"/>
          <cell r="D2318"/>
          <cell r="E2318"/>
          <cell r="F2318"/>
          <cell r="G2318"/>
          <cell r="H2318" t="str">
            <v/>
          </cell>
        </row>
        <row r="2319">
          <cell r="A2319"/>
          <cell r="B2319"/>
          <cell r="C2319"/>
          <cell r="D2319"/>
          <cell r="E2319"/>
          <cell r="F2319"/>
          <cell r="G2319"/>
          <cell r="H2319" t="str">
            <v/>
          </cell>
        </row>
        <row r="2320">
          <cell r="A2320"/>
          <cell r="B2320"/>
          <cell r="C2320"/>
          <cell r="D2320"/>
          <cell r="E2320"/>
          <cell r="F2320"/>
          <cell r="G2320"/>
          <cell r="H2320" t="str">
            <v/>
          </cell>
        </row>
        <row r="2321">
          <cell r="A2321"/>
          <cell r="B2321"/>
          <cell r="C2321"/>
          <cell r="D2321"/>
          <cell r="E2321"/>
          <cell r="F2321"/>
          <cell r="G2321"/>
          <cell r="H2321" t="str">
            <v/>
          </cell>
        </row>
        <row r="2322">
          <cell r="A2322" t="str">
            <v xml:space="preserve">TOTAL CANTIDAD ITEM </v>
          </cell>
          <cell r="B2322"/>
          <cell r="C2322"/>
          <cell r="D2322"/>
          <cell r="E2322"/>
          <cell r="F2322"/>
          <cell r="G2322"/>
          <cell r="H2322" t="str">
            <v/>
          </cell>
        </row>
        <row r="2323">
          <cell r="A2323" t="str">
            <v>INSERTE PLANO, GRÁFICO O ESQUEMA AQUÍ</v>
          </cell>
          <cell r="B2323"/>
          <cell r="C2323"/>
          <cell r="D2323"/>
          <cell r="E2323"/>
          <cell r="F2323"/>
          <cell r="G2323"/>
          <cell r="H2323"/>
        </row>
        <row r="2324">
          <cell r="A2324"/>
          <cell r="B2324"/>
          <cell r="C2324"/>
          <cell r="D2324"/>
          <cell r="E2324"/>
          <cell r="F2324"/>
          <cell r="G2324"/>
          <cell r="H2324"/>
        </row>
        <row r="2325">
          <cell r="A2325"/>
          <cell r="B2325"/>
          <cell r="C2325"/>
          <cell r="D2325"/>
          <cell r="E2325"/>
          <cell r="F2325"/>
          <cell r="G2325"/>
          <cell r="H2325"/>
        </row>
        <row r="2326">
          <cell r="A2326"/>
          <cell r="B2326"/>
          <cell r="C2326"/>
          <cell r="D2326"/>
          <cell r="E2326"/>
          <cell r="F2326"/>
          <cell r="G2326"/>
          <cell r="H2326"/>
        </row>
        <row r="2327">
          <cell r="A2327"/>
          <cell r="B2327"/>
          <cell r="C2327"/>
          <cell r="D2327"/>
          <cell r="E2327"/>
          <cell r="F2327"/>
          <cell r="G2327"/>
          <cell r="H2327"/>
        </row>
        <row r="2328">
          <cell r="A2328"/>
          <cell r="B2328"/>
          <cell r="C2328"/>
          <cell r="D2328"/>
          <cell r="E2328"/>
          <cell r="F2328"/>
          <cell r="G2328"/>
          <cell r="H2328"/>
        </row>
        <row r="2329">
          <cell r="A2329"/>
          <cell r="B2329"/>
          <cell r="C2329"/>
          <cell r="D2329"/>
          <cell r="E2329"/>
          <cell r="F2329"/>
          <cell r="G2329"/>
          <cell r="H2329"/>
        </row>
        <row r="2330">
          <cell r="A2330"/>
          <cell r="B2330"/>
          <cell r="C2330"/>
          <cell r="D2330"/>
          <cell r="E2330"/>
          <cell r="F2330"/>
          <cell r="G2330"/>
          <cell r="H2330"/>
        </row>
        <row r="2331">
          <cell r="A2331"/>
          <cell r="B2331"/>
          <cell r="C2331"/>
          <cell r="D2331"/>
          <cell r="E2331"/>
          <cell r="F2331"/>
          <cell r="G2331"/>
          <cell r="H2331"/>
        </row>
        <row r="2332">
          <cell r="A2332"/>
          <cell r="B2332"/>
          <cell r="C2332"/>
          <cell r="D2332"/>
          <cell r="E2332"/>
          <cell r="F2332"/>
          <cell r="G2332"/>
          <cell r="H2332"/>
        </row>
        <row r="2333">
          <cell r="A2333"/>
          <cell r="B2333"/>
          <cell r="C2333"/>
          <cell r="D2333"/>
          <cell r="E2333"/>
          <cell r="F2333"/>
          <cell r="G2333"/>
          <cell r="H2333"/>
        </row>
        <row r="2334">
          <cell r="A2334"/>
          <cell r="B2334"/>
          <cell r="C2334"/>
          <cell r="D2334"/>
          <cell r="E2334"/>
          <cell r="F2334"/>
          <cell r="G2334"/>
          <cell r="H2334"/>
        </row>
        <row r="2335">
          <cell r="A2335"/>
          <cell r="B2335"/>
          <cell r="C2335"/>
          <cell r="D2335"/>
          <cell r="E2335"/>
          <cell r="F2335"/>
          <cell r="G2335"/>
          <cell r="H2335"/>
        </row>
        <row r="2336">
          <cell r="A2336"/>
          <cell r="B2336"/>
          <cell r="C2336"/>
          <cell r="D2336"/>
          <cell r="E2336"/>
          <cell r="F2336"/>
          <cell r="G2336"/>
          <cell r="H2336"/>
        </row>
        <row r="2337">
          <cell r="A2337"/>
          <cell r="B2337"/>
          <cell r="C2337"/>
          <cell r="D2337"/>
          <cell r="E2337"/>
          <cell r="F2337"/>
          <cell r="G2337"/>
          <cell r="H2337"/>
        </row>
        <row r="2338">
          <cell r="A2338"/>
          <cell r="B2338"/>
          <cell r="C2338"/>
          <cell r="D2338"/>
          <cell r="E2338"/>
          <cell r="F2338"/>
          <cell r="G2338"/>
          <cell r="H2338"/>
        </row>
        <row r="2339">
          <cell r="A2339"/>
          <cell r="B2339"/>
          <cell r="C2339"/>
          <cell r="D2339"/>
          <cell r="E2339"/>
          <cell r="F2339"/>
          <cell r="G2339"/>
          <cell r="H2339"/>
        </row>
        <row r="2340">
          <cell r="A2340"/>
          <cell r="B2340"/>
          <cell r="C2340"/>
          <cell r="D2340"/>
          <cell r="E2340"/>
          <cell r="F2340"/>
          <cell r="G2340"/>
          <cell r="H2340"/>
        </row>
        <row r="2341">
          <cell r="A2341"/>
          <cell r="B2341"/>
          <cell r="C2341"/>
          <cell r="D2341"/>
          <cell r="E2341"/>
          <cell r="F2341"/>
          <cell r="G2341"/>
          <cell r="H2341"/>
        </row>
        <row r="2342">
          <cell r="A2342"/>
          <cell r="B2342"/>
          <cell r="C2342"/>
          <cell r="D2342"/>
          <cell r="E2342"/>
          <cell r="F2342"/>
          <cell r="G2342"/>
          <cell r="H2342"/>
        </row>
        <row r="2343">
          <cell r="A2343"/>
          <cell r="C2343"/>
          <cell r="D2343"/>
          <cell r="E2343"/>
          <cell r="F2343"/>
          <cell r="G2343"/>
        </row>
        <row r="2344">
          <cell r="A2344"/>
          <cell r="C2344"/>
          <cell r="D2344"/>
          <cell r="E2344"/>
          <cell r="F2344"/>
          <cell r="G2344"/>
        </row>
        <row r="2345">
          <cell r="A2345"/>
          <cell r="B2345"/>
          <cell r="C2345"/>
          <cell r="D2345"/>
          <cell r="E2345"/>
          <cell r="F2345"/>
          <cell r="G2345"/>
        </row>
        <row r="2346">
          <cell r="A2346"/>
          <cell r="B2346" t="str">
            <v>LUIS ROBERTO MONTERROSA OROZCO</v>
          </cell>
          <cell r="C2346"/>
          <cell r="D2346"/>
          <cell r="E2346"/>
          <cell r="F2346"/>
          <cell r="G2346"/>
        </row>
        <row r="2347">
          <cell r="A2347"/>
          <cell r="B2347" t="str">
            <v>ING. CIVIL CONSULTOR EXTERNO</v>
          </cell>
          <cell r="C2347"/>
          <cell r="D2347"/>
          <cell r="E2347"/>
          <cell r="F2347"/>
          <cell r="G2347"/>
        </row>
        <row r="2348">
          <cell r="A2348"/>
          <cell r="B2348" t="str">
            <v>PLANEACION MUNICIPAL</v>
          </cell>
          <cell r="C2348"/>
          <cell r="D2348"/>
          <cell r="E2348"/>
          <cell r="F2348"/>
          <cell r="G2348"/>
        </row>
        <row r="2349">
          <cell r="A2349"/>
          <cell r="B2349" t="str">
            <v>M.P. 5202140692</v>
          </cell>
          <cell r="C2349" t="str">
            <v>ITEM  - PÁGINA 2</v>
          </cell>
          <cell r="D2349"/>
          <cell r="E2349"/>
          <cell r="F2349"/>
          <cell r="G2349"/>
          <cell r="H2349"/>
        </row>
        <row r="2350">
          <cell r="A2350" t="str">
            <v>DEPARTAMENTO DE ANTIOQUIA</v>
          </cell>
          <cell r="B2350"/>
          <cell r="C2350"/>
          <cell r="D2350"/>
          <cell r="E2350"/>
          <cell r="F2350"/>
          <cell r="G2350"/>
          <cell r="H2350"/>
        </row>
        <row r="2351">
          <cell r="A2351" t="str">
            <v>MUNICIPIO DE CAUCASIA</v>
          </cell>
          <cell r="B2351"/>
          <cell r="C2351"/>
          <cell r="D2351"/>
          <cell r="E2351"/>
          <cell r="F2351"/>
          <cell r="G2351"/>
          <cell r="H2351"/>
        </row>
        <row r="2352">
          <cell r="A2352" t="str">
            <v>PROYECTO: CONSTRUCCION DE PAVIMENTO RIGIDO URBANO EN LA URBANIZACION VILLA SUAREZ DEL MUNICIPIO DE CAUCASIA ,ANTIOQUIA</v>
          </cell>
          <cell r="B2352"/>
          <cell r="C2352"/>
          <cell r="D2352"/>
          <cell r="E2352"/>
          <cell r="F2352"/>
          <cell r="G2352"/>
          <cell r="H2352"/>
        </row>
        <row r="2353">
          <cell r="A2353"/>
          <cell r="C2353"/>
          <cell r="D2353"/>
          <cell r="E2353"/>
          <cell r="F2353"/>
          <cell r="G2353"/>
          <cell r="H2353"/>
        </row>
        <row r="2354">
          <cell r="A2354" t="str">
            <v>MEMORIAS DE OBRA</v>
          </cell>
          <cell r="B2354"/>
          <cell r="C2354"/>
          <cell r="D2354"/>
          <cell r="E2354"/>
          <cell r="F2354"/>
          <cell r="G2354"/>
          <cell r="H2354"/>
        </row>
        <row r="2356">
          <cell r="A2356" t="str">
            <v>ITEM</v>
          </cell>
          <cell r="B2356" t="str">
            <v>DESCRIPCIÓN</v>
          </cell>
          <cell r="C2356"/>
          <cell r="D2356"/>
          <cell r="E2356"/>
          <cell r="F2356"/>
          <cell r="G2356" t="str">
            <v>UNIDAD</v>
          </cell>
          <cell r="H2356" t="str">
            <v>CANTIDAD</v>
          </cell>
        </row>
        <row r="2357">
          <cell r="A2357"/>
          <cell r="B2357" t="str">
            <v/>
          </cell>
          <cell r="C2357"/>
          <cell r="D2357"/>
          <cell r="E2357"/>
          <cell r="F2357"/>
          <cell r="G2357" t="str">
            <v/>
          </cell>
          <cell r="H2357" t="str">
            <v/>
          </cell>
        </row>
        <row r="2358">
          <cell r="A2358"/>
          <cell r="B2358"/>
          <cell r="C2358"/>
          <cell r="D2358"/>
          <cell r="E2358"/>
          <cell r="F2358"/>
          <cell r="G2358"/>
        </row>
        <row r="2359">
          <cell r="A2359" t="str">
            <v>DETALLE</v>
          </cell>
          <cell r="B2359"/>
          <cell r="C2359" t="str">
            <v>FACTOR</v>
          </cell>
          <cell r="D2359" t="str">
            <v>CANTIDAD</v>
          </cell>
          <cell r="E2359" t="str">
            <v>A (ML)</v>
          </cell>
          <cell r="F2359" t="str">
            <v>B (M2)</v>
          </cell>
          <cell r="G2359" t="str">
            <v>C (M3)</v>
          </cell>
          <cell r="H2359" t="str">
            <v>TOTAL</v>
          </cell>
        </row>
        <row r="2360">
          <cell r="A2360"/>
          <cell r="B2360"/>
          <cell r="C2360"/>
          <cell r="D2360"/>
          <cell r="E2360"/>
          <cell r="F2360"/>
          <cell r="G2360"/>
          <cell r="H2360" t="str">
            <v/>
          </cell>
        </row>
        <row r="2361">
          <cell r="A2361"/>
          <cell r="B2361"/>
          <cell r="C2361"/>
          <cell r="D2361"/>
          <cell r="E2361"/>
          <cell r="F2361"/>
          <cell r="G2361"/>
          <cell r="H2361" t="str">
            <v/>
          </cell>
        </row>
        <row r="2362">
          <cell r="A2362"/>
          <cell r="B2362"/>
          <cell r="C2362"/>
          <cell r="D2362"/>
          <cell r="E2362"/>
          <cell r="F2362"/>
          <cell r="G2362"/>
          <cell r="H2362" t="str">
            <v/>
          </cell>
        </row>
        <row r="2363">
          <cell r="A2363"/>
          <cell r="B2363"/>
          <cell r="C2363"/>
          <cell r="D2363"/>
          <cell r="E2363"/>
          <cell r="F2363"/>
          <cell r="G2363"/>
          <cell r="H2363" t="str">
            <v/>
          </cell>
        </row>
        <row r="2364">
          <cell r="A2364"/>
          <cell r="B2364"/>
          <cell r="C2364"/>
          <cell r="D2364"/>
          <cell r="E2364"/>
          <cell r="F2364"/>
          <cell r="G2364"/>
          <cell r="H2364" t="str">
            <v/>
          </cell>
        </row>
        <row r="2365">
          <cell r="A2365"/>
          <cell r="B2365"/>
          <cell r="C2365"/>
          <cell r="D2365"/>
          <cell r="E2365"/>
          <cell r="F2365"/>
          <cell r="G2365"/>
          <cell r="H2365" t="str">
            <v/>
          </cell>
        </row>
        <row r="2366">
          <cell r="A2366"/>
          <cell r="B2366"/>
          <cell r="C2366"/>
          <cell r="D2366"/>
          <cell r="E2366"/>
          <cell r="F2366"/>
          <cell r="G2366"/>
          <cell r="H2366" t="str">
            <v/>
          </cell>
        </row>
        <row r="2367">
          <cell r="A2367"/>
          <cell r="B2367"/>
          <cell r="C2367"/>
          <cell r="D2367"/>
          <cell r="E2367"/>
          <cell r="F2367"/>
          <cell r="G2367"/>
          <cell r="H2367" t="str">
            <v/>
          </cell>
        </row>
        <row r="2368">
          <cell r="A2368"/>
          <cell r="B2368"/>
          <cell r="C2368"/>
          <cell r="D2368"/>
          <cell r="E2368"/>
          <cell r="F2368"/>
          <cell r="G2368"/>
          <cell r="H2368" t="str">
            <v/>
          </cell>
        </row>
        <row r="2369">
          <cell r="A2369"/>
          <cell r="B2369"/>
          <cell r="C2369"/>
          <cell r="D2369"/>
          <cell r="E2369"/>
          <cell r="F2369"/>
          <cell r="G2369"/>
          <cell r="H2369" t="str">
            <v/>
          </cell>
        </row>
        <row r="2370">
          <cell r="A2370"/>
          <cell r="B2370"/>
          <cell r="C2370"/>
          <cell r="D2370"/>
          <cell r="E2370"/>
          <cell r="F2370"/>
          <cell r="G2370"/>
          <cell r="H2370" t="str">
            <v/>
          </cell>
        </row>
        <row r="2371">
          <cell r="A2371"/>
          <cell r="B2371"/>
          <cell r="C2371"/>
          <cell r="D2371"/>
          <cell r="E2371"/>
          <cell r="F2371"/>
          <cell r="G2371"/>
          <cell r="H2371" t="str">
            <v/>
          </cell>
        </row>
        <row r="2372">
          <cell r="A2372"/>
          <cell r="B2372"/>
          <cell r="C2372"/>
          <cell r="D2372"/>
          <cell r="E2372"/>
          <cell r="F2372"/>
          <cell r="G2372"/>
          <cell r="H2372" t="str">
            <v/>
          </cell>
        </row>
        <row r="2373">
          <cell r="A2373"/>
          <cell r="B2373"/>
          <cell r="C2373"/>
          <cell r="D2373"/>
          <cell r="E2373"/>
          <cell r="F2373"/>
          <cell r="G2373"/>
          <cell r="H2373" t="str">
            <v/>
          </cell>
        </row>
        <row r="2374">
          <cell r="A2374"/>
          <cell r="B2374"/>
          <cell r="C2374"/>
          <cell r="D2374"/>
          <cell r="E2374"/>
          <cell r="F2374"/>
          <cell r="G2374"/>
          <cell r="H2374" t="str">
            <v/>
          </cell>
        </row>
        <row r="2375">
          <cell r="A2375"/>
          <cell r="B2375"/>
          <cell r="C2375"/>
          <cell r="D2375"/>
          <cell r="E2375"/>
          <cell r="F2375"/>
          <cell r="G2375"/>
          <cell r="H2375" t="str">
            <v/>
          </cell>
        </row>
        <row r="2376">
          <cell r="A2376"/>
          <cell r="B2376"/>
          <cell r="C2376"/>
          <cell r="D2376"/>
          <cell r="E2376"/>
          <cell r="F2376"/>
          <cell r="G2376"/>
          <cell r="H2376" t="str">
            <v/>
          </cell>
        </row>
        <row r="2377">
          <cell r="A2377"/>
          <cell r="B2377"/>
          <cell r="C2377"/>
          <cell r="D2377"/>
          <cell r="E2377"/>
          <cell r="F2377"/>
          <cell r="G2377"/>
          <cell r="H2377" t="str">
            <v/>
          </cell>
        </row>
        <row r="2378">
          <cell r="A2378"/>
          <cell r="B2378"/>
          <cell r="C2378"/>
          <cell r="D2378"/>
          <cell r="E2378"/>
          <cell r="F2378"/>
          <cell r="G2378"/>
          <cell r="H2378" t="str">
            <v/>
          </cell>
        </row>
        <row r="2379">
          <cell r="A2379"/>
          <cell r="B2379"/>
          <cell r="C2379"/>
          <cell r="D2379"/>
          <cell r="E2379"/>
          <cell r="F2379"/>
          <cell r="G2379"/>
          <cell r="H2379" t="str">
            <v/>
          </cell>
        </row>
        <row r="2380">
          <cell r="A2380"/>
          <cell r="B2380"/>
          <cell r="C2380"/>
          <cell r="D2380"/>
          <cell r="E2380"/>
          <cell r="F2380"/>
          <cell r="G2380"/>
          <cell r="H2380" t="str">
            <v/>
          </cell>
        </row>
        <row r="2381">
          <cell r="A2381"/>
          <cell r="B2381"/>
          <cell r="C2381"/>
          <cell r="D2381"/>
          <cell r="E2381"/>
          <cell r="F2381"/>
          <cell r="G2381"/>
          <cell r="H2381" t="str">
            <v/>
          </cell>
        </row>
        <row r="2382">
          <cell r="A2382"/>
          <cell r="B2382"/>
          <cell r="C2382"/>
          <cell r="D2382"/>
          <cell r="E2382"/>
          <cell r="F2382"/>
          <cell r="G2382"/>
          <cell r="H2382" t="str">
            <v/>
          </cell>
        </row>
        <row r="2383">
          <cell r="A2383"/>
          <cell r="B2383"/>
          <cell r="C2383"/>
          <cell r="D2383"/>
          <cell r="E2383"/>
          <cell r="F2383"/>
          <cell r="G2383"/>
          <cell r="H2383" t="str">
            <v/>
          </cell>
        </row>
        <row r="2384">
          <cell r="A2384"/>
          <cell r="B2384"/>
          <cell r="C2384"/>
          <cell r="D2384"/>
          <cell r="E2384"/>
          <cell r="F2384"/>
          <cell r="G2384"/>
          <cell r="H2384" t="str">
            <v/>
          </cell>
        </row>
        <row r="2385">
          <cell r="A2385"/>
          <cell r="B2385"/>
          <cell r="C2385"/>
          <cell r="D2385"/>
          <cell r="E2385"/>
          <cell r="F2385"/>
          <cell r="G2385"/>
          <cell r="H2385" t="str">
            <v/>
          </cell>
        </row>
        <row r="2386">
          <cell r="A2386"/>
          <cell r="B2386"/>
          <cell r="C2386"/>
          <cell r="D2386"/>
          <cell r="E2386"/>
          <cell r="F2386"/>
          <cell r="G2386"/>
          <cell r="H2386" t="str">
            <v/>
          </cell>
        </row>
        <row r="2387">
          <cell r="A2387"/>
          <cell r="B2387"/>
          <cell r="C2387"/>
          <cell r="D2387"/>
          <cell r="E2387"/>
          <cell r="F2387"/>
          <cell r="G2387"/>
          <cell r="H2387" t="str">
            <v/>
          </cell>
        </row>
        <row r="2388">
          <cell r="A2388"/>
          <cell r="B2388"/>
          <cell r="C2388"/>
          <cell r="D2388"/>
          <cell r="E2388"/>
          <cell r="F2388"/>
          <cell r="G2388"/>
          <cell r="H2388" t="str">
            <v/>
          </cell>
        </row>
        <row r="2389">
          <cell r="A2389"/>
          <cell r="B2389"/>
          <cell r="C2389"/>
          <cell r="D2389"/>
          <cell r="E2389"/>
          <cell r="F2389"/>
          <cell r="G2389"/>
          <cell r="H2389" t="str">
            <v/>
          </cell>
        </row>
        <row r="2390">
          <cell r="A2390"/>
          <cell r="B2390"/>
          <cell r="C2390"/>
          <cell r="D2390"/>
          <cell r="E2390"/>
          <cell r="F2390"/>
          <cell r="G2390"/>
          <cell r="H2390" t="str">
            <v/>
          </cell>
        </row>
        <row r="2391">
          <cell r="A2391" t="str">
            <v>ITEM  - PÁGINA 1</v>
          </cell>
          <cell r="B2391"/>
          <cell r="C2391"/>
          <cell r="D2391"/>
          <cell r="E2391"/>
          <cell r="F2391"/>
          <cell r="G2391"/>
          <cell r="H2391"/>
        </row>
        <row r="2392">
          <cell r="A2392"/>
          <cell r="B2392"/>
          <cell r="C2392"/>
          <cell r="D2392"/>
          <cell r="E2392"/>
          <cell r="F2392"/>
          <cell r="G2392"/>
          <cell r="H2392" t="str">
            <v/>
          </cell>
        </row>
        <row r="2393">
          <cell r="A2393"/>
          <cell r="B2393"/>
          <cell r="C2393"/>
          <cell r="D2393"/>
          <cell r="E2393"/>
          <cell r="F2393"/>
          <cell r="G2393"/>
          <cell r="H2393" t="str">
            <v/>
          </cell>
        </row>
        <row r="2394">
          <cell r="A2394"/>
          <cell r="B2394"/>
          <cell r="C2394"/>
          <cell r="D2394"/>
          <cell r="E2394"/>
          <cell r="F2394"/>
          <cell r="G2394"/>
          <cell r="H2394" t="str">
            <v/>
          </cell>
        </row>
        <row r="2395">
          <cell r="A2395"/>
          <cell r="B2395"/>
          <cell r="C2395"/>
          <cell r="D2395"/>
          <cell r="E2395"/>
          <cell r="F2395"/>
          <cell r="G2395"/>
          <cell r="H2395" t="str">
            <v/>
          </cell>
        </row>
        <row r="2396">
          <cell r="A2396"/>
          <cell r="B2396"/>
          <cell r="C2396"/>
          <cell r="D2396"/>
          <cell r="E2396"/>
          <cell r="F2396"/>
          <cell r="G2396"/>
          <cell r="H2396" t="str">
            <v/>
          </cell>
        </row>
        <row r="2397">
          <cell r="A2397"/>
          <cell r="B2397"/>
          <cell r="C2397"/>
          <cell r="D2397"/>
          <cell r="E2397"/>
          <cell r="F2397"/>
          <cell r="G2397"/>
          <cell r="H2397" t="str">
            <v/>
          </cell>
        </row>
        <row r="2398">
          <cell r="A2398"/>
          <cell r="B2398"/>
          <cell r="C2398"/>
          <cell r="D2398"/>
          <cell r="E2398"/>
          <cell r="F2398"/>
          <cell r="G2398"/>
          <cell r="H2398" t="str">
            <v/>
          </cell>
        </row>
        <row r="2399">
          <cell r="A2399"/>
          <cell r="B2399"/>
          <cell r="C2399"/>
          <cell r="D2399"/>
          <cell r="E2399"/>
          <cell r="F2399"/>
          <cell r="G2399"/>
          <cell r="H2399" t="str">
            <v/>
          </cell>
        </row>
        <row r="2400">
          <cell r="A2400"/>
          <cell r="B2400"/>
          <cell r="C2400"/>
          <cell r="D2400"/>
          <cell r="E2400"/>
          <cell r="F2400"/>
          <cell r="G2400"/>
          <cell r="H2400" t="str">
            <v/>
          </cell>
        </row>
        <row r="2401">
          <cell r="A2401"/>
          <cell r="B2401"/>
          <cell r="C2401"/>
          <cell r="D2401"/>
          <cell r="E2401"/>
          <cell r="F2401"/>
          <cell r="G2401"/>
          <cell r="H2401" t="str">
            <v/>
          </cell>
        </row>
        <row r="2402">
          <cell r="A2402"/>
          <cell r="B2402"/>
          <cell r="C2402"/>
          <cell r="D2402"/>
          <cell r="E2402"/>
          <cell r="F2402"/>
          <cell r="G2402"/>
          <cell r="H2402" t="str">
            <v/>
          </cell>
        </row>
        <row r="2403">
          <cell r="A2403"/>
          <cell r="B2403"/>
          <cell r="C2403"/>
          <cell r="D2403"/>
          <cell r="E2403"/>
          <cell r="F2403"/>
          <cell r="G2403"/>
          <cell r="H2403" t="str">
            <v/>
          </cell>
        </row>
        <row r="2404">
          <cell r="A2404"/>
          <cell r="B2404"/>
          <cell r="C2404"/>
          <cell r="D2404"/>
          <cell r="E2404"/>
          <cell r="F2404"/>
          <cell r="G2404"/>
          <cell r="H2404" t="str">
            <v/>
          </cell>
        </row>
        <row r="2405">
          <cell r="A2405"/>
          <cell r="B2405"/>
          <cell r="C2405"/>
          <cell r="D2405"/>
          <cell r="E2405"/>
          <cell r="F2405"/>
          <cell r="G2405"/>
          <cell r="H2405" t="str">
            <v/>
          </cell>
        </row>
        <row r="2406">
          <cell r="A2406"/>
          <cell r="B2406"/>
          <cell r="C2406"/>
          <cell r="D2406"/>
          <cell r="E2406"/>
          <cell r="F2406"/>
          <cell r="G2406"/>
          <cell r="H2406" t="str">
            <v/>
          </cell>
        </row>
        <row r="2407">
          <cell r="A2407"/>
          <cell r="B2407"/>
          <cell r="C2407"/>
          <cell r="D2407"/>
          <cell r="E2407"/>
          <cell r="F2407"/>
          <cell r="G2407"/>
          <cell r="H2407" t="str">
            <v/>
          </cell>
        </row>
        <row r="2408">
          <cell r="A2408"/>
          <cell r="B2408"/>
          <cell r="C2408"/>
          <cell r="D2408"/>
          <cell r="E2408"/>
          <cell r="F2408"/>
          <cell r="G2408"/>
          <cell r="H2408" t="str">
            <v/>
          </cell>
        </row>
        <row r="2409">
          <cell r="A2409" t="str">
            <v xml:space="preserve">TOTAL CANTIDAD ITEM </v>
          </cell>
          <cell r="B2409"/>
          <cell r="C2409"/>
          <cell r="D2409"/>
          <cell r="E2409"/>
          <cell r="F2409"/>
          <cell r="G2409"/>
          <cell r="H2409" t="str">
            <v/>
          </cell>
        </row>
        <row r="2410">
          <cell r="A2410" t="str">
            <v>INSERTE PLANO, GRÁFICO O ESQUEMA AQUÍ</v>
          </cell>
          <cell r="B2410"/>
          <cell r="C2410"/>
          <cell r="D2410"/>
          <cell r="E2410"/>
          <cell r="F2410"/>
          <cell r="G2410"/>
          <cell r="H2410"/>
        </row>
        <row r="2411">
          <cell r="A2411"/>
          <cell r="B2411"/>
          <cell r="C2411"/>
          <cell r="D2411"/>
          <cell r="E2411"/>
          <cell r="F2411"/>
          <cell r="G2411"/>
          <cell r="H2411"/>
        </row>
        <row r="2412">
          <cell r="A2412"/>
          <cell r="B2412"/>
          <cell r="C2412"/>
          <cell r="D2412"/>
          <cell r="E2412"/>
          <cell r="F2412"/>
          <cell r="G2412"/>
          <cell r="H2412"/>
        </row>
        <row r="2413">
          <cell r="A2413"/>
          <cell r="B2413"/>
          <cell r="C2413"/>
          <cell r="D2413"/>
          <cell r="E2413"/>
          <cell r="F2413"/>
          <cell r="G2413"/>
          <cell r="H2413"/>
        </row>
        <row r="2414">
          <cell r="A2414"/>
          <cell r="B2414"/>
          <cell r="C2414"/>
          <cell r="D2414"/>
          <cell r="E2414"/>
          <cell r="F2414"/>
          <cell r="G2414"/>
          <cell r="H2414"/>
        </row>
        <row r="2415">
          <cell r="A2415"/>
          <cell r="B2415"/>
          <cell r="C2415"/>
          <cell r="D2415"/>
          <cell r="E2415"/>
          <cell r="F2415"/>
          <cell r="G2415"/>
          <cell r="H2415"/>
        </row>
        <row r="2416">
          <cell r="A2416"/>
          <cell r="B2416"/>
          <cell r="C2416"/>
          <cell r="D2416"/>
          <cell r="E2416"/>
          <cell r="F2416"/>
          <cell r="G2416"/>
          <cell r="H2416"/>
        </row>
        <row r="2417">
          <cell r="A2417"/>
          <cell r="B2417"/>
          <cell r="C2417"/>
          <cell r="D2417"/>
          <cell r="E2417"/>
          <cell r="F2417"/>
          <cell r="G2417"/>
          <cell r="H2417"/>
        </row>
        <row r="2418">
          <cell r="A2418"/>
          <cell r="B2418"/>
          <cell r="C2418"/>
          <cell r="D2418"/>
          <cell r="E2418"/>
          <cell r="F2418"/>
          <cell r="G2418"/>
          <cell r="H2418"/>
        </row>
        <row r="2419">
          <cell r="A2419"/>
          <cell r="B2419"/>
          <cell r="C2419"/>
          <cell r="D2419"/>
          <cell r="E2419"/>
          <cell r="F2419"/>
          <cell r="G2419"/>
          <cell r="H2419"/>
        </row>
        <row r="2420">
          <cell r="A2420"/>
          <cell r="B2420"/>
          <cell r="C2420"/>
          <cell r="D2420"/>
          <cell r="E2420"/>
          <cell r="F2420"/>
          <cell r="G2420"/>
          <cell r="H2420"/>
        </row>
        <row r="2421">
          <cell r="A2421"/>
          <cell r="B2421"/>
          <cell r="C2421"/>
          <cell r="D2421"/>
          <cell r="E2421"/>
          <cell r="F2421"/>
          <cell r="G2421"/>
          <cell r="H2421"/>
        </row>
        <row r="2422">
          <cell r="A2422"/>
          <cell r="B2422"/>
          <cell r="C2422"/>
          <cell r="D2422"/>
          <cell r="E2422"/>
          <cell r="F2422"/>
          <cell r="G2422"/>
          <cell r="H2422"/>
        </row>
        <row r="2423">
          <cell r="A2423"/>
          <cell r="B2423"/>
          <cell r="C2423"/>
          <cell r="D2423"/>
          <cell r="E2423"/>
          <cell r="F2423"/>
          <cell r="G2423"/>
          <cell r="H2423"/>
        </row>
        <row r="2424">
          <cell r="A2424"/>
          <cell r="B2424"/>
          <cell r="C2424"/>
          <cell r="D2424"/>
          <cell r="E2424"/>
          <cell r="F2424"/>
          <cell r="G2424"/>
          <cell r="H2424"/>
        </row>
        <row r="2425">
          <cell r="A2425"/>
          <cell r="B2425"/>
          <cell r="C2425"/>
          <cell r="D2425"/>
          <cell r="E2425"/>
          <cell r="F2425"/>
          <cell r="G2425"/>
          <cell r="H2425"/>
        </row>
        <row r="2426">
          <cell r="A2426"/>
          <cell r="B2426"/>
          <cell r="C2426"/>
          <cell r="D2426"/>
          <cell r="E2426"/>
          <cell r="F2426"/>
          <cell r="G2426"/>
          <cell r="H2426"/>
        </row>
        <row r="2427">
          <cell r="A2427"/>
          <cell r="B2427"/>
          <cell r="C2427"/>
          <cell r="D2427"/>
          <cell r="E2427"/>
          <cell r="F2427"/>
          <cell r="G2427"/>
          <cell r="H2427"/>
        </row>
        <row r="2428">
          <cell r="A2428"/>
          <cell r="B2428"/>
          <cell r="C2428"/>
          <cell r="D2428"/>
          <cell r="E2428"/>
          <cell r="F2428"/>
          <cell r="G2428"/>
          <cell r="H2428"/>
        </row>
        <row r="2429">
          <cell r="A2429"/>
          <cell r="B2429"/>
          <cell r="C2429"/>
          <cell r="D2429"/>
          <cell r="E2429"/>
          <cell r="F2429"/>
          <cell r="G2429"/>
          <cell r="H2429"/>
        </row>
        <row r="2430">
          <cell r="A2430"/>
          <cell r="C2430"/>
          <cell r="D2430"/>
          <cell r="E2430"/>
          <cell r="F2430"/>
          <cell r="G2430"/>
        </row>
        <row r="2431">
          <cell r="A2431"/>
          <cell r="C2431"/>
          <cell r="D2431"/>
          <cell r="E2431"/>
          <cell r="F2431"/>
          <cell r="G2431"/>
        </row>
        <row r="2432">
          <cell r="A2432"/>
          <cell r="B2432"/>
          <cell r="C2432"/>
          <cell r="D2432"/>
          <cell r="E2432"/>
          <cell r="F2432"/>
          <cell r="G2432"/>
        </row>
        <row r="2433">
          <cell r="A2433"/>
          <cell r="B2433" t="str">
            <v>LUIS ROBERTO MONTERROSA OROZCO</v>
          </cell>
          <cell r="C2433"/>
          <cell r="D2433"/>
          <cell r="E2433"/>
          <cell r="F2433"/>
          <cell r="G2433"/>
        </row>
        <row r="2434">
          <cell r="A2434"/>
          <cell r="B2434" t="str">
            <v>ING. CIVIL CONSULTOR EXTERNO</v>
          </cell>
          <cell r="C2434"/>
          <cell r="D2434"/>
          <cell r="E2434"/>
          <cell r="F2434"/>
          <cell r="G2434"/>
        </row>
        <row r="2435">
          <cell r="A2435"/>
          <cell r="B2435" t="str">
            <v>PLANEACION MUNICIPAL</v>
          </cell>
          <cell r="C2435"/>
          <cell r="D2435"/>
          <cell r="E2435"/>
          <cell r="F2435"/>
          <cell r="G2435"/>
        </row>
        <row r="2436">
          <cell r="A2436"/>
          <cell r="B2436" t="str">
            <v>M.P. 5202140692</v>
          </cell>
          <cell r="C2436" t="str">
            <v>ITEM  - PÁGINA 2</v>
          </cell>
          <cell r="D2436"/>
          <cell r="E2436"/>
          <cell r="F2436"/>
          <cell r="G2436"/>
          <cell r="H2436"/>
        </row>
        <row r="2437">
          <cell r="A2437" t="str">
            <v>DEPARTAMENTO DE ANTIOQUIA</v>
          </cell>
          <cell r="B2437"/>
          <cell r="C2437"/>
          <cell r="D2437"/>
          <cell r="E2437"/>
          <cell r="F2437"/>
          <cell r="G2437"/>
          <cell r="H2437"/>
        </row>
        <row r="2438">
          <cell r="A2438" t="str">
            <v>MUNICIPIO DE CAUCASIA</v>
          </cell>
          <cell r="B2438"/>
          <cell r="C2438"/>
          <cell r="D2438"/>
          <cell r="E2438"/>
          <cell r="F2438"/>
          <cell r="G2438"/>
          <cell r="H2438"/>
        </row>
        <row r="2439">
          <cell r="A2439" t="str">
            <v>PROYECTO: CONSTRUCCION DE PAVIMENTO RIGIDO URBANO EN LA URBANIZACION VILLA SUAREZ DEL MUNICIPIO DE CAUCASIA ,ANTIOQUIA</v>
          </cell>
          <cell r="B2439"/>
          <cell r="C2439"/>
          <cell r="D2439"/>
          <cell r="E2439"/>
          <cell r="F2439"/>
          <cell r="G2439"/>
          <cell r="H2439"/>
        </row>
        <row r="2440">
          <cell r="A2440"/>
          <cell r="C2440"/>
          <cell r="D2440"/>
          <cell r="E2440"/>
          <cell r="F2440"/>
          <cell r="G2440"/>
          <cell r="H2440"/>
        </row>
        <row r="2441">
          <cell r="A2441" t="str">
            <v>MEMORIAS DE OBRA</v>
          </cell>
          <cell r="B2441"/>
          <cell r="C2441"/>
          <cell r="D2441"/>
          <cell r="E2441"/>
          <cell r="F2441"/>
          <cell r="G2441"/>
          <cell r="H2441"/>
        </row>
        <row r="2443">
          <cell r="A2443" t="str">
            <v>ITEM</v>
          </cell>
          <cell r="B2443" t="str">
            <v>DESCRIPCIÓN</v>
          </cell>
          <cell r="C2443"/>
          <cell r="D2443"/>
          <cell r="E2443"/>
          <cell r="F2443"/>
          <cell r="G2443" t="str">
            <v>UNIDAD</v>
          </cell>
          <cell r="H2443" t="str">
            <v>CANTIDAD</v>
          </cell>
        </row>
        <row r="2444">
          <cell r="A2444"/>
          <cell r="B2444" t="str">
            <v/>
          </cell>
          <cell r="C2444"/>
          <cell r="D2444"/>
          <cell r="E2444"/>
          <cell r="F2444"/>
          <cell r="G2444" t="str">
            <v/>
          </cell>
          <cell r="H2444" t="str">
            <v/>
          </cell>
        </row>
        <row r="2445">
          <cell r="A2445"/>
          <cell r="B2445"/>
          <cell r="C2445"/>
          <cell r="D2445"/>
          <cell r="E2445"/>
          <cell r="F2445"/>
          <cell r="G2445"/>
        </row>
        <row r="2446">
          <cell r="A2446" t="str">
            <v>DETALLE</v>
          </cell>
          <cell r="B2446"/>
          <cell r="C2446" t="str">
            <v>FACTOR</v>
          </cell>
          <cell r="D2446" t="str">
            <v>CANTIDAD</v>
          </cell>
          <cell r="E2446" t="str">
            <v>A (ML)</v>
          </cell>
          <cell r="F2446" t="str">
            <v>B (M2)</v>
          </cell>
          <cell r="G2446" t="str">
            <v>C (M3)</v>
          </cell>
          <cell r="H2446" t="str">
            <v>TOTAL</v>
          </cell>
        </row>
        <row r="2447">
          <cell r="A2447"/>
          <cell r="B2447"/>
          <cell r="C2447"/>
          <cell r="D2447"/>
          <cell r="E2447"/>
          <cell r="F2447"/>
          <cell r="G2447"/>
          <cell r="H2447" t="str">
            <v/>
          </cell>
        </row>
        <row r="2448">
          <cell r="A2448"/>
          <cell r="B2448"/>
          <cell r="C2448"/>
          <cell r="D2448"/>
          <cell r="E2448"/>
          <cell r="F2448"/>
          <cell r="G2448"/>
          <cell r="H2448" t="str">
            <v/>
          </cell>
        </row>
        <row r="2449">
          <cell r="A2449"/>
          <cell r="B2449"/>
          <cell r="C2449"/>
          <cell r="D2449"/>
          <cell r="E2449"/>
          <cell r="F2449"/>
          <cell r="G2449"/>
          <cell r="H2449" t="str">
            <v/>
          </cell>
        </row>
        <row r="2450">
          <cell r="A2450"/>
          <cell r="B2450"/>
          <cell r="C2450"/>
          <cell r="D2450"/>
          <cell r="E2450"/>
          <cell r="F2450"/>
          <cell r="G2450"/>
          <cell r="H2450" t="str">
            <v/>
          </cell>
        </row>
        <row r="2451">
          <cell r="A2451"/>
          <cell r="B2451"/>
          <cell r="C2451"/>
          <cell r="D2451"/>
          <cell r="E2451"/>
          <cell r="F2451"/>
          <cell r="G2451"/>
          <cell r="H2451" t="str">
            <v/>
          </cell>
        </row>
        <row r="2452">
          <cell r="A2452"/>
          <cell r="B2452"/>
          <cell r="C2452"/>
          <cell r="D2452"/>
          <cell r="E2452"/>
          <cell r="F2452"/>
          <cell r="G2452"/>
          <cell r="H2452" t="str">
            <v/>
          </cell>
        </row>
        <row r="2453">
          <cell r="A2453"/>
          <cell r="B2453"/>
          <cell r="C2453"/>
          <cell r="D2453"/>
          <cell r="E2453"/>
          <cell r="F2453"/>
          <cell r="G2453"/>
          <cell r="H2453" t="str">
            <v/>
          </cell>
        </row>
        <row r="2454">
          <cell r="A2454"/>
          <cell r="B2454"/>
          <cell r="C2454"/>
          <cell r="D2454"/>
          <cell r="E2454"/>
          <cell r="F2454"/>
          <cell r="G2454"/>
          <cell r="H2454" t="str">
            <v/>
          </cell>
        </row>
        <row r="2455">
          <cell r="A2455"/>
          <cell r="B2455"/>
          <cell r="C2455"/>
          <cell r="D2455"/>
          <cell r="E2455"/>
          <cell r="F2455"/>
          <cell r="G2455"/>
          <cell r="H2455" t="str">
            <v/>
          </cell>
        </row>
        <row r="2456">
          <cell r="A2456"/>
          <cell r="B2456"/>
          <cell r="C2456"/>
          <cell r="D2456"/>
          <cell r="E2456"/>
          <cell r="F2456"/>
          <cell r="G2456"/>
          <cell r="H2456" t="str">
            <v/>
          </cell>
        </row>
        <row r="2457">
          <cell r="A2457"/>
          <cell r="B2457"/>
          <cell r="C2457"/>
          <cell r="D2457"/>
          <cell r="E2457"/>
          <cell r="F2457"/>
          <cell r="G2457"/>
          <cell r="H2457" t="str">
            <v/>
          </cell>
        </row>
        <row r="2458">
          <cell r="A2458"/>
          <cell r="B2458"/>
          <cell r="C2458"/>
          <cell r="D2458"/>
          <cell r="E2458"/>
          <cell r="F2458"/>
          <cell r="G2458"/>
          <cell r="H2458" t="str">
            <v/>
          </cell>
        </row>
        <row r="2459">
          <cell r="A2459"/>
          <cell r="B2459"/>
          <cell r="C2459"/>
          <cell r="D2459"/>
          <cell r="E2459"/>
          <cell r="F2459"/>
          <cell r="G2459"/>
          <cell r="H2459" t="str">
            <v/>
          </cell>
        </row>
        <row r="2460">
          <cell r="A2460"/>
          <cell r="B2460"/>
          <cell r="C2460"/>
          <cell r="D2460"/>
          <cell r="E2460"/>
          <cell r="F2460"/>
          <cell r="G2460"/>
          <cell r="H2460" t="str">
            <v/>
          </cell>
        </row>
        <row r="2461">
          <cell r="A2461"/>
          <cell r="B2461"/>
          <cell r="C2461"/>
          <cell r="D2461"/>
          <cell r="E2461"/>
          <cell r="F2461"/>
          <cell r="G2461"/>
          <cell r="H2461" t="str">
            <v/>
          </cell>
        </row>
        <row r="2462">
          <cell r="A2462"/>
          <cell r="B2462"/>
          <cell r="C2462"/>
          <cell r="D2462"/>
          <cell r="E2462"/>
          <cell r="F2462"/>
          <cell r="G2462"/>
          <cell r="H2462" t="str">
            <v/>
          </cell>
        </row>
        <row r="2463">
          <cell r="A2463"/>
          <cell r="B2463"/>
          <cell r="C2463"/>
          <cell r="D2463"/>
          <cell r="E2463"/>
          <cell r="F2463"/>
          <cell r="G2463"/>
          <cell r="H2463" t="str">
            <v/>
          </cell>
        </row>
        <row r="2464">
          <cell r="A2464"/>
          <cell r="B2464"/>
          <cell r="C2464"/>
          <cell r="D2464"/>
          <cell r="E2464"/>
          <cell r="F2464"/>
          <cell r="G2464"/>
          <cell r="H2464" t="str">
            <v/>
          </cell>
        </row>
        <row r="2465">
          <cell r="A2465"/>
          <cell r="B2465"/>
          <cell r="C2465"/>
          <cell r="D2465"/>
          <cell r="E2465"/>
          <cell r="F2465"/>
          <cell r="G2465"/>
          <cell r="H2465" t="str">
            <v/>
          </cell>
        </row>
        <row r="2466">
          <cell r="A2466"/>
          <cell r="B2466"/>
          <cell r="C2466"/>
          <cell r="D2466"/>
          <cell r="E2466"/>
          <cell r="F2466"/>
          <cell r="G2466"/>
          <cell r="H2466" t="str">
            <v/>
          </cell>
        </row>
        <row r="2467">
          <cell r="A2467"/>
          <cell r="B2467"/>
          <cell r="C2467"/>
          <cell r="D2467"/>
          <cell r="E2467"/>
          <cell r="F2467"/>
          <cell r="G2467"/>
          <cell r="H2467" t="str">
            <v/>
          </cell>
        </row>
        <row r="2468">
          <cell r="A2468"/>
          <cell r="B2468"/>
          <cell r="C2468"/>
          <cell r="D2468"/>
          <cell r="E2468"/>
          <cell r="F2468"/>
          <cell r="G2468"/>
          <cell r="H2468" t="str">
            <v/>
          </cell>
        </row>
        <row r="2469">
          <cell r="A2469"/>
          <cell r="B2469"/>
          <cell r="C2469"/>
          <cell r="D2469"/>
          <cell r="E2469"/>
          <cell r="F2469"/>
          <cell r="G2469"/>
          <cell r="H2469" t="str">
            <v/>
          </cell>
        </row>
        <row r="2470">
          <cell r="A2470"/>
          <cell r="B2470"/>
          <cell r="C2470"/>
          <cell r="D2470"/>
          <cell r="E2470"/>
          <cell r="F2470"/>
          <cell r="G2470"/>
          <cell r="H2470" t="str">
            <v/>
          </cell>
        </row>
        <row r="2471">
          <cell r="A2471"/>
          <cell r="B2471"/>
          <cell r="C2471"/>
          <cell r="D2471"/>
          <cell r="E2471"/>
          <cell r="F2471"/>
          <cell r="G2471"/>
          <cell r="H2471" t="str">
            <v/>
          </cell>
        </row>
        <row r="2472">
          <cell r="A2472"/>
          <cell r="B2472"/>
          <cell r="C2472"/>
          <cell r="D2472"/>
          <cell r="E2472"/>
          <cell r="F2472"/>
          <cell r="G2472"/>
          <cell r="H2472" t="str">
            <v/>
          </cell>
        </row>
        <row r="2473">
          <cell r="A2473"/>
          <cell r="B2473"/>
          <cell r="C2473"/>
          <cell r="D2473"/>
          <cell r="E2473"/>
          <cell r="F2473"/>
          <cell r="G2473"/>
          <cell r="H2473" t="str">
            <v/>
          </cell>
        </row>
        <row r="2474">
          <cell r="A2474"/>
          <cell r="B2474"/>
          <cell r="C2474"/>
          <cell r="D2474"/>
          <cell r="E2474"/>
          <cell r="F2474"/>
          <cell r="G2474"/>
          <cell r="H2474" t="str">
            <v/>
          </cell>
        </row>
        <row r="2475">
          <cell r="A2475"/>
          <cell r="B2475"/>
          <cell r="C2475"/>
          <cell r="D2475"/>
          <cell r="E2475"/>
          <cell r="F2475"/>
          <cell r="G2475"/>
          <cell r="H2475" t="str">
            <v/>
          </cell>
        </row>
        <row r="2476">
          <cell r="A2476"/>
          <cell r="B2476"/>
          <cell r="C2476"/>
          <cell r="D2476"/>
          <cell r="E2476"/>
          <cell r="F2476"/>
          <cell r="G2476"/>
          <cell r="H2476" t="str">
            <v/>
          </cell>
        </row>
        <row r="2477">
          <cell r="A2477"/>
          <cell r="B2477"/>
          <cell r="C2477"/>
          <cell r="D2477"/>
          <cell r="E2477"/>
          <cell r="F2477"/>
          <cell r="G2477"/>
          <cell r="H2477" t="str">
            <v/>
          </cell>
        </row>
        <row r="2478">
          <cell r="A2478" t="str">
            <v>ITEM  - PÁGINA 1</v>
          </cell>
          <cell r="B2478"/>
          <cell r="C2478"/>
          <cell r="D2478"/>
          <cell r="E2478"/>
          <cell r="F2478"/>
          <cell r="G2478"/>
          <cell r="H2478"/>
        </row>
        <row r="2479">
          <cell r="A2479"/>
          <cell r="B2479"/>
          <cell r="C2479"/>
          <cell r="D2479"/>
          <cell r="E2479"/>
          <cell r="F2479"/>
          <cell r="G2479"/>
          <cell r="H2479" t="str">
            <v/>
          </cell>
        </row>
        <row r="2480">
          <cell r="A2480"/>
          <cell r="B2480"/>
          <cell r="C2480"/>
          <cell r="D2480"/>
          <cell r="E2480"/>
          <cell r="F2480"/>
          <cell r="G2480"/>
          <cell r="H2480" t="str">
            <v/>
          </cell>
        </row>
        <row r="2481">
          <cell r="A2481"/>
          <cell r="B2481"/>
          <cell r="C2481"/>
          <cell r="D2481"/>
          <cell r="E2481"/>
          <cell r="F2481"/>
          <cell r="G2481"/>
          <cell r="H2481" t="str">
            <v/>
          </cell>
        </row>
        <row r="2482">
          <cell r="A2482"/>
          <cell r="B2482"/>
          <cell r="C2482"/>
          <cell r="D2482"/>
          <cell r="E2482"/>
          <cell r="F2482"/>
          <cell r="G2482"/>
          <cell r="H2482" t="str">
            <v/>
          </cell>
        </row>
        <row r="2483">
          <cell r="A2483"/>
          <cell r="B2483"/>
          <cell r="C2483"/>
          <cell r="D2483"/>
          <cell r="E2483"/>
          <cell r="F2483"/>
          <cell r="G2483"/>
          <cell r="H2483" t="str">
            <v/>
          </cell>
        </row>
        <row r="2484">
          <cell r="A2484"/>
          <cell r="B2484"/>
          <cell r="C2484"/>
          <cell r="D2484"/>
          <cell r="E2484"/>
          <cell r="F2484"/>
          <cell r="G2484"/>
          <cell r="H2484" t="str">
            <v/>
          </cell>
        </row>
        <row r="2485">
          <cell r="A2485"/>
          <cell r="B2485"/>
          <cell r="C2485"/>
          <cell r="D2485"/>
          <cell r="E2485"/>
          <cell r="F2485"/>
          <cell r="G2485"/>
          <cell r="H2485" t="str">
            <v/>
          </cell>
        </row>
        <row r="2486">
          <cell r="A2486"/>
          <cell r="B2486"/>
          <cell r="C2486"/>
          <cell r="D2486"/>
          <cell r="E2486"/>
          <cell r="F2486"/>
          <cell r="G2486"/>
          <cell r="H2486" t="str">
            <v/>
          </cell>
        </row>
        <row r="2487">
          <cell r="A2487"/>
          <cell r="B2487"/>
          <cell r="C2487"/>
          <cell r="D2487"/>
          <cell r="E2487"/>
          <cell r="F2487"/>
          <cell r="G2487"/>
          <cell r="H2487" t="str">
            <v/>
          </cell>
        </row>
        <row r="2488">
          <cell r="A2488"/>
          <cell r="B2488"/>
          <cell r="C2488"/>
          <cell r="D2488"/>
          <cell r="E2488"/>
          <cell r="F2488"/>
          <cell r="G2488"/>
          <cell r="H2488" t="str">
            <v/>
          </cell>
        </row>
        <row r="2489">
          <cell r="A2489"/>
          <cell r="B2489"/>
          <cell r="C2489"/>
          <cell r="D2489"/>
          <cell r="E2489"/>
          <cell r="F2489"/>
          <cell r="G2489"/>
          <cell r="H2489" t="str">
            <v/>
          </cell>
        </row>
        <row r="2490">
          <cell r="A2490"/>
          <cell r="B2490"/>
          <cell r="C2490"/>
          <cell r="D2490"/>
          <cell r="E2490"/>
          <cell r="F2490"/>
          <cell r="G2490"/>
          <cell r="H2490" t="str">
            <v/>
          </cell>
        </row>
        <row r="2491">
          <cell r="A2491"/>
          <cell r="B2491"/>
          <cell r="C2491"/>
          <cell r="D2491"/>
          <cell r="E2491"/>
          <cell r="F2491"/>
          <cell r="G2491"/>
          <cell r="H2491" t="str">
            <v/>
          </cell>
        </row>
        <row r="2492">
          <cell r="A2492"/>
          <cell r="B2492"/>
          <cell r="C2492"/>
          <cell r="D2492"/>
          <cell r="E2492"/>
          <cell r="F2492"/>
          <cell r="G2492"/>
          <cell r="H2492" t="str">
            <v/>
          </cell>
        </row>
        <row r="2493">
          <cell r="A2493"/>
          <cell r="B2493"/>
          <cell r="C2493"/>
          <cell r="D2493"/>
          <cell r="E2493"/>
          <cell r="F2493"/>
          <cell r="G2493"/>
          <cell r="H2493" t="str">
            <v/>
          </cell>
        </row>
        <row r="2494">
          <cell r="A2494"/>
          <cell r="B2494"/>
          <cell r="C2494"/>
          <cell r="D2494"/>
          <cell r="E2494"/>
          <cell r="F2494"/>
          <cell r="G2494"/>
          <cell r="H2494" t="str">
            <v/>
          </cell>
        </row>
        <row r="2495">
          <cell r="A2495"/>
          <cell r="B2495"/>
          <cell r="C2495"/>
          <cell r="D2495"/>
          <cell r="E2495"/>
          <cell r="F2495"/>
          <cell r="G2495"/>
          <cell r="H2495" t="str">
            <v/>
          </cell>
        </row>
        <row r="2496">
          <cell r="A2496" t="str">
            <v xml:space="preserve">TOTAL CANTIDAD ITEM </v>
          </cell>
          <cell r="B2496"/>
          <cell r="C2496"/>
          <cell r="D2496"/>
          <cell r="E2496"/>
          <cell r="F2496"/>
          <cell r="G2496"/>
          <cell r="H2496" t="str">
            <v/>
          </cell>
        </row>
        <row r="2497">
          <cell r="A2497" t="str">
            <v>INSERTE PLANO, GRÁFICO O ESQUEMA AQUÍ</v>
          </cell>
          <cell r="B2497"/>
          <cell r="C2497"/>
          <cell r="D2497"/>
          <cell r="E2497"/>
          <cell r="F2497"/>
          <cell r="G2497"/>
          <cell r="H2497"/>
        </row>
        <row r="2498">
          <cell r="A2498"/>
          <cell r="B2498"/>
          <cell r="C2498"/>
          <cell r="D2498"/>
          <cell r="E2498"/>
          <cell r="F2498"/>
          <cell r="G2498"/>
          <cell r="H2498"/>
        </row>
        <row r="2499">
          <cell r="A2499"/>
          <cell r="B2499"/>
          <cell r="C2499"/>
          <cell r="D2499"/>
          <cell r="E2499"/>
          <cell r="F2499"/>
          <cell r="G2499"/>
          <cell r="H2499"/>
        </row>
        <row r="2500">
          <cell r="A2500"/>
          <cell r="B2500"/>
          <cell r="C2500"/>
          <cell r="D2500"/>
          <cell r="E2500"/>
          <cell r="F2500"/>
          <cell r="G2500"/>
          <cell r="H2500"/>
        </row>
        <row r="2501">
          <cell r="A2501"/>
          <cell r="B2501"/>
          <cell r="C2501"/>
          <cell r="D2501"/>
          <cell r="E2501"/>
          <cell r="F2501"/>
          <cell r="G2501"/>
          <cell r="H2501"/>
        </row>
        <row r="2502">
          <cell r="A2502"/>
          <cell r="B2502"/>
          <cell r="C2502"/>
          <cell r="D2502"/>
          <cell r="E2502"/>
          <cell r="F2502"/>
          <cell r="G2502"/>
          <cell r="H2502"/>
        </row>
        <row r="2503">
          <cell r="A2503"/>
          <cell r="B2503"/>
          <cell r="C2503"/>
          <cell r="D2503"/>
          <cell r="E2503"/>
          <cell r="F2503"/>
          <cell r="G2503"/>
          <cell r="H2503"/>
        </row>
        <row r="2504">
          <cell r="A2504"/>
          <cell r="B2504"/>
          <cell r="C2504"/>
          <cell r="D2504"/>
          <cell r="E2504"/>
          <cell r="F2504"/>
          <cell r="G2504"/>
          <cell r="H2504"/>
        </row>
        <row r="2505">
          <cell r="A2505"/>
          <cell r="B2505"/>
          <cell r="C2505"/>
          <cell r="D2505"/>
          <cell r="E2505"/>
          <cell r="F2505"/>
          <cell r="G2505"/>
          <cell r="H2505"/>
        </row>
        <row r="2506">
          <cell r="A2506"/>
          <cell r="B2506"/>
          <cell r="C2506"/>
          <cell r="D2506"/>
          <cell r="E2506"/>
          <cell r="F2506"/>
          <cell r="G2506"/>
          <cell r="H2506"/>
        </row>
        <row r="2507">
          <cell r="A2507"/>
          <cell r="B2507"/>
          <cell r="C2507"/>
          <cell r="D2507"/>
          <cell r="E2507"/>
          <cell r="F2507"/>
          <cell r="G2507"/>
          <cell r="H2507"/>
        </row>
        <row r="2508">
          <cell r="A2508"/>
          <cell r="B2508"/>
          <cell r="C2508"/>
          <cell r="D2508"/>
          <cell r="E2508"/>
          <cell r="F2508"/>
          <cell r="G2508"/>
          <cell r="H2508"/>
        </row>
        <row r="2509">
          <cell r="A2509"/>
          <cell r="B2509"/>
          <cell r="C2509"/>
          <cell r="D2509"/>
          <cell r="E2509"/>
          <cell r="F2509"/>
          <cell r="G2509"/>
          <cell r="H2509"/>
        </row>
        <row r="2510">
          <cell r="A2510"/>
          <cell r="B2510"/>
          <cell r="C2510"/>
          <cell r="D2510"/>
          <cell r="E2510"/>
          <cell r="F2510"/>
          <cell r="G2510"/>
          <cell r="H2510"/>
        </row>
        <row r="2511">
          <cell r="A2511"/>
          <cell r="B2511"/>
          <cell r="C2511"/>
          <cell r="D2511"/>
          <cell r="E2511"/>
          <cell r="F2511"/>
          <cell r="G2511"/>
          <cell r="H2511"/>
        </row>
        <row r="2512">
          <cell r="A2512"/>
          <cell r="B2512"/>
          <cell r="C2512"/>
          <cell r="D2512"/>
          <cell r="E2512"/>
          <cell r="F2512"/>
          <cell r="G2512"/>
          <cell r="H2512"/>
        </row>
        <row r="2513">
          <cell r="A2513"/>
          <cell r="B2513"/>
          <cell r="C2513"/>
          <cell r="D2513"/>
          <cell r="E2513"/>
          <cell r="F2513"/>
          <cell r="G2513"/>
          <cell r="H2513"/>
        </row>
        <row r="2514">
          <cell r="A2514"/>
          <cell r="B2514"/>
          <cell r="C2514"/>
          <cell r="D2514"/>
          <cell r="E2514"/>
          <cell r="F2514"/>
          <cell r="G2514"/>
          <cell r="H2514"/>
        </row>
        <row r="2515">
          <cell r="A2515"/>
          <cell r="B2515"/>
          <cell r="C2515"/>
          <cell r="D2515"/>
          <cell r="E2515"/>
          <cell r="F2515"/>
          <cell r="G2515"/>
          <cell r="H2515"/>
        </row>
        <row r="2516">
          <cell r="A2516"/>
          <cell r="B2516"/>
          <cell r="C2516"/>
          <cell r="D2516"/>
          <cell r="E2516"/>
          <cell r="F2516"/>
          <cell r="G2516"/>
          <cell r="H2516"/>
        </row>
        <row r="2517">
          <cell r="A2517"/>
          <cell r="C2517"/>
          <cell r="D2517"/>
          <cell r="E2517"/>
          <cell r="F2517"/>
          <cell r="G2517"/>
        </row>
        <row r="2518">
          <cell r="A2518"/>
          <cell r="C2518"/>
          <cell r="D2518"/>
          <cell r="E2518"/>
          <cell r="F2518"/>
          <cell r="G2518"/>
        </row>
        <row r="2519">
          <cell r="A2519"/>
          <cell r="B2519"/>
          <cell r="C2519"/>
          <cell r="D2519"/>
          <cell r="E2519"/>
          <cell r="F2519"/>
          <cell r="G2519"/>
        </row>
        <row r="2520">
          <cell r="A2520"/>
          <cell r="B2520" t="str">
            <v>LUIS ROBERTO MONTERROSA OROZCO</v>
          </cell>
          <cell r="C2520"/>
          <cell r="D2520"/>
          <cell r="E2520"/>
          <cell r="F2520"/>
          <cell r="G2520"/>
        </row>
        <row r="2521">
          <cell r="A2521"/>
          <cell r="B2521" t="str">
            <v>ING. CIVIL CONSULTOR EXTERNO</v>
          </cell>
          <cell r="C2521"/>
          <cell r="D2521"/>
          <cell r="E2521"/>
          <cell r="F2521"/>
          <cell r="G2521"/>
        </row>
        <row r="2522">
          <cell r="A2522"/>
          <cell r="B2522" t="str">
            <v>PLANEACION MUNICIPAL</v>
          </cell>
          <cell r="C2522"/>
          <cell r="D2522"/>
          <cell r="E2522"/>
          <cell r="F2522"/>
          <cell r="G2522"/>
        </row>
        <row r="2523">
          <cell r="A2523"/>
          <cell r="B2523" t="str">
            <v>M.P. 5202140692</v>
          </cell>
          <cell r="C2523" t="str">
            <v>ITEM  - PÁGINA 2</v>
          </cell>
          <cell r="D2523"/>
          <cell r="E2523"/>
          <cell r="F2523"/>
          <cell r="G2523"/>
          <cell r="H2523"/>
        </row>
        <row r="2524">
          <cell r="A2524" t="str">
            <v>DEPARTAMENTO DE ANTIOQUIA</v>
          </cell>
          <cell r="B2524"/>
          <cell r="C2524"/>
          <cell r="D2524"/>
          <cell r="E2524"/>
          <cell r="F2524"/>
          <cell r="G2524"/>
          <cell r="H2524"/>
        </row>
        <row r="2525">
          <cell r="A2525" t="str">
            <v>MUNICIPIO DE CAUCASIA</v>
          </cell>
          <cell r="B2525"/>
          <cell r="C2525"/>
          <cell r="D2525"/>
          <cell r="E2525"/>
          <cell r="F2525"/>
          <cell r="G2525"/>
          <cell r="H2525"/>
        </row>
        <row r="2526">
          <cell r="A2526" t="str">
            <v>PROYECTO: CONSTRUCCION DE PAVIMENTO RIGIDO URBANO EN LA URBANIZACION VILLA SUAREZ DEL MUNICIPIO DE CAUCASIA ,ANTIOQUIA</v>
          </cell>
          <cell r="B2526"/>
          <cell r="C2526"/>
          <cell r="D2526"/>
          <cell r="E2526"/>
          <cell r="F2526"/>
          <cell r="G2526"/>
          <cell r="H2526"/>
        </row>
        <row r="2527">
          <cell r="A2527"/>
          <cell r="C2527"/>
          <cell r="D2527"/>
          <cell r="E2527"/>
          <cell r="F2527"/>
          <cell r="G2527"/>
          <cell r="H2527"/>
        </row>
        <row r="2528">
          <cell r="A2528" t="str">
            <v>MEMORIAS DE OBRA</v>
          </cell>
          <cell r="B2528"/>
          <cell r="C2528"/>
          <cell r="D2528"/>
          <cell r="E2528"/>
          <cell r="F2528"/>
          <cell r="G2528"/>
          <cell r="H2528"/>
        </row>
        <row r="2530">
          <cell r="A2530" t="str">
            <v>ITEM</v>
          </cell>
          <cell r="B2530" t="str">
            <v>DESCRIPCIÓN</v>
          </cell>
          <cell r="C2530"/>
          <cell r="D2530"/>
          <cell r="E2530"/>
          <cell r="F2530"/>
          <cell r="G2530" t="str">
            <v>UNIDAD</v>
          </cell>
          <cell r="H2530" t="str">
            <v>CANTIDAD</v>
          </cell>
        </row>
        <row r="2531">
          <cell r="A2531"/>
          <cell r="B2531" t="str">
            <v/>
          </cell>
          <cell r="C2531"/>
          <cell r="D2531"/>
          <cell r="E2531"/>
          <cell r="F2531"/>
          <cell r="G2531" t="str">
            <v/>
          </cell>
          <cell r="H2531" t="str">
            <v/>
          </cell>
        </row>
        <row r="2532">
          <cell r="A2532"/>
          <cell r="B2532"/>
          <cell r="C2532"/>
          <cell r="D2532"/>
          <cell r="E2532"/>
          <cell r="F2532"/>
          <cell r="G2532"/>
        </row>
        <row r="2533">
          <cell r="A2533" t="str">
            <v>DETALLE</v>
          </cell>
          <cell r="B2533"/>
          <cell r="C2533" t="str">
            <v>FACTOR</v>
          </cell>
          <cell r="D2533" t="str">
            <v>CANTIDAD</v>
          </cell>
          <cell r="E2533" t="str">
            <v>A (ML)</v>
          </cell>
          <cell r="F2533" t="str">
            <v>B (M2)</v>
          </cell>
          <cell r="G2533" t="str">
            <v>C (M3)</v>
          </cell>
          <cell r="H2533" t="str">
            <v>TOTAL</v>
          </cell>
        </row>
        <row r="2534">
          <cell r="A2534"/>
          <cell r="B2534"/>
          <cell r="C2534"/>
          <cell r="D2534"/>
          <cell r="E2534"/>
          <cell r="F2534"/>
          <cell r="G2534"/>
          <cell r="H2534" t="str">
            <v/>
          </cell>
        </row>
        <row r="2535">
          <cell r="A2535"/>
          <cell r="B2535"/>
          <cell r="C2535"/>
          <cell r="D2535"/>
          <cell r="E2535"/>
          <cell r="F2535"/>
          <cell r="G2535"/>
          <cell r="H2535" t="str">
            <v/>
          </cell>
        </row>
        <row r="2536">
          <cell r="A2536"/>
          <cell r="B2536"/>
          <cell r="C2536"/>
          <cell r="D2536"/>
          <cell r="E2536"/>
          <cell r="F2536"/>
          <cell r="G2536"/>
          <cell r="H2536" t="str">
            <v/>
          </cell>
        </row>
        <row r="2537">
          <cell r="A2537"/>
          <cell r="B2537"/>
          <cell r="C2537"/>
          <cell r="D2537"/>
          <cell r="E2537"/>
          <cell r="F2537"/>
          <cell r="G2537"/>
          <cell r="H2537" t="str">
            <v/>
          </cell>
        </row>
        <row r="2538">
          <cell r="A2538"/>
          <cell r="B2538"/>
          <cell r="C2538"/>
          <cell r="D2538"/>
          <cell r="E2538"/>
          <cell r="F2538"/>
          <cell r="G2538"/>
          <cell r="H2538" t="str">
            <v/>
          </cell>
        </row>
        <row r="2539">
          <cell r="A2539"/>
          <cell r="B2539"/>
          <cell r="C2539"/>
          <cell r="D2539"/>
          <cell r="E2539"/>
          <cell r="F2539"/>
          <cell r="G2539"/>
          <cell r="H2539" t="str">
            <v/>
          </cell>
        </row>
        <row r="2540">
          <cell r="A2540"/>
          <cell r="B2540"/>
          <cell r="C2540"/>
          <cell r="D2540"/>
          <cell r="E2540"/>
          <cell r="F2540"/>
          <cell r="G2540"/>
          <cell r="H2540" t="str">
            <v/>
          </cell>
        </row>
        <row r="2541">
          <cell r="A2541"/>
          <cell r="B2541"/>
          <cell r="C2541"/>
          <cell r="D2541"/>
          <cell r="E2541"/>
          <cell r="F2541"/>
          <cell r="G2541"/>
          <cell r="H2541" t="str">
            <v/>
          </cell>
        </row>
        <row r="2542">
          <cell r="A2542"/>
          <cell r="B2542"/>
          <cell r="C2542"/>
          <cell r="D2542"/>
          <cell r="E2542"/>
          <cell r="F2542"/>
          <cell r="G2542"/>
          <cell r="H2542" t="str">
            <v/>
          </cell>
        </row>
        <row r="2543">
          <cell r="A2543"/>
          <cell r="B2543"/>
          <cell r="C2543"/>
          <cell r="D2543"/>
          <cell r="E2543"/>
          <cell r="F2543"/>
          <cell r="G2543"/>
          <cell r="H2543" t="str">
            <v/>
          </cell>
        </row>
        <row r="2544">
          <cell r="A2544"/>
          <cell r="B2544"/>
          <cell r="C2544"/>
          <cell r="D2544"/>
          <cell r="E2544"/>
          <cell r="F2544"/>
          <cell r="G2544"/>
          <cell r="H2544" t="str">
            <v/>
          </cell>
        </row>
        <row r="2545">
          <cell r="A2545"/>
          <cell r="B2545"/>
          <cell r="C2545"/>
          <cell r="D2545"/>
          <cell r="E2545"/>
          <cell r="F2545"/>
          <cell r="G2545"/>
          <cell r="H2545" t="str">
            <v/>
          </cell>
        </row>
        <row r="2546">
          <cell r="A2546"/>
          <cell r="B2546"/>
          <cell r="C2546"/>
          <cell r="D2546"/>
          <cell r="E2546"/>
          <cell r="F2546"/>
          <cell r="G2546"/>
          <cell r="H2546" t="str">
            <v/>
          </cell>
        </row>
        <row r="2547">
          <cell r="A2547"/>
          <cell r="B2547"/>
          <cell r="C2547"/>
          <cell r="D2547"/>
          <cell r="E2547"/>
          <cell r="F2547"/>
          <cell r="G2547"/>
          <cell r="H2547" t="str">
            <v/>
          </cell>
        </row>
        <row r="2548">
          <cell r="A2548"/>
          <cell r="B2548"/>
          <cell r="C2548"/>
          <cell r="D2548"/>
          <cell r="E2548"/>
          <cell r="F2548"/>
          <cell r="G2548"/>
          <cell r="H2548" t="str">
            <v/>
          </cell>
        </row>
        <row r="2549">
          <cell r="A2549"/>
          <cell r="B2549"/>
          <cell r="C2549"/>
          <cell r="D2549"/>
          <cell r="E2549"/>
          <cell r="F2549"/>
          <cell r="G2549"/>
          <cell r="H2549" t="str">
            <v/>
          </cell>
        </row>
        <row r="2550">
          <cell r="A2550"/>
          <cell r="B2550"/>
          <cell r="C2550"/>
          <cell r="D2550"/>
          <cell r="E2550"/>
          <cell r="F2550"/>
          <cell r="G2550"/>
          <cell r="H2550" t="str">
            <v/>
          </cell>
        </row>
        <row r="2551">
          <cell r="A2551"/>
          <cell r="B2551"/>
          <cell r="C2551"/>
          <cell r="D2551"/>
          <cell r="E2551"/>
          <cell r="F2551"/>
          <cell r="G2551"/>
          <cell r="H2551" t="str">
            <v/>
          </cell>
        </row>
        <row r="2552">
          <cell r="A2552"/>
          <cell r="B2552"/>
          <cell r="C2552"/>
          <cell r="D2552"/>
          <cell r="E2552"/>
          <cell r="F2552"/>
          <cell r="G2552"/>
          <cell r="H2552" t="str">
            <v/>
          </cell>
        </row>
        <row r="2553">
          <cell r="A2553"/>
          <cell r="B2553"/>
          <cell r="C2553"/>
          <cell r="D2553"/>
          <cell r="E2553"/>
          <cell r="F2553"/>
          <cell r="G2553"/>
          <cell r="H2553" t="str">
            <v/>
          </cell>
        </row>
        <row r="2554">
          <cell r="A2554"/>
          <cell r="B2554"/>
          <cell r="C2554"/>
          <cell r="D2554"/>
          <cell r="E2554"/>
          <cell r="F2554"/>
          <cell r="G2554"/>
          <cell r="H2554" t="str">
            <v/>
          </cell>
        </row>
        <row r="2555">
          <cell r="A2555"/>
          <cell r="B2555"/>
          <cell r="C2555"/>
          <cell r="D2555"/>
          <cell r="E2555"/>
          <cell r="F2555"/>
          <cell r="G2555"/>
          <cell r="H2555" t="str">
            <v/>
          </cell>
        </row>
        <row r="2556">
          <cell r="A2556"/>
          <cell r="B2556"/>
          <cell r="C2556"/>
          <cell r="D2556"/>
          <cell r="E2556"/>
          <cell r="F2556"/>
          <cell r="G2556"/>
          <cell r="H2556" t="str">
            <v/>
          </cell>
        </row>
        <row r="2557">
          <cell r="A2557"/>
          <cell r="B2557"/>
          <cell r="C2557"/>
          <cell r="D2557"/>
          <cell r="E2557"/>
          <cell r="F2557"/>
          <cell r="G2557"/>
          <cell r="H2557" t="str">
            <v/>
          </cell>
        </row>
        <row r="2558">
          <cell r="A2558"/>
          <cell r="B2558"/>
          <cell r="C2558"/>
          <cell r="D2558"/>
          <cell r="E2558"/>
          <cell r="F2558"/>
          <cell r="G2558"/>
          <cell r="H2558" t="str">
            <v/>
          </cell>
        </row>
        <row r="2559">
          <cell r="A2559"/>
          <cell r="B2559"/>
          <cell r="C2559"/>
          <cell r="D2559"/>
          <cell r="E2559"/>
          <cell r="F2559"/>
          <cell r="G2559"/>
          <cell r="H2559" t="str">
            <v/>
          </cell>
        </row>
        <row r="2560">
          <cell r="A2560"/>
          <cell r="B2560"/>
          <cell r="C2560"/>
          <cell r="D2560"/>
          <cell r="E2560"/>
          <cell r="F2560"/>
          <cell r="G2560"/>
          <cell r="H2560" t="str">
            <v/>
          </cell>
        </row>
        <row r="2561">
          <cell r="A2561"/>
          <cell r="B2561"/>
          <cell r="C2561"/>
          <cell r="D2561"/>
          <cell r="E2561"/>
          <cell r="F2561"/>
          <cell r="G2561"/>
          <cell r="H2561" t="str">
            <v/>
          </cell>
        </row>
        <row r="2562">
          <cell r="A2562"/>
          <cell r="B2562"/>
          <cell r="C2562"/>
          <cell r="D2562"/>
          <cell r="E2562"/>
          <cell r="F2562"/>
          <cell r="G2562"/>
          <cell r="H2562" t="str">
            <v/>
          </cell>
        </row>
        <row r="2563">
          <cell r="A2563"/>
          <cell r="B2563"/>
          <cell r="C2563"/>
          <cell r="D2563"/>
          <cell r="E2563"/>
          <cell r="F2563"/>
          <cell r="G2563"/>
          <cell r="H2563" t="str">
            <v/>
          </cell>
        </row>
        <row r="2564">
          <cell r="A2564"/>
          <cell r="B2564"/>
          <cell r="C2564"/>
          <cell r="D2564"/>
          <cell r="E2564"/>
          <cell r="F2564"/>
          <cell r="G2564"/>
          <cell r="H2564" t="str">
            <v/>
          </cell>
        </row>
        <row r="2565">
          <cell r="A2565" t="str">
            <v>ITEM  - PÁGINA 1</v>
          </cell>
          <cell r="B2565"/>
          <cell r="C2565"/>
          <cell r="D2565"/>
          <cell r="E2565"/>
          <cell r="F2565"/>
          <cell r="G2565"/>
          <cell r="H2565"/>
        </row>
        <row r="2566">
          <cell r="A2566"/>
          <cell r="B2566"/>
          <cell r="C2566"/>
          <cell r="D2566"/>
          <cell r="E2566"/>
          <cell r="F2566"/>
          <cell r="G2566"/>
          <cell r="H2566" t="str">
            <v/>
          </cell>
        </row>
        <row r="2567">
          <cell r="A2567"/>
          <cell r="B2567"/>
          <cell r="C2567"/>
          <cell r="D2567"/>
          <cell r="E2567"/>
          <cell r="F2567"/>
          <cell r="G2567"/>
          <cell r="H2567" t="str">
            <v/>
          </cell>
        </row>
        <row r="2568">
          <cell r="A2568"/>
          <cell r="B2568"/>
          <cell r="C2568"/>
          <cell r="D2568"/>
          <cell r="E2568"/>
          <cell r="F2568"/>
          <cell r="G2568"/>
          <cell r="H2568" t="str">
            <v/>
          </cell>
        </row>
        <row r="2569">
          <cell r="A2569"/>
          <cell r="B2569"/>
          <cell r="C2569"/>
          <cell r="D2569"/>
          <cell r="E2569"/>
          <cell r="F2569"/>
          <cell r="G2569"/>
          <cell r="H2569" t="str">
            <v/>
          </cell>
        </row>
        <row r="2570">
          <cell r="A2570"/>
          <cell r="B2570"/>
          <cell r="C2570"/>
          <cell r="D2570"/>
          <cell r="E2570"/>
          <cell r="F2570"/>
          <cell r="G2570"/>
          <cell r="H2570" t="str">
            <v/>
          </cell>
        </row>
        <row r="2571">
          <cell r="A2571"/>
          <cell r="B2571"/>
          <cell r="C2571"/>
          <cell r="D2571"/>
          <cell r="E2571"/>
          <cell r="F2571"/>
          <cell r="G2571"/>
          <cell r="H2571" t="str">
            <v/>
          </cell>
        </row>
        <row r="2572">
          <cell r="A2572"/>
          <cell r="B2572"/>
          <cell r="C2572"/>
          <cell r="D2572"/>
          <cell r="E2572"/>
          <cell r="F2572"/>
          <cell r="G2572"/>
          <cell r="H2572" t="str">
            <v/>
          </cell>
        </row>
        <row r="2573">
          <cell r="A2573"/>
          <cell r="B2573"/>
          <cell r="C2573"/>
          <cell r="D2573"/>
          <cell r="E2573"/>
          <cell r="F2573"/>
          <cell r="G2573"/>
          <cell r="H2573" t="str">
            <v/>
          </cell>
        </row>
        <row r="2574">
          <cell r="A2574"/>
          <cell r="B2574"/>
          <cell r="C2574"/>
          <cell r="D2574"/>
          <cell r="E2574"/>
          <cell r="F2574"/>
          <cell r="G2574"/>
          <cell r="H2574" t="str">
            <v/>
          </cell>
        </row>
        <row r="2575">
          <cell r="A2575"/>
          <cell r="B2575"/>
          <cell r="C2575"/>
          <cell r="D2575"/>
          <cell r="E2575"/>
          <cell r="F2575"/>
          <cell r="G2575"/>
          <cell r="H2575" t="str">
            <v/>
          </cell>
        </row>
        <row r="2576">
          <cell r="A2576"/>
          <cell r="B2576"/>
          <cell r="C2576"/>
          <cell r="D2576"/>
          <cell r="E2576"/>
          <cell r="F2576"/>
          <cell r="G2576"/>
          <cell r="H2576" t="str">
            <v/>
          </cell>
        </row>
        <row r="2577">
          <cell r="A2577"/>
          <cell r="B2577"/>
          <cell r="C2577"/>
          <cell r="D2577"/>
          <cell r="E2577"/>
          <cell r="F2577"/>
          <cell r="G2577"/>
          <cell r="H2577" t="str">
            <v/>
          </cell>
        </row>
        <row r="2578">
          <cell r="A2578"/>
          <cell r="B2578"/>
          <cell r="C2578"/>
          <cell r="D2578"/>
          <cell r="E2578"/>
          <cell r="F2578"/>
          <cell r="G2578"/>
          <cell r="H2578" t="str">
            <v/>
          </cell>
        </row>
        <row r="2579">
          <cell r="A2579"/>
          <cell r="B2579"/>
          <cell r="C2579"/>
          <cell r="D2579"/>
          <cell r="E2579"/>
          <cell r="F2579"/>
          <cell r="G2579"/>
          <cell r="H2579" t="str">
            <v/>
          </cell>
        </row>
        <row r="2580">
          <cell r="A2580"/>
          <cell r="B2580"/>
          <cell r="C2580"/>
          <cell r="D2580"/>
          <cell r="E2580"/>
          <cell r="F2580"/>
          <cell r="G2580"/>
          <cell r="H2580" t="str">
            <v/>
          </cell>
        </row>
        <row r="2581">
          <cell r="A2581"/>
          <cell r="B2581"/>
          <cell r="C2581"/>
          <cell r="D2581"/>
          <cell r="E2581"/>
          <cell r="F2581"/>
          <cell r="G2581"/>
          <cell r="H2581" t="str">
            <v/>
          </cell>
        </row>
        <row r="2582">
          <cell r="A2582"/>
          <cell r="B2582"/>
          <cell r="C2582"/>
          <cell r="D2582"/>
          <cell r="E2582"/>
          <cell r="F2582"/>
          <cell r="G2582"/>
          <cell r="H2582" t="str">
            <v/>
          </cell>
        </row>
        <row r="2583">
          <cell r="A2583" t="str">
            <v xml:space="preserve">TOTAL CANTIDAD ITEM </v>
          </cell>
          <cell r="B2583"/>
          <cell r="C2583"/>
          <cell r="D2583"/>
          <cell r="E2583"/>
          <cell r="F2583"/>
          <cell r="G2583"/>
          <cell r="H2583" t="str">
            <v/>
          </cell>
        </row>
        <row r="2584">
          <cell r="A2584" t="str">
            <v>INSERTE PLANO, GRÁFICO O ESQUEMA AQUÍ</v>
          </cell>
          <cell r="B2584"/>
          <cell r="C2584"/>
          <cell r="D2584"/>
          <cell r="E2584"/>
          <cell r="F2584"/>
          <cell r="G2584"/>
          <cell r="H2584"/>
        </row>
        <row r="2585">
          <cell r="A2585"/>
          <cell r="B2585"/>
          <cell r="C2585"/>
          <cell r="D2585"/>
          <cell r="E2585"/>
          <cell r="F2585"/>
          <cell r="G2585"/>
          <cell r="H2585"/>
        </row>
        <row r="2586">
          <cell r="A2586"/>
          <cell r="B2586"/>
          <cell r="C2586"/>
          <cell r="D2586"/>
          <cell r="E2586"/>
          <cell r="F2586"/>
          <cell r="G2586"/>
          <cell r="H2586"/>
        </row>
        <row r="2587">
          <cell r="A2587"/>
          <cell r="B2587"/>
          <cell r="C2587"/>
          <cell r="D2587"/>
          <cell r="E2587"/>
          <cell r="F2587"/>
          <cell r="G2587"/>
          <cell r="H2587"/>
        </row>
        <row r="2588">
          <cell r="A2588"/>
          <cell r="B2588"/>
          <cell r="C2588"/>
          <cell r="D2588"/>
          <cell r="E2588"/>
          <cell r="F2588"/>
          <cell r="G2588"/>
          <cell r="H2588"/>
        </row>
        <row r="2589">
          <cell r="A2589"/>
          <cell r="B2589"/>
          <cell r="C2589"/>
          <cell r="D2589"/>
          <cell r="E2589"/>
          <cell r="F2589"/>
          <cell r="G2589"/>
          <cell r="H2589"/>
        </row>
        <row r="2590">
          <cell r="A2590"/>
          <cell r="B2590"/>
          <cell r="C2590"/>
          <cell r="D2590"/>
          <cell r="E2590"/>
          <cell r="F2590"/>
          <cell r="G2590"/>
          <cell r="H2590"/>
        </row>
        <row r="2591">
          <cell r="A2591"/>
          <cell r="B2591"/>
          <cell r="C2591"/>
          <cell r="D2591"/>
          <cell r="E2591"/>
          <cell r="F2591"/>
          <cell r="G2591"/>
          <cell r="H2591"/>
        </row>
        <row r="2592">
          <cell r="A2592"/>
          <cell r="B2592"/>
          <cell r="C2592"/>
          <cell r="D2592"/>
          <cell r="E2592"/>
          <cell r="F2592"/>
          <cell r="G2592"/>
          <cell r="H2592"/>
        </row>
        <row r="2593">
          <cell r="A2593"/>
          <cell r="B2593"/>
          <cell r="C2593"/>
          <cell r="D2593"/>
          <cell r="E2593"/>
          <cell r="F2593"/>
          <cell r="G2593"/>
          <cell r="H2593"/>
        </row>
        <row r="2594">
          <cell r="A2594"/>
          <cell r="B2594"/>
          <cell r="C2594"/>
          <cell r="D2594"/>
          <cell r="E2594"/>
          <cell r="F2594"/>
          <cell r="G2594"/>
          <cell r="H2594"/>
        </row>
        <row r="2595">
          <cell r="A2595"/>
          <cell r="B2595"/>
          <cell r="C2595"/>
          <cell r="D2595"/>
          <cell r="E2595"/>
          <cell r="F2595"/>
          <cell r="G2595"/>
          <cell r="H2595"/>
        </row>
        <row r="2596">
          <cell r="A2596"/>
          <cell r="B2596"/>
          <cell r="C2596"/>
          <cell r="D2596"/>
          <cell r="E2596"/>
          <cell r="F2596"/>
          <cell r="G2596"/>
          <cell r="H2596"/>
        </row>
        <row r="2597">
          <cell r="A2597"/>
          <cell r="B2597"/>
          <cell r="C2597"/>
          <cell r="D2597"/>
          <cell r="E2597"/>
          <cell r="F2597"/>
          <cell r="G2597"/>
          <cell r="H2597"/>
        </row>
        <row r="2598">
          <cell r="A2598"/>
          <cell r="B2598"/>
          <cell r="C2598"/>
          <cell r="D2598"/>
          <cell r="E2598"/>
          <cell r="F2598"/>
          <cell r="G2598"/>
          <cell r="H2598"/>
        </row>
        <row r="2599">
          <cell r="A2599"/>
          <cell r="B2599"/>
          <cell r="C2599"/>
          <cell r="D2599"/>
          <cell r="E2599"/>
          <cell r="F2599"/>
          <cell r="G2599"/>
          <cell r="H2599"/>
        </row>
        <row r="2600">
          <cell r="A2600"/>
          <cell r="B2600"/>
          <cell r="C2600"/>
          <cell r="D2600"/>
          <cell r="E2600"/>
          <cell r="F2600"/>
          <cell r="G2600"/>
          <cell r="H2600"/>
        </row>
        <row r="2601">
          <cell r="A2601"/>
          <cell r="B2601"/>
          <cell r="C2601"/>
          <cell r="D2601"/>
          <cell r="E2601"/>
          <cell r="F2601"/>
          <cell r="G2601"/>
          <cell r="H2601"/>
        </row>
        <row r="2602">
          <cell r="A2602"/>
          <cell r="B2602"/>
          <cell r="C2602"/>
          <cell r="D2602"/>
          <cell r="E2602"/>
          <cell r="F2602"/>
          <cell r="G2602"/>
          <cell r="H2602"/>
        </row>
        <row r="2603">
          <cell r="A2603"/>
          <cell r="B2603"/>
          <cell r="C2603"/>
          <cell r="D2603"/>
          <cell r="E2603"/>
          <cell r="F2603"/>
          <cell r="G2603"/>
          <cell r="H2603"/>
        </row>
        <row r="2604">
          <cell r="A2604"/>
          <cell r="C2604"/>
          <cell r="D2604"/>
          <cell r="E2604"/>
          <cell r="F2604"/>
          <cell r="G2604"/>
        </row>
        <row r="2605">
          <cell r="A2605"/>
          <cell r="C2605"/>
          <cell r="D2605"/>
          <cell r="E2605"/>
          <cell r="F2605"/>
          <cell r="G2605"/>
        </row>
        <row r="2606">
          <cell r="A2606"/>
          <cell r="B2606"/>
          <cell r="C2606"/>
          <cell r="D2606"/>
          <cell r="E2606"/>
          <cell r="F2606"/>
          <cell r="G2606"/>
        </row>
        <row r="2607">
          <cell r="A2607"/>
          <cell r="B2607" t="str">
            <v>LUIS ROBERTO MONTERROSA OROZCO</v>
          </cell>
          <cell r="C2607"/>
          <cell r="D2607"/>
          <cell r="E2607"/>
          <cell r="F2607"/>
          <cell r="G2607"/>
        </row>
        <row r="2608">
          <cell r="A2608"/>
          <cell r="B2608" t="str">
            <v>ING. CIVIL CONSULTOR EXTERNO</v>
          </cell>
          <cell r="C2608"/>
          <cell r="D2608"/>
          <cell r="E2608"/>
          <cell r="F2608"/>
          <cell r="G2608"/>
        </row>
        <row r="2609">
          <cell r="A2609"/>
          <cell r="B2609" t="str">
            <v>PLANEACION MUNICIPAL</v>
          </cell>
          <cell r="C2609"/>
          <cell r="D2609"/>
          <cell r="E2609"/>
          <cell r="F2609"/>
          <cell r="G2609"/>
        </row>
        <row r="2610">
          <cell r="A2610"/>
          <cell r="B2610" t="str">
            <v>M.P. 5202140692</v>
          </cell>
          <cell r="C2610" t="str">
            <v>ITEM  - PÁGINA 2</v>
          </cell>
          <cell r="D2610"/>
          <cell r="E2610"/>
          <cell r="F2610"/>
          <cell r="G2610"/>
          <cell r="H2610"/>
        </row>
        <row r="2611">
          <cell r="A2611" t="str">
            <v>DEPARTAMENTO DE ANTIOQUIA</v>
          </cell>
          <cell r="B2611"/>
          <cell r="C2611"/>
          <cell r="D2611"/>
          <cell r="E2611"/>
          <cell r="F2611"/>
          <cell r="G2611"/>
          <cell r="H2611"/>
        </row>
        <row r="2612">
          <cell r="A2612" t="str">
            <v>MUNICIPIO DE CAUCASIA</v>
          </cell>
          <cell r="B2612"/>
          <cell r="C2612"/>
          <cell r="D2612"/>
          <cell r="E2612"/>
          <cell r="F2612"/>
          <cell r="G2612"/>
          <cell r="H2612"/>
        </row>
        <row r="2613">
          <cell r="A2613" t="str">
            <v>PROYECTO: CONSTRUCCION DE PAVIMENTO RIGIDO URBANO EN LA URBANIZACION VILLA SUAREZ DEL MUNICIPIO DE CAUCASIA ,ANTIOQUIA</v>
          </cell>
          <cell r="B2613"/>
          <cell r="C2613"/>
          <cell r="D2613"/>
          <cell r="E2613"/>
          <cell r="F2613"/>
          <cell r="G2613"/>
          <cell r="H2613"/>
        </row>
        <row r="2614">
          <cell r="A2614"/>
          <cell r="C2614"/>
          <cell r="D2614"/>
          <cell r="E2614"/>
          <cell r="F2614"/>
          <cell r="G2614"/>
          <cell r="H2614"/>
        </row>
        <row r="2615">
          <cell r="A2615" t="str">
            <v>MEMORIAS DE OBRA</v>
          </cell>
          <cell r="B2615"/>
          <cell r="C2615"/>
          <cell r="D2615"/>
          <cell r="E2615"/>
          <cell r="F2615"/>
          <cell r="G2615"/>
          <cell r="H2615"/>
        </row>
        <row r="2617">
          <cell r="A2617" t="str">
            <v>ITEM</v>
          </cell>
          <cell r="B2617" t="str">
            <v>DESCRIPCIÓN</v>
          </cell>
          <cell r="C2617"/>
          <cell r="D2617"/>
          <cell r="E2617"/>
          <cell r="F2617"/>
          <cell r="G2617" t="str">
            <v>UNIDAD</v>
          </cell>
          <cell r="H2617" t="str">
            <v>CANTIDAD</v>
          </cell>
        </row>
        <row r="2618">
          <cell r="A2618"/>
          <cell r="B2618" t="str">
            <v/>
          </cell>
          <cell r="C2618"/>
          <cell r="D2618"/>
          <cell r="E2618"/>
          <cell r="F2618"/>
          <cell r="G2618" t="str">
            <v/>
          </cell>
          <cell r="H2618" t="str">
            <v/>
          </cell>
        </row>
        <row r="2619">
          <cell r="A2619"/>
          <cell r="B2619"/>
          <cell r="C2619"/>
          <cell r="D2619"/>
          <cell r="E2619"/>
          <cell r="F2619"/>
          <cell r="G2619"/>
        </row>
        <row r="2620">
          <cell r="A2620" t="str">
            <v>DETALLE</v>
          </cell>
          <cell r="B2620"/>
          <cell r="C2620" t="str">
            <v>FACTOR</v>
          </cell>
          <cell r="D2620" t="str">
            <v>CANTIDAD</v>
          </cell>
          <cell r="E2620" t="str">
            <v>A (ML)</v>
          </cell>
          <cell r="F2620" t="str">
            <v>B (M2)</v>
          </cell>
          <cell r="G2620" t="str">
            <v>C (M3)</v>
          </cell>
          <cell r="H2620" t="str">
            <v>TOTAL</v>
          </cell>
        </row>
        <row r="2621">
          <cell r="A2621"/>
          <cell r="B2621"/>
          <cell r="C2621"/>
          <cell r="D2621"/>
          <cell r="E2621"/>
          <cell r="F2621"/>
          <cell r="G2621"/>
          <cell r="H2621" t="str">
            <v/>
          </cell>
        </row>
        <row r="2622">
          <cell r="A2622"/>
          <cell r="B2622"/>
          <cell r="C2622"/>
          <cell r="D2622"/>
          <cell r="E2622"/>
          <cell r="F2622"/>
          <cell r="G2622"/>
          <cell r="H2622" t="str">
            <v/>
          </cell>
        </row>
        <row r="2623">
          <cell r="A2623"/>
          <cell r="B2623"/>
          <cell r="C2623"/>
          <cell r="D2623"/>
          <cell r="E2623"/>
          <cell r="F2623"/>
          <cell r="G2623"/>
          <cell r="H2623" t="str">
            <v/>
          </cell>
        </row>
        <row r="2624">
          <cell r="A2624"/>
          <cell r="B2624"/>
          <cell r="C2624"/>
          <cell r="D2624"/>
          <cell r="E2624"/>
          <cell r="F2624"/>
          <cell r="G2624"/>
          <cell r="H2624" t="str">
            <v/>
          </cell>
        </row>
        <row r="2625">
          <cell r="A2625"/>
          <cell r="B2625"/>
          <cell r="C2625"/>
          <cell r="D2625"/>
          <cell r="E2625"/>
          <cell r="F2625"/>
          <cell r="G2625"/>
          <cell r="H2625" t="str">
            <v/>
          </cell>
        </row>
        <row r="2626">
          <cell r="A2626"/>
          <cell r="B2626"/>
          <cell r="C2626"/>
          <cell r="D2626"/>
          <cell r="E2626"/>
          <cell r="F2626"/>
          <cell r="G2626"/>
          <cell r="H2626" t="str">
            <v/>
          </cell>
        </row>
        <row r="2627">
          <cell r="A2627"/>
          <cell r="B2627"/>
          <cell r="C2627"/>
          <cell r="D2627"/>
          <cell r="E2627"/>
          <cell r="F2627"/>
          <cell r="G2627"/>
          <cell r="H2627" t="str">
            <v/>
          </cell>
        </row>
        <row r="2628">
          <cell r="A2628"/>
          <cell r="B2628"/>
          <cell r="C2628"/>
          <cell r="D2628"/>
          <cell r="E2628"/>
          <cell r="F2628"/>
          <cell r="G2628"/>
          <cell r="H2628" t="str">
            <v/>
          </cell>
        </row>
        <row r="2629">
          <cell r="A2629"/>
          <cell r="B2629"/>
          <cell r="C2629"/>
          <cell r="D2629"/>
          <cell r="E2629"/>
          <cell r="F2629"/>
          <cell r="G2629"/>
          <cell r="H2629" t="str">
            <v/>
          </cell>
        </row>
        <row r="2630">
          <cell r="A2630"/>
          <cell r="B2630"/>
          <cell r="C2630"/>
          <cell r="D2630"/>
          <cell r="E2630"/>
          <cell r="F2630"/>
          <cell r="G2630"/>
          <cell r="H2630" t="str">
            <v/>
          </cell>
        </row>
        <row r="2631">
          <cell r="A2631"/>
          <cell r="B2631"/>
          <cell r="C2631"/>
          <cell r="D2631"/>
          <cell r="E2631"/>
          <cell r="F2631"/>
          <cell r="G2631"/>
          <cell r="H2631" t="str">
            <v/>
          </cell>
        </row>
        <row r="2632">
          <cell r="A2632"/>
          <cell r="B2632"/>
          <cell r="C2632"/>
          <cell r="D2632"/>
          <cell r="E2632"/>
          <cell r="F2632"/>
          <cell r="G2632"/>
          <cell r="H2632" t="str">
            <v/>
          </cell>
        </row>
        <row r="2633">
          <cell r="A2633"/>
          <cell r="B2633"/>
          <cell r="C2633"/>
          <cell r="D2633"/>
          <cell r="E2633"/>
          <cell r="F2633"/>
          <cell r="G2633"/>
          <cell r="H2633" t="str">
            <v/>
          </cell>
        </row>
        <row r="2634">
          <cell r="A2634"/>
          <cell r="B2634"/>
          <cell r="C2634"/>
          <cell r="D2634"/>
          <cell r="E2634"/>
          <cell r="F2634"/>
          <cell r="G2634"/>
          <cell r="H2634" t="str">
            <v/>
          </cell>
        </row>
        <row r="2635">
          <cell r="A2635"/>
          <cell r="B2635"/>
          <cell r="C2635"/>
          <cell r="D2635"/>
          <cell r="E2635"/>
          <cell r="F2635"/>
          <cell r="G2635"/>
          <cell r="H2635" t="str">
            <v/>
          </cell>
        </row>
        <row r="2636">
          <cell r="A2636"/>
          <cell r="B2636"/>
          <cell r="C2636"/>
          <cell r="D2636"/>
          <cell r="E2636"/>
          <cell r="F2636"/>
          <cell r="G2636"/>
          <cell r="H2636" t="str">
            <v/>
          </cell>
        </row>
        <row r="2637">
          <cell r="A2637"/>
          <cell r="B2637"/>
          <cell r="C2637"/>
          <cell r="D2637"/>
          <cell r="E2637"/>
          <cell r="F2637"/>
          <cell r="G2637"/>
          <cell r="H2637" t="str">
            <v/>
          </cell>
        </row>
        <row r="2638">
          <cell r="A2638"/>
          <cell r="B2638"/>
          <cell r="C2638"/>
          <cell r="D2638"/>
          <cell r="E2638"/>
          <cell r="F2638"/>
          <cell r="G2638"/>
          <cell r="H2638" t="str">
            <v/>
          </cell>
        </row>
        <row r="2639">
          <cell r="A2639"/>
          <cell r="B2639"/>
          <cell r="C2639"/>
          <cell r="D2639"/>
          <cell r="E2639"/>
          <cell r="F2639"/>
          <cell r="G2639"/>
          <cell r="H2639" t="str">
            <v/>
          </cell>
        </row>
        <row r="2640">
          <cell r="A2640"/>
          <cell r="B2640"/>
          <cell r="C2640"/>
          <cell r="D2640"/>
          <cell r="E2640"/>
          <cell r="F2640"/>
          <cell r="G2640"/>
          <cell r="H2640" t="str">
            <v/>
          </cell>
        </row>
        <row r="2641">
          <cell r="A2641"/>
          <cell r="B2641"/>
          <cell r="C2641"/>
          <cell r="D2641"/>
          <cell r="E2641"/>
          <cell r="F2641"/>
          <cell r="G2641"/>
          <cell r="H2641" t="str">
            <v/>
          </cell>
        </row>
        <row r="2642">
          <cell r="A2642"/>
          <cell r="B2642"/>
          <cell r="C2642"/>
          <cell r="D2642"/>
          <cell r="E2642"/>
          <cell r="F2642"/>
          <cell r="G2642"/>
          <cell r="H2642" t="str">
            <v/>
          </cell>
        </row>
        <row r="2643">
          <cell r="A2643"/>
          <cell r="B2643"/>
          <cell r="C2643"/>
          <cell r="D2643"/>
          <cell r="E2643"/>
          <cell r="F2643"/>
          <cell r="G2643"/>
          <cell r="H2643" t="str">
            <v/>
          </cell>
        </row>
        <row r="2644">
          <cell r="A2644"/>
          <cell r="B2644"/>
          <cell r="C2644"/>
          <cell r="D2644"/>
          <cell r="E2644"/>
          <cell r="F2644"/>
          <cell r="G2644"/>
          <cell r="H2644" t="str">
            <v/>
          </cell>
        </row>
        <row r="2645">
          <cell r="A2645"/>
          <cell r="B2645"/>
          <cell r="C2645"/>
          <cell r="D2645"/>
          <cell r="E2645"/>
          <cell r="F2645"/>
          <cell r="G2645"/>
          <cell r="H2645" t="str">
            <v/>
          </cell>
        </row>
        <row r="2646">
          <cell r="A2646"/>
          <cell r="B2646"/>
          <cell r="C2646"/>
          <cell r="D2646"/>
          <cell r="E2646"/>
          <cell r="F2646"/>
          <cell r="G2646"/>
          <cell r="H2646" t="str">
            <v/>
          </cell>
        </row>
        <row r="2647">
          <cell r="A2647"/>
          <cell r="B2647"/>
          <cell r="C2647"/>
          <cell r="D2647"/>
          <cell r="E2647"/>
          <cell r="F2647"/>
          <cell r="G2647"/>
          <cell r="H2647" t="str">
            <v/>
          </cell>
        </row>
        <row r="2648">
          <cell r="A2648"/>
          <cell r="B2648"/>
          <cell r="C2648"/>
          <cell r="D2648"/>
          <cell r="E2648"/>
          <cell r="F2648"/>
          <cell r="G2648"/>
          <cell r="H2648" t="str">
            <v/>
          </cell>
        </row>
        <row r="2649">
          <cell r="A2649"/>
          <cell r="B2649"/>
          <cell r="C2649"/>
          <cell r="D2649"/>
          <cell r="E2649"/>
          <cell r="F2649"/>
          <cell r="G2649"/>
          <cell r="H2649" t="str">
            <v/>
          </cell>
        </row>
        <row r="2650">
          <cell r="A2650"/>
          <cell r="B2650"/>
          <cell r="C2650"/>
          <cell r="D2650"/>
          <cell r="E2650"/>
          <cell r="F2650"/>
          <cell r="G2650"/>
          <cell r="H2650" t="str">
            <v/>
          </cell>
        </row>
        <row r="2651">
          <cell r="A2651"/>
          <cell r="B2651"/>
          <cell r="C2651"/>
          <cell r="D2651"/>
          <cell r="E2651"/>
          <cell r="F2651"/>
          <cell r="G2651"/>
          <cell r="H2651" t="str">
            <v/>
          </cell>
        </row>
        <row r="2652">
          <cell r="A2652" t="str">
            <v>ITEM  - PÁGINA 1</v>
          </cell>
          <cell r="B2652"/>
          <cell r="C2652"/>
          <cell r="D2652"/>
          <cell r="E2652"/>
          <cell r="F2652"/>
          <cell r="G2652"/>
          <cell r="H2652"/>
        </row>
        <row r="2653">
          <cell r="A2653"/>
          <cell r="B2653"/>
          <cell r="C2653"/>
          <cell r="D2653"/>
          <cell r="E2653"/>
          <cell r="F2653"/>
          <cell r="G2653"/>
          <cell r="H2653" t="str">
            <v/>
          </cell>
        </row>
        <row r="2654">
          <cell r="A2654"/>
          <cell r="B2654"/>
          <cell r="C2654"/>
          <cell r="D2654"/>
          <cell r="E2654"/>
          <cell r="F2654"/>
          <cell r="G2654"/>
          <cell r="H2654" t="str">
            <v/>
          </cell>
        </row>
        <row r="2655">
          <cell r="A2655"/>
          <cell r="B2655"/>
          <cell r="C2655"/>
          <cell r="D2655"/>
          <cell r="E2655"/>
          <cell r="F2655"/>
          <cell r="G2655"/>
          <cell r="H2655" t="str">
            <v/>
          </cell>
        </row>
        <row r="2656">
          <cell r="A2656"/>
          <cell r="B2656"/>
          <cell r="C2656"/>
          <cell r="D2656"/>
          <cell r="E2656"/>
          <cell r="F2656"/>
          <cell r="G2656"/>
          <cell r="H2656" t="str">
            <v/>
          </cell>
        </row>
        <row r="2657">
          <cell r="A2657"/>
          <cell r="B2657"/>
          <cell r="C2657"/>
          <cell r="D2657"/>
          <cell r="E2657"/>
          <cell r="F2657"/>
          <cell r="G2657"/>
          <cell r="H2657" t="str">
            <v/>
          </cell>
        </row>
        <row r="2658">
          <cell r="A2658"/>
          <cell r="B2658"/>
          <cell r="C2658"/>
          <cell r="D2658"/>
          <cell r="E2658"/>
          <cell r="F2658"/>
          <cell r="G2658"/>
          <cell r="H2658" t="str">
            <v/>
          </cell>
        </row>
        <row r="2659">
          <cell r="A2659"/>
          <cell r="B2659"/>
          <cell r="C2659"/>
          <cell r="D2659"/>
          <cell r="E2659"/>
          <cell r="F2659"/>
          <cell r="G2659"/>
          <cell r="H2659" t="str">
            <v/>
          </cell>
        </row>
        <row r="2660">
          <cell r="A2660"/>
          <cell r="B2660"/>
          <cell r="C2660"/>
          <cell r="D2660"/>
          <cell r="E2660"/>
          <cell r="F2660"/>
          <cell r="G2660"/>
          <cell r="H2660" t="str">
            <v/>
          </cell>
        </row>
        <row r="2661">
          <cell r="A2661"/>
          <cell r="B2661"/>
          <cell r="C2661"/>
          <cell r="D2661"/>
          <cell r="E2661"/>
          <cell r="F2661"/>
          <cell r="G2661"/>
          <cell r="H2661" t="str">
            <v/>
          </cell>
        </row>
        <row r="2662">
          <cell r="A2662"/>
          <cell r="B2662"/>
          <cell r="C2662"/>
          <cell r="D2662"/>
          <cell r="E2662"/>
          <cell r="F2662"/>
          <cell r="G2662"/>
          <cell r="H2662" t="str">
            <v/>
          </cell>
        </row>
        <row r="2663">
          <cell r="A2663"/>
          <cell r="B2663"/>
          <cell r="C2663"/>
          <cell r="D2663"/>
          <cell r="E2663"/>
          <cell r="F2663"/>
          <cell r="G2663"/>
          <cell r="H2663" t="str">
            <v/>
          </cell>
        </row>
        <row r="2664">
          <cell r="A2664"/>
          <cell r="B2664"/>
          <cell r="C2664"/>
          <cell r="D2664"/>
          <cell r="E2664"/>
          <cell r="F2664"/>
          <cell r="G2664"/>
          <cell r="H2664" t="str">
            <v/>
          </cell>
        </row>
        <row r="2665">
          <cell r="A2665"/>
          <cell r="B2665"/>
          <cell r="C2665"/>
          <cell r="D2665"/>
          <cell r="E2665"/>
          <cell r="F2665"/>
          <cell r="G2665"/>
          <cell r="H2665" t="str">
            <v/>
          </cell>
        </row>
        <row r="2666">
          <cell r="A2666"/>
          <cell r="B2666"/>
          <cell r="C2666"/>
          <cell r="D2666"/>
          <cell r="E2666"/>
          <cell r="F2666"/>
          <cell r="G2666"/>
          <cell r="H2666" t="str">
            <v/>
          </cell>
        </row>
        <row r="2667">
          <cell r="A2667"/>
          <cell r="B2667"/>
          <cell r="C2667"/>
          <cell r="D2667"/>
          <cell r="E2667"/>
          <cell r="F2667"/>
          <cell r="G2667"/>
          <cell r="H2667" t="str">
            <v/>
          </cell>
        </row>
        <row r="2668">
          <cell r="A2668"/>
          <cell r="B2668"/>
          <cell r="C2668"/>
          <cell r="D2668"/>
          <cell r="E2668"/>
          <cell r="F2668"/>
          <cell r="G2668"/>
          <cell r="H2668" t="str">
            <v/>
          </cell>
        </row>
        <row r="2669">
          <cell r="A2669"/>
          <cell r="B2669"/>
          <cell r="C2669"/>
          <cell r="D2669"/>
          <cell r="E2669"/>
          <cell r="F2669"/>
          <cell r="G2669"/>
          <cell r="H2669" t="str">
            <v/>
          </cell>
        </row>
        <row r="2670">
          <cell r="A2670" t="str">
            <v xml:space="preserve">TOTAL CANTIDAD ITEM </v>
          </cell>
          <cell r="B2670"/>
          <cell r="C2670"/>
          <cell r="D2670"/>
          <cell r="E2670"/>
          <cell r="F2670"/>
          <cell r="G2670"/>
          <cell r="H2670" t="str">
            <v/>
          </cell>
        </row>
        <row r="2671">
          <cell r="A2671" t="str">
            <v>INSERTE PLANO, GRÁFICO O ESQUEMA AQUÍ</v>
          </cell>
          <cell r="B2671"/>
          <cell r="C2671"/>
          <cell r="D2671"/>
          <cell r="E2671"/>
          <cell r="F2671"/>
          <cell r="G2671"/>
          <cell r="H2671"/>
        </row>
        <row r="2672">
          <cell r="A2672"/>
          <cell r="B2672"/>
          <cell r="C2672"/>
          <cell r="D2672"/>
          <cell r="E2672"/>
          <cell r="F2672"/>
          <cell r="G2672"/>
          <cell r="H2672"/>
        </row>
        <row r="2673">
          <cell r="A2673"/>
          <cell r="B2673"/>
          <cell r="C2673"/>
          <cell r="D2673"/>
          <cell r="E2673"/>
          <cell r="F2673"/>
          <cell r="G2673"/>
          <cell r="H2673"/>
        </row>
        <row r="2674">
          <cell r="A2674"/>
          <cell r="B2674"/>
          <cell r="C2674"/>
          <cell r="D2674"/>
          <cell r="E2674"/>
          <cell r="F2674"/>
          <cell r="G2674"/>
          <cell r="H2674"/>
        </row>
        <row r="2675">
          <cell r="A2675"/>
          <cell r="B2675"/>
          <cell r="C2675"/>
          <cell r="D2675"/>
          <cell r="E2675"/>
          <cell r="F2675"/>
          <cell r="G2675"/>
          <cell r="H2675"/>
        </row>
        <row r="2676">
          <cell r="A2676"/>
          <cell r="B2676"/>
          <cell r="C2676"/>
          <cell r="D2676"/>
          <cell r="E2676"/>
          <cell r="F2676"/>
          <cell r="G2676"/>
          <cell r="H2676"/>
        </row>
        <row r="2677">
          <cell r="A2677"/>
          <cell r="B2677"/>
          <cell r="C2677"/>
          <cell r="D2677"/>
          <cell r="E2677"/>
          <cell r="F2677"/>
          <cell r="G2677"/>
          <cell r="H2677"/>
        </row>
        <row r="2678">
          <cell r="A2678"/>
          <cell r="B2678"/>
          <cell r="C2678"/>
          <cell r="D2678"/>
          <cell r="E2678"/>
          <cell r="F2678"/>
          <cell r="G2678"/>
          <cell r="H2678"/>
        </row>
        <row r="2679">
          <cell r="A2679"/>
          <cell r="B2679"/>
          <cell r="C2679"/>
          <cell r="D2679"/>
          <cell r="E2679"/>
          <cell r="F2679"/>
          <cell r="G2679"/>
          <cell r="H2679"/>
        </row>
        <row r="2680">
          <cell r="A2680"/>
          <cell r="B2680"/>
          <cell r="C2680"/>
          <cell r="D2680"/>
          <cell r="E2680"/>
          <cell r="F2680"/>
          <cell r="G2680"/>
          <cell r="H2680"/>
        </row>
        <row r="2681">
          <cell r="A2681"/>
          <cell r="B2681"/>
          <cell r="C2681"/>
          <cell r="D2681"/>
          <cell r="E2681"/>
          <cell r="F2681"/>
          <cell r="G2681"/>
          <cell r="H2681"/>
        </row>
        <row r="2682">
          <cell r="A2682"/>
          <cell r="B2682"/>
          <cell r="C2682"/>
          <cell r="D2682"/>
          <cell r="E2682"/>
          <cell r="F2682"/>
          <cell r="G2682"/>
          <cell r="H2682"/>
        </row>
        <row r="2683">
          <cell r="A2683"/>
          <cell r="B2683"/>
          <cell r="C2683"/>
          <cell r="D2683"/>
          <cell r="E2683"/>
          <cell r="F2683"/>
          <cell r="G2683"/>
          <cell r="H2683"/>
        </row>
        <row r="2684">
          <cell r="A2684"/>
          <cell r="B2684"/>
          <cell r="C2684"/>
          <cell r="D2684"/>
          <cell r="E2684"/>
          <cell r="F2684"/>
          <cell r="G2684"/>
          <cell r="H2684"/>
        </row>
        <row r="2685">
          <cell r="A2685"/>
          <cell r="B2685"/>
          <cell r="C2685"/>
          <cell r="D2685"/>
          <cell r="E2685"/>
          <cell r="F2685"/>
          <cell r="G2685"/>
          <cell r="H2685"/>
        </row>
        <row r="2686">
          <cell r="A2686"/>
          <cell r="B2686"/>
          <cell r="C2686"/>
          <cell r="D2686"/>
          <cell r="E2686"/>
          <cell r="F2686"/>
          <cell r="G2686"/>
          <cell r="H2686"/>
        </row>
        <row r="2687">
          <cell r="A2687"/>
          <cell r="B2687"/>
          <cell r="C2687"/>
          <cell r="D2687"/>
          <cell r="E2687"/>
          <cell r="F2687"/>
          <cell r="G2687"/>
          <cell r="H2687"/>
        </row>
        <row r="2688">
          <cell r="A2688"/>
          <cell r="B2688"/>
          <cell r="C2688"/>
          <cell r="D2688"/>
          <cell r="E2688"/>
          <cell r="F2688"/>
          <cell r="G2688"/>
          <cell r="H2688"/>
        </row>
        <row r="2689">
          <cell r="A2689"/>
          <cell r="B2689"/>
          <cell r="C2689"/>
          <cell r="D2689"/>
          <cell r="E2689"/>
          <cell r="F2689"/>
          <cell r="G2689"/>
          <cell r="H2689"/>
        </row>
        <row r="2690">
          <cell r="A2690"/>
          <cell r="B2690"/>
          <cell r="C2690"/>
          <cell r="D2690"/>
          <cell r="E2690"/>
          <cell r="F2690"/>
          <cell r="G2690"/>
          <cell r="H2690"/>
        </row>
        <row r="2691">
          <cell r="A2691"/>
          <cell r="C2691"/>
          <cell r="D2691"/>
          <cell r="E2691"/>
          <cell r="F2691"/>
          <cell r="G2691"/>
        </row>
        <row r="2692">
          <cell r="A2692"/>
          <cell r="C2692"/>
          <cell r="D2692"/>
          <cell r="E2692"/>
          <cell r="F2692"/>
          <cell r="G2692"/>
        </row>
        <row r="2693">
          <cell r="A2693"/>
          <cell r="B2693"/>
          <cell r="C2693"/>
          <cell r="D2693"/>
          <cell r="E2693"/>
          <cell r="F2693"/>
          <cell r="G2693"/>
        </row>
        <row r="2694">
          <cell r="A2694"/>
          <cell r="B2694" t="str">
            <v>LUIS ROBERTO MONTERROSA OROZCO</v>
          </cell>
          <cell r="C2694"/>
          <cell r="D2694"/>
          <cell r="E2694"/>
          <cell r="F2694"/>
          <cell r="G2694"/>
        </row>
        <row r="2695">
          <cell r="A2695"/>
          <cell r="B2695" t="str">
            <v>ING. CIVIL CONSULTOR EXTERNO</v>
          </cell>
          <cell r="C2695"/>
          <cell r="D2695"/>
          <cell r="E2695"/>
          <cell r="F2695"/>
          <cell r="G2695"/>
        </row>
        <row r="2696">
          <cell r="A2696"/>
          <cell r="B2696" t="str">
            <v>PLANEACION MUNICIPAL</v>
          </cell>
          <cell r="C2696"/>
          <cell r="D2696"/>
          <cell r="E2696"/>
          <cell r="F2696"/>
          <cell r="G2696"/>
        </row>
        <row r="2697">
          <cell r="A2697"/>
          <cell r="B2697" t="str">
            <v>M.P. 5202140692</v>
          </cell>
          <cell r="C2697" t="str">
            <v>ITEM  - PÁGINA 2</v>
          </cell>
          <cell r="D2697"/>
          <cell r="E2697"/>
          <cell r="F2697"/>
          <cell r="G2697"/>
          <cell r="H2697"/>
        </row>
        <row r="2698">
          <cell r="A2698" t="str">
            <v>DEPARTAMENTO DE ANTIOQUIA</v>
          </cell>
          <cell r="B2698"/>
          <cell r="C2698"/>
          <cell r="D2698"/>
          <cell r="E2698"/>
          <cell r="F2698"/>
          <cell r="G2698"/>
          <cell r="H2698"/>
        </row>
        <row r="2699">
          <cell r="A2699" t="str">
            <v>MUNICIPIO DE CAUCASIA</v>
          </cell>
          <cell r="B2699"/>
          <cell r="C2699"/>
          <cell r="D2699"/>
          <cell r="E2699"/>
          <cell r="F2699"/>
          <cell r="G2699"/>
          <cell r="H2699"/>
        </row>
        <row r="2700">
          <cell r="A2700" t="str">
            <v>PROYECTO: CONSTRUCCION DE PAVIMENTO RIGIDO URBANO EN LA URBANIZACION VILLA SUAREZ DEL MUNICIPIO DE CAUCASIA ,ANTIOQUIA</v>
          </cell>
          <cell r="B2700"/>
          <cell r="C2700"/>
          <cell r="D2700"/>
          <cell r="E2700"/>
          <cell r="F2700"/>
          <cell r="G2700"/>
          <cell r="H2700"/>
        </row>
        <row r="2701">
          <cell r="A2701"/>
          <cell r="C2701"/>
          <cell r="D2701"/>
          <cell r="E2701"/>
          <cell r="F2701"/>
          <cell r="G2701"/>
          <cell r="H2701"/>
        </row>
        <row r="2702">
          <cell r="A2702" t="str">
            <v>MEMORIAS DE OBRA</v>
          </cell>
          <cell r="B2702"/>
          <cell r="C2702"/>
          <cell r="D2702"/>
          <cell r="E2702"/>
          <cell r="F2702"/>
          <cell r="G2702"/>
          <cell r="H2702"/>
        </row>
        <row r="2704">
          <cell r="A2704" t="str">
            <v>ITEM</v>
          </cell>
          <cell r="B2704" t="str">
            <v>DESCRIPCIÓN</v>
          </cell>
          <cell r="C2704"/>
          <cell r="D2704"/>
          <cell r="E2704"/>
          <cell r="F2704"/>
          <cell r="G2704" t="str">
            <v>UNIDAD</v>
          </cell>
          <cell r="H2704" t="str">
            <v>CANTIDAD</v>
          </cell>
        </row>
        <row r="2705">
          <cell r="A2705"/>
          <cell r="B2705" t="str">
            <v/>
          </cell>
          <cell r="C2705"/>
          <cell r="D2705"/>
          <cell r="E2705"/>
          <cell r="F2705"/>
          <cell r="G2705" t="str">
            <v/>
          </cell>
          <cell r="H2705" t="str">
            <v/>
          </cell>
        </row>
        <row r="2706">
          <cell r="A2706"/>
          <cell r="B2706"/>
          <cell r="C2706"/>
          <cell r="D2706"/>
          <cell r="E2706"/>
          <cell r="F2706"/>
          <cell r="G2706"/>
        </row>
        <row r="2707">
          <cell r="A2707" t="str">
            <v>DETALLE</v>
          </cell>
          <cell r="B2707"/>
          <cell r="C2707" t="str">
            <v>FACTOR</v>
          </cell>
          <cell r="D2707" t="str">
            <v>CANTIDAD</v>
          </cell>
          <cell r="E2707" t="str">
            <v>A (ML)</v>
          </cell>
          <cell r="F2707" t="str">
            <v>B (M2)</v>
          </cell>
          <cell r="G2707" t="str">
            <v>C (M3)</v>
          </cell>
          <cell r="H2707" t="str">
            <v>TOTAL</v>
          </cell>
        </row>
        <row r="2708">
          <cell r="A2708"/>
          <cell r="B2708"/>
          <cell r="C2708"/>
          <cell r="D2708"/>
          <cell r="E2708"/>
          <cell r="F2708"/>
          <cell r="G2708"/>
          <cell r="H2708" t="str">
            <v/>
          </cell>
        </row>
        <row r="2709">
          <cell r="A2709"/>
          <cell r="B2709"/>
          <cell r="C2709"/>
          <cell r="D2709"/>
          <cell r="E2709"/>
          <cell r="F2709"/>
          <cell r="G2709"/>
          <cell r="H2709" t="str">
            <v/>
          </cell>
        </row>
        <row r="2710">
          <cell r="A2710"/>
          <cell r="B2710"/>
          <cell r="C2710"/>
          <cell r="D2710"/>
          <cell r="E2710"/>
          <cell r="F2710"/>
          <cell r="G2710"/>
          <cell r="H2710" t="str">
            <v/>
          </cell>
        </row>
        <row r="2711">
          <cell r="A2711"/>
          <cell r="B2711"/>
          <cell r="C2711"/>
          <cell r="D2711"/>
          <cell r="E2711"/>
          <cell r="F2711"/>
          <cell r="G2711"/>
          <cell r="H2711" t="str">
            <v/>
          </cell>
        </row>
        <row r="2712">
          <cell r="A2712"/>
          <cell r="B2712"/>
          <cell r="C2712"/>
          <cell r="D2712"/>
          <cell r="E2712"/>
          <cell r="F2712"/>
          <cell r="G2712"/>
          <cell r="H2712" t="str">
            <v/>
          </cell>
        </row>
        <row r="2713">
          <cell r="A2713"/>
          <cell r="B2713"/>
          <cell r="C2713"/>
          <cell r="D2713"/>
          <cell r="E2713"/>
          <cell r="F2713"/>
          <cell r="G2713"/>
          <cell r="H2713" t="str">
            <v/>
          </cell>
        </row>
        <row r="2714">
          <cell r="A2714"/>
          <cell r="B2714"/>
          <cell r="C2714"/>
          <cell r="D2714"/>
          <cell r="E2714"/>
          <cell r="F2714"/>
          <cell r="G2714"/>
          <cell r="H2714" t="str">
            <v/>
          </cell>
        </row>
        <row r="2715">
          <cell r="A2715"/>
          <cell r="B2715"/>
          <cell r="C2715"/>
          <cell r="D2715"/>
          <cell r="E2715"/>
          <cell r="F2715"/>
          <cell r="G2715"/>
          <cell r="H2715" t="str">
            <v/>
          </cell>
        </row>
        <row r="2716">
          <cell r="A2716"/>
          <cell r="B2716"/>
          <cell r="C2716"/>
          <cell r="D2716"/>
          <cell r="E2716"/>
          <cell r="F2716"/>
          <cell r="G2716"/>
          <cell r="H2716" t="str">
            <v/>
          </cell>
        </row>
        <row r="2717">
          <cell r="A2717"/>
          <cell r="B2717"/>
          <cell r="C2717"/>
          <cell r="D2717"/>
          <cell r="E2717"/>
          <cell r="F2717"/>
          <cell r="G2717"/>
          <cell r="H2717" t="str">
            <v/>
          </cell>
        </row>
        <row r="2718">
          <cell r="A2718"/>
          <cell r="B2718"/>
          <cell r="C2718"/>
          <cell r="D2718"/>
          <cell r="E2718"/>
          <cell r="F2718"/>
          <cell r="G2718"/>
          <cell r="H2718" t="str">
            <v/>
          </cell>
        </row>
        <row r="2719">
          <cell r="A2719"/>
          <cell r="B2719"/>
          <cell r="C2719"/>
          <cell r="D2719"/>
          <cell r="E2719"/>
          <cell r="F2719"/>
          <cell r="G2719"/>
          <cell r="H2719" t="str">
            <v/>
          </cell>
        </row>
        <row r="2720">
          <cell r="A2720"/>
          <cell r="B2720"/>
          <cell r="C2720"/>
          <cell r="D2720"/>
          <cell r="E2720"/>
          <cell r="F2720"/>
          <cell r="G2720"/>
          <cell r="H2720" t="str">
            <v/>
          </cell>
        </row>
        <row r="2721">
          <cell r="A2721"/>
          <cell r="B2721"/>
          <cell r="C2721"/>
          <cell r="D2721"/>
          <cell r="E2721"/>
          <cell r="F2721"/>
          <cell r="G2721"/>
          <cell r="H2721" t="str">
            <v/>
          </cell>
        </row>
        <row r="2722">
          <cell r="A2722"/>
          <cell r="B2722"/>
          <cell r="C2722"/>
          <cell r="D2722"/>
          <cell r="E2722"/>
          <cell r="F2722"/>
          <cell r="G2722"/>
          <cell r="H2722" t="str">
            <v/>
          </cell>
        </row>
        <row r="2723">
          <cell r="A2723"/>
          <cell r="B2723"/>
          <cell r="C2723"/>
          <cell r="D2723"/>
          <cell r="E2723"/>
          <cell r="F2723"/>
          <cell r="G2723"/>
          <cell r="H2723" t="str">
            <v/>
          </cell>
        </row>
        <row r="2724">
          <cell r="A2724"/>
          <cell r="B2724"/>
          <cell r="C2724"/>
          <cell r="D2724"/>
          <cell r="E2724"/>
          <cell r="F2724"/>
          <cell r="G2724"/>
          <cell r="H2724" t="str">
            <v/>
          </cell>
        </row>
        <row r="2725">
          <cell r="A2725"/>
          <cell r="B2725"/>
          <cell r="C2725"/>
          <cell r="D2725"/>
          <cell r="E2725"/>
          <cell r="F2725"/>
          <cell r="G2725"/>
          <cell r="H2725" t="str">
            <v/>
          </cell>
        </row>
        <row r="2726">
          <cell r="A2726"/>
          <cell r="B2726"/>
          <cell r="C2726"/>
          <cell r="D2726"/>
          <cell r="E2726"/>
          <cell r="F2726"/>
          <cell r="G2726"/>
          <cell r="H2726" t="str">
            <v/>
          </cell>
        </row>
        <row r="2727">
          <cell r="A2727"/>
          <cell r="B2727"/>
          <cell r="C2727"/>
          <cell r="D2727"/>
          <cell r="E2727"/>
          <cell r="F2727"/>
          <cell r="G2727"/>
          <cell r="H2727" t="str">
            <v/>
          </cell>
        </row>
        <row r="2728">
          <cell r="A2728"/>
          <cell r="B2728"/>
          <cell r="C2728"/>
          <cell r="D2728"/>
          <cell r="E2728"/>
          <cell r="F2728"/>
          <cell r="G2728"/>
          <cell r="H2728" t="str">
            <v/>
          </cell>
        </row>
        <row r="2729">
          <cell r="A2729"/>
          <cell r="B2729"/>
          <cell r="C2729"/>
          <cell r="D2729"/>
          <cell r="E2729"/>
          <cell r="F2729"/>
          <cell r="G2729"/>
          <cell r="H2729" t="str">
            <v/>
          </cell>
        </row>
        <row r="2730">
          <cell r="A2730"/>
          <cell r="B2730"/>
          <cell r="C2730"/>
          <cell r="D2730"/>
          <cell r="E2730"/>
          <cell r="F2730"/>
          <cell r="G2730"/>
          <cell r="H2730" t="str">
            <v/>
          </cell>
        </row>
        <row r="2731">
          <cell r="A2731"/>
          <cell r="B2731"/>
          <cell r="C2731"/>
          <cell r="D2731"/>
          <cell r="E2731"/>
          <cell r="F2731"/>
          <cell r="G2731"/>
          <cell r="H2731" t="str">
            <v/>
          </cell>
        </row>
        <row r="2732">
          <cell r="A2732"/>
          <cell r="B2732"/>
          <cell r="C2732"/>
          <cell r="D2732"/>
          <cell r="E2732"/>
          <cell r="F2732"/>
          <cell r="G2732"/>
          <cell r="H2732" t="str">
            <v/>
          </cell>
        </row>
        <row r="2733">
          <cell r="A2733"/>
          <cell r="B2733"/>
          <cell r="C2733"/>
          <cell r="D2733"/>
          <cell r="E2733"/>
          <cell r="F2733"/>
          <cell r="G2733"/>
          <cell r="H2733" t="str">
            <v/>
          </cell>
        </row>
        <row r="2734">
          <cell r="A2734"/>
          <cell r="B2734"/>
          <cell r="C2734"/>
          <cell r="D2734"/>
          <cell r="E2734"/>
          <cell r="F2734"/>
          <cell r="G2734"/>
          <cell r="H2734" t="str">
            <v/>
          </cell>
        </row>
        <row r="2735">
          <cell r="A2735"/>
          <cell r="B2735"/>
          <cell r="C2735"/>
          <cell r="D2735"/>
          <cell r="E2735"/>
          <cell r="F2735"/>
          <cell r="G2735"/>
          <cell r="H2735" t="str">
            <v/>
          </cell>
        </row>
        <row r="2736">
          <cell r="A2736"/>
          <cell r="B2736"/>
          <cell r="C2736"/>
          <cell r="D2736"/>
          <cell r="E2736"/>
          <cell r="F2736"/>
          <cell r="G2736"/>
          <cell r="H2736" t="str">
            <v/>
          </cell>
        </row>
        <row r="2737">
          <cell r="A2737"/>
          <cell r="B2737"/>
          <cell r="C2737"/>
          <cell r="D2737"/>
          <cell r="E2737"/>
          <cell r="F2737"/>
          <cell r="G2737"/>
          <cell r="H2737" t="str">
            <v/>
          </cell>
        </row>
        <row r="2738">
          <cell r="A2738"/>
          <cell r="B2738"/>
          <cell r="C2738"/>
          <cell r="D2738"/>
          <cell r="E2738"/>
          <cell r="F2738"/>
          <cell r="G2738"/>
          <cell r="H2738" t="str">
            <v/>
          </cell>
        </row>
        <row r="2739">
          <cell r="A2739" t="str">
            <v>ITEM  - PÁGINA 1</v>
          </cell>
          <cell r="B2739"/>
          <cell r="C2739"/>
          <cell r="D2739"/>
          <cell r="E2739"/>
          <cell r="F2739"/>
          <cell r="G2739"/>
          <cell r="H2739"/>
        </row>
        <row r="2740">
          <cell r="A2740"/>
          <cell r="B2740"/>
          <cell r="C2740"/>
          <cell r="D2740"/>
          <cell r="E2740"/>
          <cell r="F2740"/>
          <cell r="G2740"/>
          <cell r="H2740" t="str">
            <v/>
          </cell>
        </row>
        <row r="2741">
          <cell r="A2741"/>
          <cell r="B2741"/>
          <cell r="C2741"/>
          <cell r="D2741"/>
          <cell r="E2741"/>
          <cell r="F2741"/>
          <cell r="G2741"/>
          <cell r="H2741" t="str">
            <v/>
          </cell>
        </row>
        <row r="2742">
          <cell r="A2742"/>
          <cell r="B2742"/>
          <cell r="C2742"/>
          <cell r="D2742"/>
          <cell r="E2742"/>
          <cell r="F2742"/>
          <cell r="G2742"/>
          <cell r="H2742" t="str">
            <v/>
          </cell>
        </row>
        <row r="2743">
          <cell r="A2743"/>
          <cell r="B2743"/>
          <cell r="C2743"/>
          <cell r="D2743"/>
          <cell r="E2743"/>
          <cell r="F2743"/>
          <cell r="G2743"/>
          <cell r="H2743" t="str">
            <v/>
          </cell>
        </row>
        <row r="2744">
          <cell r="A2744"/>
          <cell r="B2744"/>
          <cell r="C2744"/>
          <cell r="D2744"/>
          <cell r="E2744"/>
          <cell r="F2744"/>
          <cell r="G2744"/>
          <cell r="H2744" t="str">
            <v/>
          </cell>
        </row>
        <row r="2745">
          <cell r="A2745"/>
          <cell r="B2745"/>
          <cell r="C2745"/>
          <cell r="D2745"/>
          <cell r="E2745"/>
          <cell r="F2745"/>
          <cell r="G2745"/>
          <cell r="H2745" t="str">
            <v/>
          </cell>
        </row>
        <row r="2746">
          <cell r="A2746"/>
          <cell r="B2746"/>
          <cell r="C2746"/>
          <cell r="D2746"/>
          <cell r="E2746"/>
          <cell r="F2746"/>
          <cell r="G2746"/>
          <cell r="H2746" t="str">
            <v/>
          </cell>
        </row>
        <row r="2747">
          <cell r="A2747"/>
          <cell r="B2747"/>
          <cell r="C2747"/>
          <cell r="D2747"/>
          <cell r="E2747"/>
          <cell r="F2747"/>
          <cell r="G2747"/>
          <cell r="H2747" t="str">
            <v/>
          </cell>
        </row>
        <row r="2748">
          <cell r="A2748"/>
          <cell r="B2748"/>
          <cell r="C2748"/>
          <cell r="D2748"/>
          <cell r="E2748"/>
          <cell r="F2748"/>
          <cell r="G2748"/>
          <cell r="H2748" t="str">
            <v/>
          </cell>
        </row>
        <row r="2749">
          <cell r="A2749"/>
          <cell r="B2749"/>
          <cell r="C2749"/>
          <cell r="D2749"/>
          <cell r="E2749"/>
          <cell r="F2749"/>
          <cell r="G2749"/>
          <cell r="H2749" t="str">
            <v/>
          </cell>
        </row>
        <row r="2750">
          <cell r="A2750"/>
          <cell r="B2750"/>
          <cell r="C2750"/>
          <cell r="D2750"/>
          <cell r="E2750"/>
          <cell r="F2750"/>
          <cell r="G2750"/>
          <cell r="H2750" t="str">
            <v/>
          </cell>
        </row>
        <row r="2751">
          <cell r="A2751"/>
          <cell r="B2751"/>
          <cell r="C2751"/>
          <cell r="D2751"/>
          <cell r="E2751"/>
          <cell r="F2751"/>
          <cell r="G2751"/>
          <cell r="H2751" t="str">
            <v/>
          </cell>
        </row>
        <row r="2752">
          <cell r="A2752"/>
          <cell r="B2752"/>
          <cell r="C2752"/>
          <cell r="D2752"/>
          <cell r="E2752"/>
          <cell r="F2752"/>
          <cell r="G2752"/>
          <cell r="H2752" t="str">
            <v/>
          </cell>
        </row>
        <row r="2753">
          <cell r="A2753"/>
          <cell r="B2753"/>
          <cell r="C2753"/>
          <cell r="D2753"/>
          <cell r="E2753"/>
          <cell r="F2753"/>
          <cell r="G2753"/>
          <cell r="H2753" t="str">
            <v/>
          </cell>
        </row>
        <row r="2754">
          <cell r="A2754"/>
          <cell r="B2754"/>
          <cell r="C2754"/>
          <cell r="D2754"/>
          <cell r="E2754"/>
          <cell r="F2754"/>
          <cell r="G2754"/>
          <cell r="H2754" t="str">
            <v/>
          </cell>
        </row>
        <row r="2755">
          <cell r="A2755"/>
          <cell r="B2755"/>
          <cell r="C2755"/>
          <cell r="D2755"/>
          <cell r="E2755"/>
          <cell r="F2755"/>
          <cell r="G2755"/>
          <cell r="H2755" t="str">
            <v/>
          </cell>
        </row>
        <row r="2756">
          <cell r="A2756"/>
          <cell r="B2756"/>
          <cell r="C2756"/>
          <cell r="D2756"/>
          <cell r="E2756"/>
          <cell r="F2756"/>
          <cell r="G2756"/>
          <cell r="H2756" t="str">
            <v/>
          </cell>
        </row>
        <row r="2757">
          <cell r="A2757" t="str">
            <v xml:space="preserve">TOTAL CANTIDAD ITEM </v>
          </cell>
          <cell r="B2757"/>
          <cell r="C2757"/>
          <cell r="D2757"/>
          <cell r="E2757"/>
          <cell r="F2757"/>
          <cell r="G2757"/>
          <cell r="H2757" t="str">
            <v/>
          </cell>
        </row>
        <row r="2758">
          <cell r="A2758" t="str">
            <v>INSERTE PLANO, GRÁFICO O ESQUEMA AQUÍ</v>
          </cell>
          <cell r="B2758"/>
          <cell r="C2758"/>
          <cell r="D2758"/>
          <cell r="E2758"/>
          <cell r="F2758"/>
          <cell r="G2758"/>
          <cell r="H2758"/>
        </row>
        <row r="2759">
          <cell r="A2759"/>
          <cell r="B2759"/>
          <cell r="C2759"/>
          <cell r="D2759"/>
          <cell r="E2759"/>
          <cell r="F2759"/>
          <cell r="G2759"/>
          <cell r="H2759"/>
        </row>
        <row r="2760">
          <cell r="A2760"/>
          <cell r="B2760"/>
          <cell r="C2760"/>
          <cell r="D2760"/>
          <cell r="E2760"/>
          <cell r="F2760"/>
          <cell r="G2760"/>
          <cell r="H2760"/>
        </row>
        <row r="2761">
          <cell r="A2761"/>
          <cell r="B2761"/>
          <cell r="C2761"/>
          <cell r="D2761"/>
          <cell r="E2761"/>
          <cell r="F2761"/>
          <cell r="G2761"/>
          <cell r="H2761"/>
        </row>
        <row r="2762">
          <cell r="A2762"/>
          <cell r="B2762"/>
          <cell r="C2762"/>
          <cell r="D2762"/>
          <cell r="E2762"/>
          <cell r="F2762"/>
          <cell r="G2762"/>
          <cell r="H2762"/>
        </row>
        <row r="2763">
          <cell r="A2763"/>
          <cell r="B2763"/>
          <cell r="C2763"/>
          <cell r="D2763"/>
          <cell r="E2763"/>
          <cell r="F2763"/>
          <cell r="G2763"/>
          <cell r="H2763"/>
        </row>
        <row r="2764">
          <cell r="A2764"/>
          <cell r="B2764"/>
          <cell r="C2764"/>
          <cell r="D2764"/>
          <cell r="E2764"/>
          <cell r="F2764"/>
          <cell r="G2764"/>
          <cell r="H2764"/>
        </row>
        <row r="2765">
          <cell r="A2765"/>
          <cell r="B2765"/>
          <cell r="C2765"/>
          <cell r="D2765"/>
          <cell r="E2765"/>
          <cell r="F2765"/>
          <cell r="G2765"/>
          <cell r="H2765"/>
        </row>
        <row r="2766">
          <cell r="A2766"/>
          <cell r="B2766"/>
          <cell r="C2766"/>
          <cell r="D2766"/>
          <cell r="E2766"/>
          <cell r="F2766"/>
          <cell r="G2766"/>
          <cell r="H2766"/>
        </row>
        <row r="2767">
          <cell r="A2767"/>
          <cell r="B2767"/>
          <cell r="C2767"/>
          <cell r="D2767"/>
          <cell r="E2767"/>
          <cell r="F2767"/>
          <cell r="G2767"/>
          <cell r="H2767"/>
        </row>
        <row r="2768">
          <cell r="A2768"/>
          <cell r="B2768"/>
          <cell r="C2768"/>
          <cell r="D2768"/>
          <cell r="E2768"/>
          <cell r="F2768"/>
          <cell r="G2768"/>
          <cell r="H2768"/>
        </row>
        <row r="2769">
          <cell r="A2769"/>
          <cell r="B2769"/>
          <cell r="C2769"/>
          <cell r="D2769"/>
          <cell r="E2769"/>
          <cell r="F2769"/>
          <cell r="G2769"/>
          <cell r="H2769"/>
        </row>
        <row r="2770">
          <cell r="A2770"/>
          <cell r="B2770"/>
          <cell r="C2770"/>
          <cell r="D2770"/>
          <cell r="E2770"/>
          <cell r="F2770"/>
          <cell r="G2770"/>
          <cell r="H2770"/>
        </row>
        <row r="2771">
          <cell r="A2771"/>
          <cell r="B2771"/>
          <cell r="C2771"/>
          <cell r="D2771"/>
          <cell r="E2771"/>
          <cell r="F2771"/>
          <cell r="G2771"/>
          <cell r="H2771"/>
        </row>
        <row r="2772">
          <cell r="A2772"/>
          <cell r="B2772"/>
          <cell r="C2772"/>
          <cell r="D2772"/>
          <cell r="E2772"/>
          <cell r="F2772"/>
          <cell r="G2772"/>
          <cell r="H2772"/>
        </row>
        <row r="2773">
          <cell r="A2773"/>
          <cell r="B2773"/>
          <cell r="C2773"/>
          <cell r="D2773"/>
          <cell r="E2773"/>
          <cell r="F2773"/>
          <cell r="G2773"/>
          <cell r="H2773"/>
        </row>
        <row r="2774">
          <cell r="A2774"/>
          <cell r="B2774"/>
          <cell r="C2774"/>
          <cell r="D2774"/>
          <cell r="E2774"/>
          <cell r="F2774"/>
          <cell r="G2774"/>
          <cell r="H2774"/>
        </row>
        <row r="2775">
          <cell r="A2775"/>
          <cell r="B2775"/>
          <cell r="C2775"/>
          <cell r="D2775"/>
          <cell r="E2775"/>
          <cell r="F2775"/>
          <cell r="G2775"/>
          <cell r="H2775"/>
        </row>
        <row r="2776">
          <cell r="A2776"/>
          <cell r="B2776"/>
          <cell r="C2776"/>
          <cell r="D2776"/>
          <cell r="E2776"/>
          <cell r="F2776"/>
          <cell r="G2776"/>
          <cell r="H2776"/>
        </row>
        <row r="2777">
          <cell r="A2777"/>
          <cell r="B2777"/>
          <cell r="C2777"/>
          <cell r="D2777"/>
          <cell r="E2777"/>
          <cell r="F2777"/>
          <cell r="G2777"/>
          <cell r="H2777"/>
        </row>
        <row r="2778">
          <cell r="A2778"/>
          <cell r="C2778"/>
          <cell r="D2778"/>
          <cell r="E2778"/>
          <cell r="F2778"/>
          <cell r="G2778"/>
        </row>
        <row r="2779">
          <cell r="A2779"/>
          <cell r="C2779"/>
          <cell r="D2779"/>
          <cell r="E2779"/>
          <cell r="F2779"/>
          <cell r="G2779"/>
        </row>
        <row r="2780">
          <cell r="A2780"/>
          <cell r="B2780"/>
          <cell r="C2780"/>
          <cell r="D2780"/>
          <cell r="E2780"/>
          <cell r="F2780"/>
          <cell r="G2780"/>
        </row>
        <row r="2781">
          <cell r="A2781"/>
          <cell r="B2781" t="str">
            <v>LUIS ROBERTO MONTERROSA OROZCO</v>
          </cell>
          <cell r="C2781"/>
          <cell r="D2781"/>
          <cell r="E2781"/>
          <cell r="F2781"/>
          <cell r="G2781"/>
        </row>
        <row r="2782">
          <cell r="A2782"/>
          <cell r="B2782" t="str">
            <v>ING. CIVIL CONSULTOR EXTERNO</v>
          </cell>
          <cell r="C2782"/>
          <cell r="D2782"/>
          <cell r="E2782"/>
          <cell r="F2782"/>
          <cell r="G2782"/>
        </row>
        <row r="2783">
          <cell r="A2783"/>
          <cell r="B2783" t="str">
            <v>PLANEACION MUNICIPAL</v>
          </cell>
          <cell r="C2783"/>
          <cell r="D2783"/>
          <cell r="E2783"/>
          <cell r="F2783"/>
          <cell r="G2783"/>
        </row>
        <row r="2784">
          <cell r="A2784"/>
          <cell r="B2784" t="str">
            <v>M.P. 5202140692</v>
          </cell>
          <cell r="C2784" t="str">
            <v>ITEM  - PÁGINA 2</v>
          </cell>
          <cell r="D2784"/>
          <cell r="E2784"/>
          <cell r="F2784"/>
          <cell r="G2784"/>
          <cell r="H2784"/>
        </row>
        <row r="2785">
          <cell r="A2785" t="str">
            <v>DEPARTAMENTO DE ANTIOQUIA</v>
          </cell>
          <cell r="B2785"/>
          <cell r="C2785"/>
          <cell r="D2785"/>
          <cell r="E2785"/>
          <cell r="F2785"/>
          <cell r="G2785"/>
          <cell r="H2785"/>
        </row>
        <row r="2786">
          <cell r="A2786" t="str">
            <v>MUNICIPIO DE CAUCASIA</v>
          </cell>
          <cell r="B2786"/>
          <cell r="C2786"/>
          <cell r="D2786"/>
          <cell r="E2786"/>
          <cell r="F2786"/>
          <cell r="G2786"/>
          <cell r="H2786"/>
        </row>
        <row r="2787">
          <cell r="A2787" t="str">
            <v>PROYECTO: CONSTRUCCION DE PAVIMENTO RIGIDO URBANO EN LA URBANIZACION VILLA SUAREZ DEL MUNICIPIO DE CAUCASIA ,ANTIOQUIA</v>
          </cell>
          <cell r="B2787"/>
          <cell r="C2787"/>
          <cell r="D2787"/>
          <cell r="E2787"/>
          <cell r="F2787"/>
          <cell r="G2787"/>
          <cell r="H2787"/>
        </row>
        <row r="2788">
          <cell r="A2788"/>
          <cell r="C2788"/>
          <cell r="D2788"/>
          <cell r="E2788"/>
          <cell r="F2788"/>
          <cell r="G2788"/>
          <cell r="H2788"/>
        </row>
        <row r="2789">
          <cell r="A2789" t="str">
            <v>MEMORIAS DE OBRA</v>
          </cell>
          <cell r="B2789"/>
          <cell r="C2789"/>
          <cell r="D2789"/>
          <cell r="E2789"/>
          <cell r="F2789"/>
          <cell r="G2789"/>
          <cell r="H2789"/>
        </row>
        <row r="2791">
          <cell r="A2791" t="str">
            <v>ITEM</v>
          </cell>
          <cell r="B2791" t="str">
            <v>DESCRIPCIÓN</v>
          </cell>
          <cell r="C2791"/>
          <cell r="D2791"/>
          <cell r="E2791"/>
          <cell r="F2791"/>
          <cell r="G2791" t="str">
            <v>UNIDAD</v>
          </cell>
          <cell r="H2791" t="str">
            <v>CANTIDAD</v>
          </cell>
        </row>
        <row r="2792">
          <cell r="A2792"/>
          <cell r="B2792" t="str">
            <v/>
          </cell>
          <cell r="C2792"/>
          <cell r="D2792"/>
          <cell r="E2792"/>
          <cell r="F2792"/>
          <cell r="G2792" t="str">
            <v/>
          </cell>
          <cell r="H2792" t="str">
            <v/>
          </cell>
        </row>
        <row r="2793">
          <cell r="A2793"/>
          <cell r="B2793"/>
          <cell r="C2793"/>
          <cell r="D2793"/>
          <cell r="E2793"/>
          <cell r="F2793"/>
          <cell r="G2793"/>
        </row>
        <row r="2794">
          <cell r="A2794" t="str">
            <v>DETALLE</v>
          </cell>
          <cell r="B2794"/>
          <cell r="C2794" t="str">
            <v>FACTOR</v>
          </cell>
          <cell r="D2794" t="str">
            <v>CANTIDAD</v>
          </cell>
          <cell r="E2794" t="str">
            <v>A (ML)</v>
          </cell>
          <cell r="F2794" t="str">
            <v>B (M2)</v>
          </cell>
          <cell r="G2794" t="str">
            <v>C (M3)</v>
          </cell>
          <cell r="H2794" t="str">
            <v>TOTAL</v>
          </cell>
        </row>
        <row r="2795">
          <cell r="A2795"/>
          <cell r="B2795"/>
          <cell r="C2795"/>
          <cell r="D2795"/>
          <cell r="E2795"/>
          <cell r="F2795"/>
          <cell r="G2795"/>
          <cell r="H2795" t="str">
            <v/>
          </cell>
        </row>
        <row r="2796">
          <cell r="A2796"/>
          <cell r="B2796"/>
          <cell r="C2796"/>
          <cell r="D2796"/>
          <cell r="E2796"/>
          <cell r="F2796"/>
          <cell r="G2796"/>
          <cell r="H2796" t="str">
            <v/>
          </cell>
        </row>
        <row r="2797">
          <cell r="A2797"/>
          <cell r="B2797"/>
          <cell r="C2797"/>
          <cell r="D2797"/>
          <cell r="E2797"/>
          <cell r="F2797"/>
          <cell r="G2797"/>
          <cell r="H2797" t="str">
            <v/>
          </cell>
        </row>
        <row r="2798">
          <cell r="A2798"/>
          <cell r="B2798"/>
          <cell r="C2798"/>
          <cell r="D2798"/>
          <cell r="E2798"/>
          <cell r="F2798"/>
          <cell r="G2798"/>
          <cell r="H2798" t="str">
            <v/>
          </cell>
        </row>
        <row r="2799">
          <cell r="A2799"/>
          <cell r="B2799"/>
          <cell r="C2799"/>
          <cell r="D2799"/>
          <cell r="E2799"/>
          <cell r="F2799"/>
          <cell r="G2799"/>
          <cell r="H2799" t="str">
            <v/>
          </cell>
        </row>
        <row r="2800">
          <cell r="A2800"/>
          <cell r="B2800"/>
          <cell r="C2800"/>
          <cell r="D2800"/>
          <cell r="E2800"/>
          <cell r="F2800"/>
          <cell r="G2800"/>
          <cell r="H2800" t="str">
            <v/>
          </cell>
        </row>
        <row r="2801">
          <cell r="A2801"/>
          <cell r="B2801"/>
          <cell r="C2801"/>
          <cell r="D2801"/>
          <cell r="E2801"/>
          <cell r="F2801"/>
          <cell r="G2801"/>
          <cell r="H2801" t="str">
            <v/>
          </cell>
        </row>
        <row r="2802">
          <cell r="A2802"/>
          <cell r="B2802"/>
          <cell r="C2802"/>
          <cell r="D2802"/>
          <cell r="E2802"/>
          <cell r="F2802"/>
          <cell r="G2802"/>
          <cell r="H2802" t="str">
            <v/>
          </cell>
        </row>
        <row r="2803">
          <cell r="A2803"/>
          <cell r="B2803"/>
          <cell r="C2803"/>
          <cell r="D2803"/>
          <cell r="E2803"/>
          <cell r="F2803"/>
          <cell r="G2803"/>
          <cell r="H2803" t="str">
            <v/>
          </cell>
        </row>
        <row r="2804">
          <cell r="A2804"/>
          <cell r="B2804"/>
          <cell r="C2804"/>
          <cell r="D2804"/>
          <cell r="E2804"/>
          <cell r="F2804"/>
          <cell r="G2804"/>
          <cell r="H2804" t="str">
            <v/>
          </cell>
        </row>
        <row r="2805">
          <cell r="A2805"/>
          <cell r="B2805"/>
          <cell r="C2805"/>
          <cell r="D2805"/>
          <cell r="E2805"/>
          <cell r="F2805"/>
          <cell r="G2805"/>
          <cell r="H2805" t="str">
            <v/>
          </cell>
        </row>
        <row r="2806">
          <cell r="A2806"/>
          <cell r="B2806"/>
          <cell r="C2806"/>
          <cell r="D2806"/>
          <cell r="E2806"/>
          <cell r="F2806"/>
          <cell r="G2806"/>
          <cell r="H2806" t="str">
            <v/>
          </cell>
        </row>
        <row r="2807">
          <cell r="A2807"/>
          <cell r="B2807"/>
          <cell r="C2807"/>
          <cell r="D2807"/>
          <cell r="E2807"/>
          <cell r="F2807"/>
          <cell r="G2807"/>
          <cell r="H2807" t="str">
            <v/>
          </cell>
        </row>
        <row r="2808">
          <cell r="A2808"/>
          <cell r="B2808"/>
          <cell r="C2808"/>
          <cell r="D2808"/>
          <cell r="E2808"/>
          <cell r="F2808"/>
          <cell r="G2808"/>
          <cell r="H2808" t="str">
            <v/>
          </cell>
        </row>
        <row r="2809">
          <cell r="A2809"/>
          <cell r="B2809"/>
          <cell r="C2809"/>
          <cell r="D2809"/>
          <cell r="E2809"/>
          <cell r="F2809"/>
          <cell r="G2809"/>
          <cell r="H2809" t="str">
            <v/>
          </cell>
        </row>
        <row r="2810">
          <cell r="A2810"/>
          <cell r="B2810"/>
          <cell r="C2810"/>
          <cell r="D2810"/>
          <cell r="E2810"/>
          <cell r="F2810"/>
          <cell r="G2810"/>
          <cell r="H2810" t="str">
            <v/>
          </cell>
        </row>
        <row r="2811">
          <cell r="A2811"/>
          <cell r="B2811"/>
          <cell r="C2811"/>
          <cell r="D2811"/>
          <cell r="E2811"/>
          <cell r="F2811"/>
          <cell r="G2811"/>
          <cell r="H2811" t="str">
            <v/>
          </cell>
        </row>
        <row r="2812">
          <cell r="A2812"/>
          <cell r="B2812"/>
          <cell r="C2812"/>
          <cell r="D2812"/>
          <cell r="E2812"/>
          <cell r="F2812"/>
          <cell r="G2812"/>
          <cell r="H2812" t="str">
            <v/>
          </cell>
        </row>
        <row r="2813">
          <cell r="A2813"/>
          <cell r="B2813"/>
          <cell r="C2813"/>
          <cell r="D2813"/>
          <cell r="E2813"/>
          <cell r="F2813"/>
          <cell r="G2813"/>
          <cell r="H2813" t="str">
            <v/>
          </cell>
        </row>
        <row r="2814">
          <cell r="A2814"/>
          <cell r="B2814"/>
          <cell r="C2814"/>
          <cell r="D2814"/>
          <cell r="E2814"/>
          <cell r="F2814"/>
          <cell r="G2814"/>
          <cell r="H2814" t="str">
            <v/>
          </cell>
        </row>
        <row r="2815">
          <cell r="A2815"/>
          <cell r="B2815"/>
          <cell r="C2815"/>
          <cell r="D2815"/>
          <cell r="E2815"/>
          <cell r="F2815"/>
          <cell r="G2815"/>
          <cell r="H2815" t="str">
            <v/>
          </cell>
        </row>
        <row r="2816">
          <cell r="A2816"/>
          <cell r="B2816"/>
          <cell r="C2816"/>
          <cell r="D2816"/>
          <cell r="E2816"/>
          <cell r="F2816"/>
          <cell r="G2816"/>
          <cell r="H2816" t="str">
            <v/>
          </cell>
        </row>
        <row r="2817">
          <cell r="A2817"/>
          <cell r="B2817"/>
          <cell r="C2817"/>
          <cell r="D2817"/>
          <cell r="E2817"/>
          <cell r="F2817"/>
          <cell r="G2817"/>
          <cell r="H2817" t="str">
            <v/>
          </cell>
        </row>
        <row r="2818">
          <cell r="A2818"/>
          <cell r="B2818"/>
          <cell r="C2818"/>
          <cell r="D2818"/>
          <cell r="E2818"/>
          <cell r="F2818"/>
          <cell r="G2818"/>
          <cell r="H2818" t="str">
            <v/>
          </cell>
        </row>
        <row r="2819">
          <cell r="A2819"/>
          <cell r="B2819"/>
          <cell r="C2819"/>
          <cell r="D2819"/>
          <cell r="E2819"/>
          <cell r="F2819"/>
          <cell r="G2819"/>
          <cell r="H2819" t="str">
            <v/>
          </cell>
        </row>
        <row r="2820">
          <cell r="A2820"/>
          <cell r="B2820"/>
          <cell r="C2820"/>
          <cell r="D2820"/>
          <cell r="E2820"/>
          <cell r="F2820"/>
          <cell r="G2820"/>
          <cell r="H2820" t="str">
            <v/>
          </cell>
        </row>
        <row r="2821">
          <cell r="A2821"/>
          <cell r="B2821"/>
          <cell r="C2821"/>
          <cell r="D2821"/>
          <cell r="E2821"/>
          <cell r="F2821"/>
          <cell r="G2821"/>
          <cell r="H2821" t="str">
            <v/>
          </cell>
        </row>
        <row r="2822">
          <cell r="A2822"/>
          <cell r="B2822"/>
          <cell r="C2822"/>
          <cell r="D2822"/>
          <cell r="E2822"/>
          <cell r="F2822"/>
          <cell r="G2822"/>
          <cell r="H2822" t="str">
            <v/>
          </cell>
        </row>
        <row r="2823">
          <cell r="A2823"/>
          <cell r="B2823"/>
          <cell r="C2823"/>
          <cell r="D2823"/>
          <cell r="E2823"/>
          <cell r="F2823"/>
          <cell r="G2823"/>
          <cell r="H2823" t="str">
            <v/>
          </cell>
        </row>
        <row r="2824">
          <cell r="A2824"/>
          <cell r="B2824"/>
          <cell r="C2824"/>
          <cell r="D2824"/>
          <cell r="E2824"/>
          <cell r="F2824"/>
          <cell r="G2824"/>
          <cell r="H2824" t="str">
            <v/>
          </cell>
        </row>
        <row r="2825">
          <cell r="A2825"/>
          <cell r="B2825"/>
          <cell r="C2825"/>
          <cell r="D2825"/>
          <cell r="E2825"/>
          <cell r="F2825"/>
          <cell r="G2825"/>
          <cell r="H2825" t="str">
            <v/>
          </cell>
        </row>
        <row r="2826">
          <cell r="A2826" t="str">
            <v>ITEM  - PÁGINA 1</v>
          </cell>
          <cell r="B2826"/>
          <cell r="C2826"/>
          <cell r="D2826"/>
          <cell r="E2826"/>
          <cell r="F2826"/>
          <cell r="G2826"/>
          <cell r="H2826"/>
        </row>
        <row r="2827">
          <cell r="A2827"/>
          <cell r="B2827"/>
          <cell r="C2827"/>
          <cell r="D2827"/>
          <cell r="E2827"/>
          <cell r="F2827"/>
          <cell r="G2827"/>
          <cell r="H2827" t="str">
            <v/>
          </cell>
        </row>
        <row r="2828">
          <cell r="A2828"/>
          <cell r="B2828"/>
          <cell r="C2828"/>
          <cell r="D2828"/>
          <cell r="E2828"/>
          <cell r="F2828"/>
          <cell r="G2828"/>
          <cell r="H2828" t="str">
            <v/>
          </cell>
        </row>
        <row r="2829">
          <cell r="A2829"/>
          <cell r="B2829"/>
          <cell r="C2829"/>
          <cell r="D2829"/>
          <cell r="E2829"/>
          <cell r="F2829"/>
          <cell r="G2829"/>
          <cell r="H2829" t="str">
            <v/>
          </cell>
        </row>
        <row r="2830">
          <cell r="A2830"/>
          <cell r="B2830"/>
          <cell r="C2830"/>
          <cell r="D2830"/>
          <cell r="E2830"/>
          <cell r="F2830"/>
          <cell r="G2830"/>
          <cell r="H2830" t="str">
            <v/>
          </cell>
        </row>
        <row r="2831">
          <cell r="A2831"/>
          <cell r="B2831"/>
          <cell r="C2831"/>
          <cell r="D2831"/>
          <cell r="E2831"/>
          <cell r="F2831"/>
          <cell r="G2831"/>
          <cell r="H2831" t="str">
            <v/>
          </cell>
        </row>
        <row r="2832">
          <cell r="A2832"/>
          <cell r="B2832"/>
          <cell r="C2832"/>
          <cell r="D2832"/>
          <cell r="E2832"/>
          <cell r="F2832"/>
          <cell r="G2832"/>
          <cell r="H2832" t="str">
            <v/>
          </cell>
        </row>
        <row r="2833">
          <cell r="A2833"/>
          <cell r="B2833"/>
          <cell r="C2833"/>
          <cell r="D2833"/>
          <cell r="E2833"/>
          <cell r="F2833"/>
          <cell r="G2833"/>
          <cell r="H2833" t="str">
            <v/>
          </cell>
        </row>
        <row r="2834">
          <cell r="A2834"/>
          <cell r="B2834"/>
          <cell r="C2834"/>
          <cell r="D2834"/>
          <cell r="E2834"/>
          <cell r="F2834"/>
          <cell r="G2834"/>
          <cell r="H2834" t="str">
            <v/>
          </cell>
        </row>
        <row r="2835">
          <cell r="A2835"/>
          <cell r="B2835"/>
          <cell r="C2835"/>
          <cell r="D2835"/>
          <cell r="E2835"/>
          <cell r="F2835"/>
          <cell r="G2835"/>
          <cell r="H2835" t="str">
            <v/>
          </cell>
        </row>
        <row r="2836">
          <cell r="A2836"/>
          <cell r="B2836"/>
          <cell r="C2836"/>
          <cell r="D2836"/>
          <cell r="E2836"/>
          <cell r="F2836"/>
          <cell r="G2836"/>
          <cell r="H2836" t="str">
            <v/>
          </cell>
        </row>
        <row r="2837">
          <cell r="A2837"/>
          <cell r="B2837"/>
          <cell r="C2837"/>
          <cell r="D2837"/>
          <cell r="E2837"/>
          <cell r="F2837"/>
          <cell r="G2837"/>
          <cell r="H2837" t="str">
            <v/>
          </cell>
        </row>
        <row r="2838">
          <cell r="A2838"/>
          <cell r="B2838"/>
          <cell r="C2838"/>
          <cell r="D2838"/>
          <cell r="E2838"/>
          <cell r="F2838"/>
          <cell r="G2838"/>
          <cell r="H2838" t="str">
            <v/>
          </cell>
        </row>
        <row r="2839">
          <cell r="A2839"/>
          <cell r="B2839"/>
          <cell r="C2839"/>
          <cell r="D2839"/>
          <cell r="E2839"/>
          <cell r="F2839"/>
          <cell r="G2839"/>
          <cell r="H2839" t="str">
            <v/>
          </cell>
        </row>
        <row r="2840">
          <cell r="A2840"/>
          <cell r="B2840"/>
          <cell r="C2840"/>
          <cell r="D2840"/>
          <cell r="E2840"/>
          <cell r="F2840"/>
          <cell r="G2840"/>
          <cell r="H2840" t="str">
            <v/>
          </cell>
        </row>
        <row r="2841">
          <cell r="A2841"/>
          <cell r="B2841"/>
          <cell r="C2841"/>
          <cell r="D2841"/>
          <cell r="E2841"/>
          <cell r="F2841"/>
          <cell r="G2841"/>
          <cell r="H2841" t="str">
            <v/>
          </cell>
        </row>
        <row r="2842">
          <cell r="A2842"/>
          <cell r="B2842"/>
          <cell r="C2842"/>
          <cell r="D2842"/>
          <cell r="E2842"/>
          <cell r="F2842"/>
          <cell r="G2842"/>
          <cell r="H2842" t="str">
            <v/>
          </cell>
        </row>
        <row r="2843">
          <cell r="A2843"/>
          <cell r="B2843"/>
          <cell r="C2843"/>
          <cell r="D2843"/>
          <cell r="E2843"/>
          <cell r="F2843"/>
          <cell r="G2843"/>
          <cell r="H2843" t="str">
            <v/>
          </cell>
        </row>
        <row r="2844">
          <cell r="A2844" t="str">
            <v xml:space="preserve">TOTAL CANTIDAD ITEM </v>
          </cell>
          <cell r="B2844"/>
          <cell r="C2844"/>
          <cell r="D2844"/>
          <cell r="E2844"/>
          <cell r="F2844"/>
          <cell r="G2844"/>
          <cell r="H2844" t="str">
            <v/>
          </cell>
        </row>
        <row r="2845">
          <cell r="A2845" t="str">
            <v>INSERTE PLANO, GRÁFICO O ESQUEMA AQUÍ</v>
          </cell>
          <cell r="B2845"/>
          <cell r="C2845"/>
          <cell r="D2845"/>
          <cell r="E2845"/>
          <cell r="F2845"/>
          <cell r="G2845"/>
          <cell r="H2845"/>
        </row>
        <row r="2846">
          <cell r="A2846"/>
          <cell r="B2846"/>
          <cell r="C2846"/>
          <cell r="D2846"/>
          <cell r="E2846"/>
          <cell r="F2846"/>
          <cell r="G2846"/>
          <cell r="H2846"/>
        </row>
        <row r="2847">
          <cell r="A2847"/>
          <cell r="B2847"/>
          <cell r="C2847"/>
          <cell r="D2847"/>
          <cell r="E2847"/>
          <cell r="F2847"/>
          <cell r="G2847"/>
          <cell r="H2847"/>
        </row>
        <row r="2848">
          <cell r="A2848"/>
          <cell r="B2848"/>
          <cell r="C2848"/>
          <cell r="D2848"/>
          <cell r="E2848"/>
          <cell r="F2848"/>
          <cell r="G2848"/>
          <cell r="H2848"/>
        </row>
        <row r="2849">
          <cell r="A2849"/>
          <cell r="B2849"/>
          <cell r="C2849"/>
          <cell r="D2849"/>
          <cell r="E2849"/>
          <cell r="F2849"/>
          <cell r="G2849"/>
          <cell r="H2849"/>
        </row>
        <row r="2850">
          <cell r="A2850"/>
          <cell r="B2850"/>
          <cell r="C2850"/>
          <cell r="D2850"/>
          <cell r="E2850"/>
          <cell r="F2850"/>
          <cell r="G2850"/>
          <cell r="H2850"/>
        </row>
        <row r="2851">
          <cell r="A2851"/>
          <cell r="B2851"/>
          <cell r="C2851"/>
          <cell r="D2851"/>
          <cell r="E2851"/>
          <cell r="F2851"/>
          <cell r="G2851"/>
          <cell r="H2851"/>
        </row>
        <row r="2852">
          <cell r="A2852"/>
          <cell r="B2852"/>
          <cell r="C2852"/>
          <cell r="D2852"/>
          <cell r="E2852"/>
          <cell r="F2852"/>
          <cell r="G2852"/>
          <cell r="H2852"/>
        </row>
        <row r="2853">
          <cell r="A2853"/>
          <cell r="B2853"/>
          <cell r="C2853"/>
          <cell r="D2853"/>
          <cell r="E2853"/>
          <cell r="F2853"/>
          <cell r="G2853"/>
          <cell r="H2853"/>
        </row>
        <row r="2854">
          <cell r="A2854"/>
          <cell r="B2854"/>
          <cell r="C2854"/>
          <cell r="D2854"/>
          <cell r="E2854"/>
          <cell r="F2854"/>
          <cell r="G2854"/>
          <cell r="H2854"/>
        </row>
        <row r="2855">
          <cell r="A2855"/>
          <cell r="B2855"/>
          <cell r="C2855"/>
          <cell r="D2855"/>
          <cell r="E2855"/>
          <cell r="F2855"/>
          <cell r="G2855"/>
          <cell r="H2855"/>
        </row>
        <row r="2856">
          <cell r="A2856"/>
          <cell r="B2856"/>
          <cell r="C2856"/>
          <cell r="D2856"/>
          <cell r="E2856"/>
          <cell r="F2856"/>
          <cell r="G2856"/>
          <cell r="H2856"/>
        </row>
        <row r="2857">
          <cell r="A2857"/>
          <cell r="B2857"/>
          <cell r="C2857"/>
          <cell r="D2857"/>
          <cell r="E2857"/>
          <cell r="F2857"/>
          <cell r="G2857"/>
          <cell r="H2857"/>
        </row>
        <row r="2858">
          <cell r="A2858"/>
          <cell r="B2858"/>
          <cell r="C2858"/>
          <cell r="D2858"/>
          <cell r="E2858"/>
          <cell r="F2858"/>
          <cell r="G2858"/>
          <cell r="H2858"/>
        </row>
        <row r="2859">
          <cell r="A2859"/>
          <cell r="B2859"/>
          <cell r="C2859"/>
          <cell r="D2859"/>
          <cell r="E2859"/>
          <cell r="F2859"/>
          <cell r="G2859"/>
          <cell r="H2859"/>
        </row>
        <row r="2860">
          <cell r="A2860"/>
          <cell r="B2860"/>
          <cell r="C2860"/>
          <cell r="D2860"/>
          <cell r="E2860"/>
          <cell r="F2860"/>
          <cell r="G2860"/>
          <cell r="H2860"/>
        </row>
        <row r="2861">
          <cell r="A2861"/>
          <cell r="B2861"/>
          <cell r="C2861"/>
          <cell r="D2861"/>
          <cell r="E2861"/>
          <cell r="F2861"/>
          <cell r="G2861"/>
          <cell r="H2861"/>
        </row>
        <row r="2862">
          <cell r="A2862"/>
          <cell r="B2862"/>
          <cell r="C2862"/>
          <cell r="D2862"/>
          <cell r="E2862"/>
          <cell r="F2862"/>
          <cell r="G2862"/>
          <cell r="H2862"/>
        </row>
        <row r="2863">
          <cell r="A2863"/>
          <cell r="B2863"/>
          <cell r="C2863"/>
          <cell r="D2863"/>
          <cell r="E2863"/>
          <cell r="F2863"/>
          <cell r="G2863"/>
          <cell r="H2863"/>
        </row>
        <row r="2864">
          <cell r="A2864"/>
          <cell r="B2864"/>
          <cell r="C2864"/>
          <cell r="D2864"/>
          <cell r="E2864"/>
          <cell r="F2864"/>
          <cell r="G2864"/>
          <cell r="H2864"/>
        </row>
        <row r="2865">
          <cell r="A2865"/>
          <cell r="C2865"/>
          <cell r="D2865"/>
          <cell r="E2865"/>
          <cell r="F2865"/>
          <cell r="G2865"/>
        </row>
        <row r="2866">
          <cell r="A2866"/>
          <cell r="C2866"/>
          <cell r="D2866"/>
          <cell r="E2866"/>
          <cell r="F2866"/>
          <cell r="G2866"/>
        </row>
        <row r="2867">
          <cell r="A2867"/>
          <cell r="B2867"/>
          <cell r="C2867"/>
          <cell r="D2867"/>
          <cell r="E2867"/>
          <cell r="F2867"/>
          <cell r="G2867"/>
        </row>
        <row r="2868">
          <cell r="A2868"/>
          <cell r="B2868" t="str">
            <v>LUIS ROBERTO MONTERROSA OROZCO</v>
          </cell>
          <cell r="C2868"/>
          <cell r="D2868"/>
          <cell r="E2868"/>
          <cell r="F2868"/>
          <cell r="G2868"/>
        </row>
        <row r="2869">
          <cell r="A2869"/>
          <cell r="B2869" t="str">
            <v>ING. CIVIL CONSULTOR EXTERNO</v>
          </cell>
          <cell r="C2869"/>
          <cell r="D2869"/>
          <cell r="E2869"/>
          <cell r="F2869"/>
          <cell r="G2869"/>
        </row>
        <row r="2870">
          <cell r="A2870"/>
          <cell r="B2870" t="str">
            <v>PLANEACION MUNICIPAL</v>
          </cell>
          <cell r="C2870"/>
          <cell r="D2870"/>
          <cell r="E2870"/>
          <cell r="F2870"/>
          <cell r="G2870"/>
        </row>
        <row r="2871">
          <cell r="A2871"/>
          <cell r="B2871" t="str">
            <v>M.P. 5202140692</v>
          </cell>
          <cell r="C2871" t="str">
            <v>ITEM  - PÁGINA 2</v>
          </cell>
          <cell r="D2871"/>
          <cell r="E2871"/>
          <cell r="F2871"/>
          <cell r="G2871"/>
          <cell r="H2871"/>
        </row>
        <row r="2872">
          <cell r="A2872" t="str">
            <v>DEPARTAMENTO DE ANTIOQUIA</v>
          </cell>
          <cell r="B2872"/>
          <cell r="C2872"/>
          <cell r="D2872"/>
          <cell r="E2872"/>
          <cell r="F2872"/>
          <cell r="G2872"/>
          <cell r="H2872"/>
        </row>
        <row r="2873">
          <cell r="A2873" t="str">
            <v>MUNICIPIO DE CAUCASIA</v>
          </cell>
          <cell r="B2873"/>
          <cell r="C2873"/>
          <cell r="D2873"/>
          <cell r="E2873"/>
          <cell r="F2873"/>
          <cell r="G2873"/>
          <cell r="H2873"/>
        </row>
        <row r="2874">
          <cell r="A2874" t="str">
            <v>PROYECTO: CONSTRUCCION DE PAVIMENTO RIGIDO URBANO EN LA URBANIZACION VILLA SUAREZ DEL MUNICIPIO DE CAUCASIA ,ANTIOQUIA</v>
          </cell>
          <cell r="B2874"/>
          <cell r="C2874"/>
          <cell r="D2874"/>
          <cell r="E2874"/>
          <cell r="F2874"/>
          <cell r="G2874"/>
          <cell r="H2874"/>
        </row>
        <row r="2875">
          <cell r="A2875"/>
          <cell r="C2875"/>
          <cell r="D2875"/>
          <cell r="E2875"/>
          <cell r="F2875"/>
          <cell r="G2875"/>
          <cell r="H2875"/>
        </row>
        <row r="2876">
          <cell r="A2876" t="str">
            <v>MEMORIAS DE OBRA</v>
          </cell>
          <cell r="B2876"/>
          <cell r="C2876"/>
          <cell r="D2876"/>
          <cell r="E2876"/>
          <cell r="F2876"/>
          <cell r="G2876"/>
          <cell r="H2876"/>
        </row>
        <row r="2878">
          <cell r="A2878" t="str">
            <v>ITEM</v>
          </cell>
          <cell r="B2878" t="str">
            <v>DESCRIPCIÓN</v>
          </cell>
          <cell r="C2878"/>
          <cell r="D2878"/>
          <cell r="E2878"/>
          <cell r="F2878"/>
          <cell r="G2878" t="str">
            <v>UNIDAD</v>
          </cell>
          <cell r="H2878" t="str">
            <v>CANTIDAD</v>
          </cell>
        </row>
        <row r="2879">
          <cell r="A2879"/>
          <cell r="B2879" t="str">
            <v/>
          </cell>
          <cell r="C2879"/>
          <cell r="D2879"/>
          <cell r="E2879"/>
          <cell r="F2879"/>
          <cell r="G2879" t="str">
            <v/>
          </cell>
          <cell r="H2879" t="str">
            <v/>
          </cell>
        </row>
        <row r="2880">
          <cell r="A2880"/>
          <cell r="B2880"/>
          <cell r="C2880"/>
          <cell r="D2880"/>
          <cell r="E2880"/>
          <cell r="F2880"/>
          <cell r="G2880"/>
        </row>
        <row r="2881">
          <cell r="A2881" t="str">
            <v>DETALLE</v>
          </cell>
          <cell r="B2881"/>
          <cell r="C2881" t="str">
            <v>FACTOR</v>
          </cell>
          <cell r="D2881" t="str">
            <v>CANTIDAD</v>
          </cell>
          <cell r="E2881" t="str">
            <v>A (ML)</v>
          </cell>
          <cell r="F2881" t="str">
            <v>B (M2)</v>
          </cell>
          <cell r="G2881" t="str">
            <v>C (M3)</v>
          </cell>
          <cell r="H2881" t="str">
            <v>TOTAL</v>
          </cell>
        </row>
        <row r="2882">
          <cell r="A2882"/>
          <cell r="B2882"/>
          <cell r="C2882"/>
          <cell r="D2882"/>
          <cell r="E2882"/>
          <cell r="F2882"/>
          <cell r="G2882"/>
          <cell r="H2882" t="str">
            <v/>
          </cell>
        </row>
        <row r="2883">
          <cell r="A2883"/>
          <cell r="B2883"/>
          <cell r="C2883"/>
          <cell r="D2883"/>
          <cell r="E2883"/>
          <cell r="F2883"/>
          <cell r="G2883"/>
          <cell r="H2883" t="str">
            <v/>
          </cell>
        </row>
        <row r="2884">
          <cell r="A2884"/>
          <cell r="B2884"/>
          <cell r="C2884"/>
          <cell r="D2884"/>
          <cell r="E2884"/>
          <cell r="F2884"/>
          <cell r="G2884"/>
          <cell r="H2884" t="str">
            <v/>
          </cell>
        </row>
        <row r="2885">
          <cell r="A2885"/>
          <cell r="B2885"/>
          <cell r="C2885"/>
          <cell r="D2885"/>
          <cell r="E2885"/>
          <cell r="F2885"/>
          <cell r="G2885"/>
          <cell r="H2885" t="str">
            <v/>
          </cell>
        </row>
        <row r="2886">
          <cell r="A2886"/>
          <cell r="B2886"/>
          <cell r="C2886"/>
          <cell r="D2886"/>
          <cell r="E2886"/>
          <cell r="F2886"/>
          <cell r="G2886"/>
          <cell r="H2886" t="str">
            <v/>
          </cell>
        </row>
        <row r="2887">
          <cell r="A2887"/>
          <cell r="B2887"/>
          <cell r="C2887"/>
          <cell r="D2887"/>
          <cell r="E2887"/>
          <cell r="F2887"/>
          <cell r="G2887"/>
          <cell r="H2887" t="str">
            <v/>
          </cell>
        </row>
        <row r="2888">
          <cell r="A2888"/>
          <cell r="B2888"/>
          <cell r="C2888"/>
          <cell r="D2888"/>
          <cell r="E2888"/>
          <cell r="F2888"/>
          <cell r="G2888"/>
          <cell r="H2888" t="str">
            <v/>
          </cell>
        </row>
        <row r="2889">
          <cell r="A2889"/>
          <cell r="B2889"/>
          <cell r="C2889"/>
          <cell r="D2889"/>
          <cell r="E2889"/>
          <cell r="F2889"/>
          <cell r="G2889"/>
          <cell r="H2889" t="str">
            <v/>
          </cell>
        </row>
        <row r="2890">
          <cell r="A2890"/>
          <cell r="B2890"/>
          <cell r="C2890"/>
          <cell r="D2890"/>
          <cell r="E2890"/>
          <cell r="F2890"/>
          <cell r="G2890"/>
          <cell r="H2890" t="str">
            <v/>
          </cell>
        </row>
        <row r="2891">
          <cell r="A2891"/>
          <cell r="B2891"/>
          <cell r="C2891"/>
          <cell r="D2891"/>
          <cell r="E2891"/>
          <cell r="F2891"/>
          <cell r="G2891"/>
          <cell r="H2891" t="str">
            <v/>
          </cell>
        </row>
        <row r="2892">
          <cell r="A2892"/>
          <cell r="B2892"/>
          <cell r="C2892"/>
          <cell r="D2892"/>
          <cell r="E2892"/>
          <cell r="F2892"/>
          <cell r="G2892"/>
          <cell r="H2892" t="str">
            <v/>
          </cell>
        </row>
        <row r="2893">
          <cell r="A2893"/>
          <cell r="B2893"/>
          <cell r="C2893"/>
          <cell r="D2893"/>
          <cell r="E2893"/>
          <cell r="F2893"/>
          <cell r="G2893"/>
          <cell r="H2893" t="str">
            <v/>
          </cell>
        </row>
        <row r="2894">
          <cell r="A2894"/>
          <cell r="B2894"/>
          <cell r="C2894"/>
          <cell r="D2894"/>
          <cell r="E2894"/>
          <cell r="F2894"/>
          <cell r="G2894"/>
          <cell r="H2894" t="str">
            <v/>
          </cell>
        </row>
        <row r="2895">
          <cell r="A2895"/>
          <cell r="B2895"/>
          <cell r="C2895"/>
          <cell r="D2895"/>
          <cell r="E2895"/>
          <cell r="F2895"/>
          <cell r="G2895"/>
          <cell r="H2895" t="str">
            <v/>
          </cell>
        </row>
        <row r="2896">
          <cell r="A2896"/>
          <cell r="B2896"/>
          <cell r="C2896"/>
          <cell r="D2896"/>
          <cell r="E2896"/>
          <cell r="F2896"/>
          <cell r="G2896"/>
          <cell r="H2896" t="str">
            <v/>
          </cell>
        </row>
        <row r="2897">
          <cell r="A2897"/>
          <cell r="B2897"/>
          <cell r="C2897"/>
          <cell r="D2897"/>
          <cell r="E2897"/>
          <cell r="F2897"/>
          <cell r="G2897"/>
          <cell r="H2897" t="str">
            <v/>
          </cell>
        </row>
        <row r="2898">
          <cell r="A2898"/>
          <cell r="B2898"/>
          <cell r="C2898"/>
          <cell r="D2898"/>
          <cell r="E2898"/>
          <cell r="F2898"/>
          <cell r="G2898"/>
          <cell r="H2898" t="str">
            <v/>
          </cell>
        </row>
        <row r="2899">
          <cell r="A2899"/>
          <cell r="B2899"/>
          <cell r="C2899"/>
          <cell r="D2899"/>
          <cell r="E2899"/>
          <cell r="F2899"/>
          <cell r="G2899"/>
          <cell r="H2899" t="str">
            <v/>
          </cell>
        </row>
        <row r="2900">
          <cell r="A2900"/>
          <cell r="B2900"/>
          <cell r="C2900"/>
          <cell r="D2900"/>
          <cell r="E2900"/>
          <cell r="F2900"/>
          <cell r="G2900"/>
          <cell r="H2900" t="str">
            <v/>
          </cell>
        </row>
        <row r="2901">
          <cell r="A2901"/>
          <cell r="B2901"/>
          <cell r="C2901"/>
          <cell r="D2901"/>
          <cell r="E2901"/>
          <cell r="F2901"/>
          <cell r="G2901"/>
          <cell r="H2901" t="str">
            <v/>
          </cell>
        </row>
        <row r="2902">
          <cell r="A2902"/>
          <cell r="B2902"/>
          <cell r="C2902"/>
          <cell r="D2902"/>
          <cell r="E2902"/>
          <cell r="F2902"/>
          <cell r="G2902"/>
          <cell r="H2902" t="str">
            <v/>
          </cell>
        </row>
        <row r="2903">
          <cell r="A2903"/>
          <cell r="B2903"/>
          <cell r="C2903"/>
          <cell r="D2903"/>
          <cell r="E2903"/>
          <cell r="F2903"/>
          <cell r="G2903"/>
          <cell r="H2903" t="str">
            <v/>
          </cell>
        </row>
        <row r="2904">
          <cell r="A2904"/>
          <cell r="B2904"/>
          <cell r="C2904"/>
          <cell r="D2904"/>
          <cell r="E2904"/>
          <cell r="F2904"/>
          <cell r="G2904"/>
          <cell r="H2904" t="str">
            <v/>
          </cell>
        </row>
        <row r="2905">
          <cell r="A2905"/>
          <cell r="B2905"/>
          <cell r="C2905"/>
          <cell r="D2905"/>
          <cell r="E2905"/>
          <cell r="F2905"/>
          <cell r="G2905"/>
          <cell r="H2905" t="str">
            <v/>
          </cell>
        </row>
        <row r="2906">
          <cell r="A2906"/>
          <cell r="B2906"/>
          <cell r="C2906"/>
          <cell r="D2906"/>
          <cell r="E2906"/>
          <cell r="F2906"/>
          <cell r="G2906"/>
          <cell r="H2906" t="str">
            <v/>
          </cell>
        </row>
        <row r="2907">
          <cell r="A2907"/>
          <cell r="B2907"/>
          <cell r="C2907"/>
          <cell r="D2907"/>
          <cell r="E2907"/>
          <cell r="F2907"/>
          <cell r="G2907"/>
          <cell r="H2907" t="str">
            <v/>
          </cell>
        </row>
        <row r="2908">
          <cell r="A2908"/>
          <cell r="B2908"/>
          <cell r="C2908"/>
          <cell r="D2908"/>
          <cell r="E2908"/>
          <cell r="F2908"/>
          <cell r="G2908"/>
          <cell r="H2908" t="str">
            <v/>
          </cell>
        </row>
        <row r="2909">
          <cell r="A2909"/>
          <cell r="B2909"/>
          <cell r="C2909"/>
          <cell r="D2909"/>
          <cell r="E2909"/>
          <cell r="F2909"/>
          <cell r="G2909"/>
          <cell r="H2909" t="str">
            <v/>
          </cell>
        </row>
        <row r="2910">
          <cell r="A2910"/>
          <cell r="B2910"/>
          <cell r="C2910"/>
          <cell r="D2910"/>
          <cell r="E2910"/>
          <cell r="F2910"/>
          <cell r="G2910"/>
          <cell r="H2910" t="str">
            <v/>
          </cell>
        </row>
        <row r="2911">
          <cell r="A2911"/>
          <cell r="B2911"/>
          <cell r="C2911"/>
          <cell r="D2911"/>
          <cell r="E2911"/>
          <cell r="F2911"/>
          <cell r="G2911"/>
          <cell r="H2911" t="str">
            <v/>
          </cell>
        </row>
        <row r="2912">
          <cell r="A2912"/>
          <cell r="B2912"/>
          <cell r="C2912"/>
          <cell r="D2912"/>
          <cell r="E2912"/>
          <cell r="F2912"/>
          <cell r="G2912"/>
          <cell r="H2912" t="str">
            <v/>
          </cell>
        </row>
        <row r="2913">
          <cell r="A2913" t="str">
            <v>ITEM  - PÁGINA 1</v>
          </cell>
          <cell r="B2913"/>
          <cell r="C2913"/>
          <cell r="D2913"/>
          <cell r="E2913"/>
          <cell r="F2913"/>
          <cell r="G2913"/>
          <cell r="H2913"/>
        </row>
        <row r="2914">
          <cell r="A2914"/>
          <cell r="B2914"/>
          <cell r="C2914"/>
          <cell r="D2914"/>
          <cell r="E2914"/>
          <cell r="F2914"/>
          <cell r="G2914"/>
          <cell r="H2914" t="str">
            <v/>
          </cell>
        </row>
        <row r="2915">
          <cell r="A2915"/>
          <cell r="B2915"/>
          <cell r="C2915"/>
          <cell r="D2915"/>
          <cell r="E2915"/>
          <cell r="F2915"/>
          <cell r="G2915"/>
          <cell r="H2915" t="str">
            <v/>
          </cell>
        </row>
        <row r="2916">
          <cell r="A2916"/>
          <cell r="B2916"/>
          <cell r="C2916"/>
          <cell r="D2916"/>
          <cell r="E2916"/>
          <cell r="F2916"/>
          <cell r="G2916"/>
          <cell r="H2916" t="str">
            <v/>
          </cell>
        </row>
        <row r="2917">
          <cell r="A2917"/>
          <cell r="B2917"/>
          <cell r="C2917"/>
          <cell r="D2917"/>
          <cell r="E2917"/>
          <cell r="F2917"/>
          <cell r="G2917"/>
          <cell r="H2917" t="str">
            <v/>
          </cell>
        </row>
        <row r="2918">
          <cell r="A2918"/>
          <cell r="B2918"/>
          <cell r="C2918"/>
          <cell r="D2918"/>
          <cell r="E2918"/>
          <cell r="F2918"/>
          <cell r="G2918"/>
          <cell r="H2918" t="str">
            <v/>
          </cell>
        </row>
        <row r="2919">
          <cell r="A2919"/>
          <cell r="B2919"/>
          <cell r="C2919"/>
          <cell r="D2919"/>
          <cell r="E2919"/>
          <cell r="F2919"/>
          <cell r="G2919"/>
          <cell r="H2919" t="str">
            <v/>
          </cell>
        </row>
        <row r="2920">
          <cell r="A2920"/>
          <cell r="B2920"/>
          <cell r="C2920"/>
          <cell r="D2920"/>
          <cell r="E2920"/>
          <cell r="F2920"/>
          <cell r="G2920"/>
          <cell r="H2920" t="str">
            <v/>
          </cell>
        </row>
        <row r="2921">
          <cell r="A2921"/>
          <cell r="B2921"/>
          <cell r="C2921"/>
          <cell r="D2921"/>
          <cell r="E2921"/>
          <cell r="F2921"/>
          <cell r="G2921"/>
          <cell r="H2921" t="str">
            <v/>
          </cell>
        </row>
        <row r="2922">
          <cell r="A2922"/>
          <cell r="B2922"/>
          <cell r="C2922"/>
          <cell r="D2922"/>
          <cell r="E2922"/>
          <cell r="F2922"/>
          <cell r="G2922"/>
          <cell r="H2922" t="str">
            <v/>
          </cell>
        </row>
        <row r="2923">
          <cell r="A2923"/>
          <cell r="B2923"/>
          <cell r="C2923"/>
          <cell r="D2923"/>
          <cell r="E2923"/>
          <cell r="F2923"/>
          <cell r="G2923"/>
          <cell r="H2923" t="str">
            <v/>
          </cell>
        </row>
        <row r="2924">
          <cell r="A2924"/>
          <cell r="B2924"/>
          <cell r="C2924"/>
          <cell r="D2924"/>
          <cell r="E2924"/>
          <cell r="F2924"/>
          <cell r="G2924"/>
          <cell r="H2924" t="str">
            <v/>
          </cell>
        </row>
        <row r="2925">
          <cell r="A2925"/>
          <cell r="B2925"/>
          <cell r="C2925"/>
          <cell r="D2925"/>
          <cell r="E2925"/>
          <cell r="F2925"/>
          <cell r="G2925"/>
          <cell r="H2925" t="str">
            <v/>
          </cell>
        </row>
        <row r="2926">
          <cell r="A2926"/>
          <cell r="B2926"/>
          <cell r="C2926"/>
          <cell r="D2926"/>
          <cell r="E2926"/>
          <cell r="F2926"/>
          <cell r="G2926"/>
          <cell r="H2926" t="str">
            <v/>
          </cell>
        </row>
        <row r="2927">
          <cell r="A2927"/>
          <cell r="B2927"/>
          <cell r="C2927"/>
          <cell r="D2927"/>
          <cell r="E2927"/>
          <cell r="F2927"/>
          <cell r="G2927"/>
          <cell r="H2927" t="str">
            <v/>
          </cell>
        </row>
        <row r="2928">
          <cell r="A2928"/>
          <cell r="B2928"/>
          <cell r="C2928"/>
          <cell r="D2928"/>
          <cell r="E2928"/>
          <cell r="F2928"/>
          <cell r="G2928"/>
          <cell r="H2928" t="str">
            <v/>
          </cell>
        </row>
        <row r="2929">
          <cell r="A2929"/>
          <cell r="B2929"/>
          <cell r="C2929"/>
          <cell r="D2929"/>
          <cell r="E2929"/>
          <cell r="F2929"/>
          <cell r="G2929"/>
          <cell r="H2929" t="str">
            <v/>
          </cell>
        </row>
        <row r="2930">
          <cell r="A2930"/>
          <cell r="B2930"/>
          <cell r="C2930"/>
          <cell r="D2930"/>
          <cell r="E2930"/>
          <cell r="F2930"/>
          <cell r="G2930"/>
          <cell r="H2930" t="str">
            <v/>
          </cell>
        </row>
        <row r="2931">
          <cell r="A2931" t="str">
            <v xml:space="preserve">TOTAL CANTIDAD ITEM </v>
          </cell>
          <cell r="B2931"/>
          <cell r="C2931"/>
          <cell r="D2931"/>
          <cell r="E2931"/>
          <cell r="F2931"/>
          <cell r="G2931"/>
          <cell r="H2931" t="str">
            <v/>
          </cell>
        </row>
        <row r="2932">
          <cell r="A2932" t="str">
            <v>INSERTE PLANO, GRÁFICO O ESQUEMA AQUÍ</v>
          </cell>
          <cell r="B2932"/>
          <cell r="C2932"/>
          <cell r="D2932"/>
          <cell r="E2932"/>
          <cell r="F2932"/>
          <cell r="G2932"/>
          <cell r="H2932"/>
        </row>
        <row r="2933">
          <cell r="A2933"/>
          <cell r="B2933"/>
          <cell r="C2933"/>
          <cell r="D2933"/>
          <cell r="E2933"/>
          <cell r="F2933"/>
          <cell r="G2933"/>
          <cell r="H2933"/>
        </row>
        <row r="2934">
          <cell r="A2934"/>
          <cell r="B2934"/>
          <cell r="C2934"/>
          <cell r="D2934"/>
          <cell r="E2934"/>
          <cell r="F2934"/>
          <cell r="G2934"/>
          <cell r="H2934"/>
        </row>
        <row r="2935">
          <cell r="A2935"/>
          <cell r="B2935"/>
          <cell r="C2935"/>
          <cell r="D2935"/>
          <cell r="E2935"/>
          <cell r="F2935"/>
          <cell r="G2935"/>
          <cell r="H2935"/>
        </row>
        <row r="2936">
          <cell r="A2936"/>
          <cell r="B2936"/>
          <cell r="C2936"/>
          <cell r="D2936"/>
          <cell r="E2936"/>
          <cell r="F2936"/>
          <cell r="G2936"/>
          <cell r="H2936"/>
        </row>
        <row r="2937">
          <cell r="A2937"/>
          <cell r="B2937"/>
          <cell r="C2937"/>
          <cell r="D2937"/>
          <cell r="E2937"/>
          <cell r="F2937"/>
          <cell r="G2937"/>
          <cell r="H2937"/>
        </row>
        <row r="2938">
          <cell r="A2938"/>
          <cell r="B2938"/>
          <cell r="C2938"/>
          <cell r="D2938"/>
          <cell r="E2938"/>
          <cell r="F2938"/>
          <cell r="G2938"/>
          <cell r="H2938"/>
        </row>
        <row r="2939">
          <cell r="A2939"/>
          <cell r="B2939"/>
          <cell r="C2939"/>
          <cell r="D2939"/>
          <cell r="E2939"/>
          <cell r="F2939"/>
          <cell r="G2939"/>
          <cell r="H2939"/>
        </row>
        <row r="2940">
          <cell r="A2940"/>
          <cell r="B2940"/>
          <cell r="C2940"/>
          <cell r="D2940"/>
          <cell r="E2940"/>
          <cell r="F2940"/>
          <cell r="G2940"/>
          <cell r="H2940"/>
        </row>
        <row r="2941">
          <cell r="A2941"/>
          <cell r="B2941"/>
          <cell r="C2941"/>
          <cell r="D2941"/>
          <cell r="E2941"/>
          <cell r="F2941"/>
          <cell r="G2941"/>
          <cell r="H2941"/>
        </row>
        <row r="2942">
          <cell r="A2942"/>
          <cell r="B2942"/>
          <cell r="C2942"/>
          <cell r="D2942"/>
          <cell r="E2942"/>
          <cell r="F2942"/>
          <cell r="G2942"/>
          <cell r="H2942"/>
        </row>
        <row r="2943">
          <cell r="A2943"/>
          <cell r="B2943"/>
          <cell r="C2943"/>
          <cell r="D2943"/>
          <cell r="E2943"/>
          <cell r="F2943"/>
          <cell r="G2943"/>
          <cell r="H2943"/>
        </row>
        <row r="2944">
          <cell r="A2944"/>
          <cell r="B2944"/>
          <cell r="C2944"/>
          <cell r="D2944"/>
          <cell r="E2944"/>
          <cell r="F2944"/>
          <cell r="G2944"/>
          <cell r="H2944"/>
        </row>
        <row r="2945">
          <cell r="A2945"/>
          <cell r="B2945"/>
          <cell r="C2945"/>
          <cell r="D2945"/>
          <cell r="E2945"/>
          <cell r="F2945"/>
          <cell r="G2945"/>
          <cell r="H2945"/>
        </row>
        <row r="2946">
          <cell r="A2946"/>
          <cell r="B2946"/>
          <cell r="C2946"/>
          <cell r="D2946"/>
          <cell r="E2946"/>
          <cell r="F2946"/>
          <cell r="G2946"/>
          <cell r="H2946"/>
        </row>
        <row r="2947">
          <cell r="A2947"/>
          <cell r="B2947"/>
          <cell r="C2947"/>
          <cell r="D2947"/>
          <cell r="E2947"/>
          <cell r="F2947"/>
          <cell r="G2947"/>
          <cell r="H2947"/>
        </row>
        <row r="2948">
          <cell r="A2948"/>
          <cell r="B2948"/>
          <cell r="C2948"/>
          <cell r="D2948"/>
          <cell r="E2948"/>
          <cell r="F2948"/>
          <cell r="G2948"/>
          <cell r="H2948"/>
        </row>
        <row r="2949">
          <cell r="A2949"/>
          <cell r="B2949"/>
          <cell r="C2949"/>
          <cell r="D2949"/>
          <cell r="E2949"/>
          <cell r="F2949"/>
          <cell r="G2949"/>
          <cell r="H2949"/>
        </row>
        <row r="2950">
          <cell r="A2950"/>
          <cell r="B2950"/>
          <cell r="C2950"/>
          <cell r="D2950"/>
          <cell r="E2950"/>
          <cell r="F2950"/>
          <cell r="G2950"/>
          <cell r="H2950"/>
        </row>
        <row r="2951">
          <cell r="A2951"/>
          <cell r="B2951"/>
          <cell r="C2951"/>
          <cell r="D2951"/>
          <cell r="E2951"/>
          <cell r="F2951"/>
          <cell r="G2951"/>
          <cell r="H2951"/>
        </row>
        <row r="2952">
          <cell r="A2952"/>
          <cell r="C2952"/>
          <cell r="D2952"/>
          <cell r="E2952"/>
          <cell r="F2952"/>
          <cell r="G2952"/>
        </row>
        <row r="2953">
          <cell r="A2953"/>
          <cell r="C2953"/>
          <cell r="D2953"/>
          <cell r="E2953"/>
          <cell r="F2953"/>
          <cell r="G2953"/>
        </row>
        <row r="2954">
          <cell r="A2954"/>
          <cell r="B2954"/>
          <cell r="C2954"/>
          <cell r="D2954"/>
          <cell r="E2954"/>
          <cell r="F2954"/>
          <cell r="G2954"/>
        </row>
        <row r="2955">
          <cell r="A2955"/>
          <cell r="B2955" t="str">
            <v>LUIS ROBERTO MONTERROSA OROZCO</v>
          </cell>
          <cell r="C2955"/>
          <cell r="D2955"/>
          <cell r="E2955"/>
          <cell r="F2955"/>
          <cell r="G2955"/>
        </row>
        <row r="2956">
          <cell r="A2956"/>
          <cell r="B2956" t="str">
            <v>ING. CIVIL CONSULTOR EXTERNO</v>
          </cell>
          <cell r="C2956"/>
          <cell r="D2956"/>
          <cell r="E2956"/>
          <cell r="F2956"/>
          <cell r="G2956"/>
        </row>
        <row r="2957">
          <cell r="A2957"/>
          <cell r="B2957" t="str">
            <v>PLANEACION MUNICIPAL</v>
          </cell>
          <cell r="C2957"/>
          <cell r="D2957"/>
          <cell r="E2957"/>
          <cell r="F2957"/>
          <cell r="G2957"/>
        </row>
        <row r="2958">
          <cell r="A2958"/>
          <cell r="B2958" t="str">
            <v>M.P. 5202140692</v>
          </cell>
          <cell r="C2958" t="str">
            <v>ITEM  - PÁGINA 2</v>
          </cell>
          <cell r="D2958"/>
          <cell r="E2958"/>
          <cell r="F2958"/>
          <cell r="G2958"/>
          <cell r="H2958"/>
        </row>
        <row r="2959">
          <cell r="A2959" t="str">
            <v>DEPARTAMENTO DE ANTIOQUIA</v>
          </cell>
          <cell r="B2959"/>
          <cell r="C2959"/>
          <cell r="D2959"/>
          <cell r="E2959"/>
          <cell r="F2959"/>
          <cell r="G2959"/>
          <cell r="H2959"/>
        </row>
        <row r="2960">
          <cell r="A2960" t="str">
            <v>MUNICIPIO DE CAUCASIA</v>
          </cell>
          <cell r="B2960"/>
          <cell r="C2960"/>
          <cell r="D2960"/>
          <cell r="E2960"/>
          <cell r="F2960"/>
          <cell r="G2960"/>
          <cell r="H2960"/>
        </row>
        <row r="2961">
          <cell r="A2961" t="str">
            <v>PROYECTO: CONSTRUCCION DE PAVIMENTO RIGIDO URBANO EN LA URBANIZACION VILLA SUAREZ DEL MUNICIPIO DE CAUCASIA ,ANTIOQUIA</v>
          </cell>
          <cell r="B2961"/>
          <cell r="C2961"/>
          <cell r="D2961"/>
          <cell r="E2961"/>
          <cell r="F2961"/>
          <cell r="G2961"/>
          <cell r="H2961"/>
        </row>
        <row r="2962">
          <cell r="A2962"/>
          <cell r="C2962"/>
          <cell r="D2962"/>
          <cell r="E2962"/>
          <cell r="F2962"/>
          <cell r="G2962"/>
          <cell r="H2962"/>
        </row>
        <row r="2963">
          <cell r="A2963" t="str">
            <v>MEMORIAS DE OBRA</v>
          </cell>
          <cell r="B2963"/>
          <cell r="C2963"/>
          <cell r="D2963"/>
          <cell r="E2963"/>
          <cell r="F2963"/>
          <cell r="G2963"/>
          <cell r="H2963"/>
        </row>
        <row r="2965">
          <cell r="A2965" t="str">
            <v>ITEM</v>
          </cell>
          <cell r="B2965" t="str">
            <v>DESCRIPCIÓN</v>
          </cell>
          <cell r="C2965"/>
          <cell r="D2965"/>
          <cell r="E2965"/>
          <cell r="F2965"/>
          <cell r="G2965" t="str">
            <v>UNIDAD</v>
          </cell>
          <cell r="H2965" t="str">
            <v>CANTIDAD</v>
          </cell>
        </row>
        <row r="2966">
          <cell r="A2966"/>
          <cell r="B2966" t="str">
            <v/>
          </cell>
          <cell r="C2966"/>
          <cell r="D2966"/>
          <cell r="E2966"/>
          <cell r="F2966"/>
          <cell r="G2966" t="str">
            <v/>
          </cell>
          <cell r="H2966" t="str">
            <v/>
          </cell>
        </row>
        <row r="2967">
          <cell r="A2967"/>
          <cell r="B2967"/>
          <cell r="C2967"/>
          <cell r="D2967"/>
          <cell r="E2967"/>
          <cell r="F2967"/>
          <cell r="G2967"/>
        </row>
        <row r="2968">
          <cell r="A2968" t="str">
            <v>DETALLE</v>
          </cell>
          <cell r="B2968"/>
          <cell r="C2968" t="str">
            <v>FACTOR</v>
          </cell>
          <cell r="D2968" t="str">
            <v>CANTIDAD</v>
          </cell>
          <cell r="E2968" t="str">
            <v>A (ML)</v>
          </cell>
          <cell r="F2968" t="str">
            <v>B (M2)</v>
          </cell>
          <cell r="G2968" t="str">
            <v>C (M3)</v>
          </cell>
          <cell r="H2968" t="str">
            <v>TOTAL</v>
          </cell>
        </row>
        <row r="2969">
          <cell r="A2969"/>
          <cell r="B2969"/>
          <cell r="C2969"/>
          <cell r="D2969"/>
          <cell r="E2969"/>
          <cell r="F2969"/>
          <cell r="G2969"/>
          <cell r="H2969" t="str">
            <v/>
          </cell>
        </row>
        <row r="2970">
          <cell r="A2970"/>
          <cell r="B2970"/>
          <cell r="C2970"/>
          <cell r="D2970"/>
          <cell r="E2970"/>
          <cell r="F2970"/>
          <cell r="G2970"/>
          <cell r="H2970" t="str">
            <v/>
          </cell>
        </row>
        <row r="2971">
          <cell r="A2971"/>
          <cell r="B2971"/>
          <cell r="C2971"/>
          <cell r="D2971"/>
          <cell r="E2971"/>
          <cell r="F2971"/>
          <cell r="G2971"/>
          <cell r="H2971" t="str">
            <v/>
          </cell>
        </row>
        <row r="2972">
          <cell r="A2972"/>
          <cell r="B2972"/>
          <cell r="C2972"/>
          <cell r="D2972"/>
          <cell r="E2972"/>
          <cell r="F2972"/>
          <cell r="G2972"/>
          <cell r="H2972" t="str">
            <v/>
          </cell>
        </row>
        <row r="2973">
          <cell r="A2973"/>
          <cell r="B2973"/>
          <cell r="C2973"/>
          <cell r="D2973"/>
          <cell r="E2973"/>
          <cell r="F2973"/>
          <cell r="G2973"/>
          <cell r="H2973" t="str">
            <v/>
          </cell>
        </row>
        <row r="2974">
          <cell r="A2974"/>
          <cell r="B2974"/>
          <cell r="C2974"/>
          <cell r="D2974"/>
          <cell r="E2974"/>
          <cell r="F2974"/>
          <cell r="G2974"/>
          <cell r="H2974" t="str">
            <v/>
          </cell>
        </row>
        <row r="2975">
          <cell r="A2975"/>
          <cell r="B2975"/>
          <cell r="C2975"/>
          <cell r="D2975"/>
          <cell r="E2975"/>
          <cell r="F2975"/>
          <cell r="G2975"/>
          <cell r="H2975" t="str">
            <v/>
          </cell>
        </row>
        <row r="2976">
          <cell r="A2976"/>
          <cell r="B2976"/>
          <cell r="C2976"/>
          <cell r="D2976"/>
          <cell r="E2976"/>
          <cell r="F2976"/>
          <cell r="G2976"/>
          <cell r="H2976" t="str">
            <v/>
          </cell>
        </row>
        <row r="2977">
          <cell r="A2977"/>
          <cell r="B2977"/>
          <cell r="C2977"/>
          <cell r="D2977"/>
          <cell r="E2977"/>
          <cell r="F2977"/>
          <cell r="G2977"/>
          <cell r="H2977" t="str">
            <v/>
          </cell>
        </row>
        <row r="2978">
          <cell r="A2978"/>
          <cell r="B2978"/>
          <cell r="C2978"/>
          <cell r="D2978"/>
          <cell r="E2978"/>
          <cell r="F2978"/>
          <cell r="G2978"/>
          <cell r="H2978" t="str">
            <v/>
          </cell>
        </row>
        <row r="2979">
          <cell r="A2979"/>
          <cell r="B2979"/>
          <cell r="C2979"/>
          <cell r="D2979"/>
          <cell r="E2979"/>
          <cell r="F2979"/>
          <cell r="G2979"/>
          <cell r="H2979" t="str">
            <v/>
          </cell>
        </row>
        <row r="2980">
          <cell r="A2980"/>
          <cell r="B2980"/>
          <cell r="C2980"/>
          <cell r="D2980"/>
          <cell r="E2980"/>
          <cell r="F2980"/>
          <cell r="G2980"/>
          <cell r="H2980" t="str">
            <v/>
          </cell>
        </row>
        <row r="2981">
          <cell r="A2981"/>
          <cell r="B2981"/>
          <cell r="C2981"/>
          <cell r="D2981"/>
          <cell r="E2981"/>
          <cell r="F2981"/>
          <cell r="G2981"/>
          <cell r="H2981" t="str">
            <v/>
          </cell>
        </row>
        <row r="2982">
          <cell r="A2982"/>
          <cell r="B2982"/>
          <cell r="C2982"/>
          <cell r="D2982"/>
          <cell r="E2982"/>
          <cell r="F2982"/>
          <cell r="G2982"/>
          <cell r="H2982" t="str">
            <v/>
          </cell>
        </row>
        <row r="2983">
          <cell r="A2983"/>
          <cell r="B2983"/>
          <cell r="C2983"/>
          <cell r="D2983"/>
          <cell r="E2983"/>
          <cell r="F2983"/>
          <cell r="G2983"/>
          <cell r="H2983" t="str">
            <v/>
          </cell>
        </row>
        <row r="2984">
          <cell r="A2984"/>
          <cell r="B2984"/>
          <cell r="C2984"/>
          <cell r="D2984"/>
          <cell r="E2984"/>
          <cell r="F2984"/>
          <cell r="G2984"/>
          <cell r="H2984" t="str">
            <v/>
          </cell>
        </row>
        <row r="2985">
          <cell r="A2985"/>
          <cell r="B2985"/>
          <cell r="C2985"/>
          <cell r="D2985"/>
          <cell r="E2985"/>
          <cell r="F2985"/>
          <cell r="G2985"/>
          <cell r="H2985" t="str">
            <v/>
          </cell>
        </row>
        <row r="2986">
          <cell r="A2986"/>
          <cell r="B2986"/>
          <cell r="C2986"/>
          <cell r="D2986"/>
          <cell r="E2986"/>
          <cell r="F2986"/>
          <cell r="G2986"/>
          <cell r="H2986" t="str">
            <v/>
          </cell>
        </row>
        <row r="2987">
          <cell r="A2987"/>
          <cell r="B2987"/>
          <cell r="C2987"/>
          <cell r="D2987"/>
          <cell r="E2987"/>
          <cell r="F2987"/>
          <cell r="G2987"/>
          <cell r="H2987" t="str">
            <v/>
          </cell>
        </row>
        <row r="2988">
          <cell r="A2988"/>
          <cell r="B2988"/>
          <cell r="C2988"/>
          <cell r="D2988"/>
          <cell r="E2988"/>
          <cell r="F2988"/>
          <cell r="G2988"/>
          <cell r="H2988" t="str">
            <v/>
          </cell>
        </row>
        <row r="2989">
          <cell r="A2989"/>
          <cell r="B2989"/>
          <cell r="C2989"/>
          <cell r="D2989"/>
          <cell r="E2989"/>
          <cell r="F2989"/>
          <cell r="G2989"/>
          <cell r="H2989" t="str">
            <v/>
          </cell>
        </row>
        <row r="2990">
          <cell r="A2990"/>
          <cell r="B2990"/>
          <cell r="C2990"/>
          <cell r="D2990"/>
          <cell r="E2990"/>
          <cell r="F2990"/>
          <cell r="G2990"/>
          <cell r="H2990" t="str">
            <v/>
          </cell>
        </row>
        <row r="2991">
          <cell r="A2991"/>
          <cell r="B2991"/>
          <cell r="C2991"/>
          <cell r="D2991"/>
          <cell r="E2991"/>
          <cell r="F2991"/>
          <cell r="G2991"/>
          <cell r="H2991" t="str">
            <v/>
          </cell>
        </row>
        <row r="2992">
          <cell r="A2992"/>
          <cell r="B2992"/>
          <cell r="C2992"/>
          <cell r="D2992"/>
          <cell r="E2992"/>
          <cell r="F2992"/>
          <cell r="G2992"/>
          <cell r="H2992" t="str">
            <v/>
          </cell>
        </row>
        <row r="2993">
          <cell r="A2993"/>
          <cell r="B2993"/>
          <cell r="C2993"/>
          <cell r="D2993"/>
          <cell r="E2993"/>
          <cell r="F2993"/>
          <cell r="G2993"/>
          <cell r="H2993" t="str">
            <v/>
          </cell>
        </row>
        <row r="2994">
          <cell r="A2994"/>
          <cell r="B2994"/>
          <cell r="C2994"/>
          <cell r="D2994"/>
          <cell r="E2994"/>
          <cell r="F2994"/>
          <cell r="G2994"/>
          <cell r="H2994" t="str">
            <v/>
          </cell>
        </row>
        <row r="2995">
          <cell r="A2995"/>
          <cell r="B2995"/>
          <cell r="C2995"/>
          <cell r="D2995"/>
          <cell r="E2995"/>
          <cell r="F2995"/>
          <cell r="G2995"/>
          <cell r="H2995" t="str">
            <v/>
          </cell>
        </row>
        <row r="2996">
          <cell r="A2996"/>
          <cell r="B2996"/>
          <cell r="C2996"/>
          <cell r="D2996"/>
          <cell r="E2996"/>
          <cell r="F2996"/>
          <cell r="G2996"/>
          <cell r="H2996" t="str">
            <v/>
          </cell>
        </row>
        <row r="2997">
          <cell r="A2997"/>
          <cell r="B2997"/>
          <cell r="C2997"/>
          <cell r="D2997"/>
          <cell r="E2997"/>
          <cell r="F2997"/>
          <cell r="G2997"/>
          <cell r="H2997" t="str">
            <v/>
          </cell>
        </row>
        <row r="2998">
          <cell r="A2998"/>
          <cell r="B2998"/>
          <cell r="C2998"/>
          <cell r="D2998"/>
          <cell r="E2998"/>
          <cell r="F2998"/>
          <cell r="G2998"/>
          <cell r="H2998" t="str">
            <v/>
          </cell>
        </row>
        <row r="2999">
          <cell r="A2999"/>
          <cell r="B2999"/>
          <cell r="C2999"/>
          <cell r="D2999"/>
          <cell r="E2999"/>
          <cell r="F2999"/>
          <cell r="G2999"/>
          <cell r="H2999" t="str">
            <v/>
          </cell>
        </row>
        <row r="3000">
          <cell r="A3000" t="str">
            <v>ITEM  - PÁGINA 1</v>
          </cell>
          <cell r="B3000"/>
          <cell r="C3000"/>
          <cell r="D3000"/>
          <cell r="E3000"/>
          <cell r="F3000"/>
          <cell r="G3000"/>
          <cell r="H3000"/>
        </row>
        <row r="3001">
          <cell r="A3001"/>
          <cell r="B3001"/>
          <cell r="C3001"/>
          <cell r="D3001"/>
          <cell r="E3001"/>
          <cell r="F3001"/>
          <cell r="G3001"/>
          <cell r="H3001" t="str">
            <v/>
          </cell>
        </row>
        <row r="3002">
          <cell r="A3002"/>
          <cell r="B3002"/>
          <cell r="C3002"/>
          <cell r="D3002"/>
          <cell r="E3002"/>
          <cell r="F3002"/>
          <cell r="G3002"/>
          <cell r="H3002" t="str">
            <v/>
          </cell>
        </row>
        <row r="3003">
          <cell r="A3003"/>
          <cell r="B3003"/>
          <cell r="C3003"/>
          <cell r="D3003"/>
          <cell r="E3003"/>
          <cell r="F3003"/>
          <cell r="G3003"/>
          <cell r="H3003" t="str">
            <v/>
          </cell>
        </row>
        <row r="3004">
          <cell r="A3004"/>
          <cell r="B3004"/>
          <cell r="C3004"/>
          <cell r="D3004"/>
          <cell r="E3004"/>
          <cell r="F3004"/>
          <cell r="G3004"/>
          <cell r="H3004" t="str">
            <v/>
          </cell>
        </row>
        <row r="3005">
          <cell r="A3005"/>
          <cell r="B3005"/>
          <cell r="C3005"/>
          <cell r="D3005"/>
          <cell r="E3005"/>
          <cell r="F3005"/>
          <cell r="G3005"/>
          <cell r="H3005" t="str">
            <v/>
          </cell>
        </row>
        <row r="3006">
          <cell r="A3006"/>
          <cell r="B3006"/>
          <cell r="C3006"/>
          <cell r="D3006"/>
          <cell r="E3006"/>
          <cell r="F3006"/>
          <cell r="G3006"/>
          <cell r="H3006" t="str">
            <v/>
          </cell>
        </row>
        <row r="3007">
          <cell r="A3007"/>
          <cell r="B3007"/>
          <cell r="C3007"/>
          <cell r="D3007"/>
          <cell r="E3007"/>
          <cell r="F3007"/>
          <cell r="G3007"/>
          <cell r="H3007" t="str">
            <v/>
          </cell>
        </row>
        <row r="3008">
          <cell r="A3008"/>
          <cell r="B3008"/>
          <cell r="C3008"/>
          <cell r="D3008"/>
          <cell r="E3008"/>
          <cell r="F3008"/>
          <cell r="G3008"/>
          <cell r="H3008" t="str">
            <v/>
          </cell>
        </row>
        <row r="3009">
          <cell r="A3009"/>
          <cell r="B3009"/>
          <cell r="C3009"/>
          <cell r="D3009"/>
          <cell r="E3009"/>
          <cell r="F3009"/>
          <cell r="G3009"/>
          <cell r="H3009" t="str">
            <v/>
          </cell>
        </row>
        <row r="3010">
          <cell r="A3010"/>
          <cell r="B3010"/>
          <cell r="C3010"/>
          <cell r="D3010"/>
          <cell r="E3010"/>
          <cell r="F3010"/>
          <cell r="G3010"/>
          <cell r="H3010" t="str">
            <v/>
          </cell>
        </row>
        <row r="3011">
          <cell r="A3011"/>
          <cell r="B3011"/>
          <cell r="C3011"/>
          <cell r="D3011"/>
          <cell r="E3011"/>
          <cell r="F3011"/>
          <cell r="G3011"/>
          <cell r="H3011" t="str">
            <v/>
          </cell>
        </row>
        <row r="3012">
          <cell r="A3012"/>
          <cell r="B3012"/>
          <cell r="C3012"/>
          <cell r="D3012"/>
          <cell r="E3012"/>
          <cell r="F3012"/>
          <cell r="G3012"/>
          <cell r="H3012" t="str">
            <v/>
          </cell>
        </row>
        <row r="3013">
          <cell r="A3013"/>
          <cell r="B3013"/>
          <cell r="C3013"/>
          <cell r="D3013"/>
          <cell r="E3013"/>
          <cell r="F3013"/>
          <cell r="G3013"/>
          <cell r="H3013" t="str">
            <v/>
          </cell>
        </row>
        <row r="3014">
          <cell r="A3014"/>
          <cell r="B3014"/>
          <cell r="C3014"/>
          <cell r="D3014"/>
          <cell r="E3014"/>
          <cell r="F3014"/>
          <cell r="G3014"/>
          <cell r="H3014" t="str">
            <v/>
          </cell>
        </row>
        <row r="3015">
          <cell r="A3015"/>
          <cell r="B3015"/>
          <cell r="C3015"/>
          <cell r="D3015"/>
          <cell r="E3015"/>
          <cell r="F3015"/>
          <cell r="G3015"/>
          <cell r="H3015" t="str">
            <v/>
          </cell>
        </row>
        <row r="3016">
          <cell r="A3016"/>
          <cell r="B3016"/>
          <cell r="C3016"/>
          <cell r="D3016"/>
          <cell r="E3016"/>
          <cell r="F3016"/>
          <cell r="G3016"/>
          <cell r="H3016" t="str">
            <v/>
          </cell>
        </row>
        <row r="3017">
          <cell r="A3017"/>
          <cell r="B3017"/>
          <cell r="C3017"/>
          <cell r="D3017"/>
          <cell r="E3017"/>
          <cell r="F3017"/>
          <cell r="G3017"/>
          <cell r="H3017" t="str">
            <v/>
          </cell>
        </row>
        <row r="3018">
          <cell r="A3018" t="str">
            <v xml:space="preserve">TOTAL CANTIDAD ITEM </v>
          </cell>
          <cell r="B3018"/>
          <cell r="C3018"/>
          <cell r="D3018"/>
          <cell r="E3018"/>
          <cell r="F3018"/>
          <cell r="G3018"/>
          <cell r="H3018" t="str">
            <v/>
          </cell>
        </row>
        <row r="3019">
          <cell r="A3019" t="str">
            <v>INSERTE PLANO, GRÁFICO O ESQUEMA AQUÍ</v>
          </cell>
          <cell r="B3019"/>
          <cell r="C3019"/>
          <cell r="D3019"/>
          <cell r="E3019"/>
          <cell r="F3019"/>
          <cell r="G3019"/>
          <cell r="H3019"/>
        </row>
        <row r="3020">
          <cell r="A3020"/>
          <cell r="B3020"/>
          <cell r="C3020"/>
          <cell r="D3020"/>
          <cell r="E3020"/>
          <cell r="F3020"/>
          <cell r="G3020"/>
          <cell r="H3020"/>
        </row>
        <row r="3021">
          <cell r="A3021"/>
          <cell r="B3021"/>
          <cell r="C3021"/>
          <cell r="D3021"/>
          <cell r="E3021"/>
          <cell r="F3021"/>
          <cell r="G3021"/>
          <cell r="H3021"/>
        </row>
        <row r="3022">
          <cell r="A3022"/>
          <cell r="B3022"/>
          <cell r="C3022"/>
          <cell r="D3022"/>
          <cell r="E3022"/>
          <cell r="F3022"/>
          <cell r="G3022"/>
          <cell r="H3022"/>
        </row>
        <row r="3023">
          <cell r="A3023"/>
          <cell r="B3023"/>
          <cell r="C3023"/>
          <cell r="D3023"/>
          <cell r="E3023"/>
          <cell r="F3023"/>
          <cell r="G3023"/>
          <cell r="H3023"/>
        </row>
        <row r="3024">
          <cell r="A3024"/>
          <cell r="B3024"/>
          <cell r="C3024"/>
          <cell r="D3024"/>
          <cell r="E3024"/>
          <cell r="F3024"/>
          <cell r="G3024"/>
          <cell r="H3024"/>
        </row>
        <row r="3025">
          <cell r="A3025"/>
          <cell r="B3025"/>
          <cell r="C3025"/>
          <cell r="D3025"/>
          <cell r="E3025"/>
          <cell r="F3025"/>
          <cell r="G3025"/>
          <cell r="H3025"/>
        </row>
        <row r="3026">
          <cell r="A3026"/>
          <cell r="B3026"/>
          <cell r="C3026"/>
          <cell r="D3026"/>
          <cell r="E3026"/>
          <cell r="F3026"/>
          <cell r="G3026"/>
          <cell r="H3026"/>
        </row>
        <row r="3027">
          <cell r="A3027"/>
          <cell r="B3027"/>
          <cell r="C3027"/>
          <cell r="D3027"/>
          <cell r="E3027"/>
          <cell r="F3027"/>
          <cell r="G3027"/>
          <cell r="H3027"/>
        </row>
        <row r="3028">
          <cell r="A3028"/>
          <cell r="B3028"/>
          <cell r="C3028"/>
          <cell r="D3028"/>
          <cell r="E3028"/>
          <cell r="F3028"/>
          <cell r="G3028"/>
          <cell r="H3028"/>
        </row>
        <row r="3029">
          <cell r="A3029"/>
          <cell r="B3029"/>
          <cell r="C3029"/>
          <cell r="D3029"/>
          <cell r="E3029"/>
          <cell r="F3029"/>
          <cell r="G3029"/>
          <cell r="H3029"/>
        </row>
        <row r="3030">
          <cell r="A3030"/>
          <cell r="B3030"/>
          <cell r="C3030"/>
          <cell r="D3030"/>
          <cell r="E3030"/>
          <cell r="F3030"/>
          <cell r="G3030"/>
          <cell r="H3030"/>
        </row>
        <row r="3031">
          <cell r="A3031"/>
          <cell r="B3031"/>
          <cell r="C3031"/>
          <cell r="D3031"/>
          <cell r="E3031"/>
          <cell r="F3031"/>
          <cell r="G3031"/>
          <cell r="H3031"/>
        </row>
        <row r="3032">
          <cell r="A3032"/>
          <cell r="B3032"/>
          <cell r="C3032"/>
          <cell r="D3032"/>
          <cell r="E3032"/>
          <cell r="F3032"/>
          <cell r="G3032"/>
          <cell r="H3032"/>
        </row>
        <row r="3033">
          <cell r="A3033"/>
          <cell r="B3033"/>
          <cell r="C3033"/>
          <cell r="D3033"/>
          <cell r="E3033"/>
          <cell r="F3033"/>
          <cell r="G3033"/>
          <cell r="H3033"/>
        </row>
        <row r="3034">
          <cell r="A3034"/>
          <cell r="B3034"/>
          <cell r="C3034"/>
          <cell r="D3034"/>
          <cell r="E3034"/>
          <cell r="F3034"/>
          <cell r="G3034"/>
          <cell r="H3034"/>
        </row>
        <row r="3035">
          <cell r="A3035"/>
          <cell r="B3035"/>
          <cell r="C3035"/>
          <cell r="D3035"/>
          <cell r="E3035"/>
          <cell r="F3035"/>
          <cell r="G3035"/>
          <cell r="H3035"/>
        </row>
        <row r="3036">
          <cell r="A3036"/>
          <cell r="B3036"/>
          <cell r="C3036"/>
          <cell r="D3036"/>
          <cell r="E3036"/>
          <cell r="F3036"/>
          <cell r="G3036"/>
          <cell r="H3036"/>
        </row>
        <row r="3037">
          <cell r="A3037"/>
          <cell r="B3037"/>
          <cell r="C3037"/>
          <cell r="D3037"/>
          <cell r="E3037"/>
          <cell r="F3037"/>
          <cell r="G3037"/>
          <cell r="H3037"/>
        </row>
        <row r="3038">
          <cell r="A3038"/>
          <cell r="B3038"/>
          <cell r="C3038"/>
          <cell r="D3038"/>
          <cell r="E3038"/>
          <cell r="F3038"/>
          <cell r="G3038"/>
          <cell r="H3038"/>
        </row>
        <row r="3039">
          <cell r="A3039"/>
          <cell r="C3039"/>
          <cell r="D3039"/>
          <cell r="E3039"/>
          <cell r="F3039"/>
          <cell r="G3039"/>
        </row>
        <row r="3040">
          <cell r="A3040"/>
          <cell r="C3040"/>
          <cell r="D3040"/>
          <cell r="E3040"/>
          <cell r="F3040"/>
          <cell r="G3040"/>
        </row>
        <row r="3041">
          <cell r="A3041"/>
          <cell r="B3041"/>
          <cell r="C3041"/>
          <cell r="D3041"/>
          <cell r="E3041"/>
          <cell r="F3041"/>
          <cell r="G3041"/>
        </row>
        <row r="3042">
          <cell r="A3042"/>
          <cell r="B3042" t="str">
            <v>LUIS ROBERTO MONTERROSA OROZCO</v>
          </cell>
          <cell r="C3042"/>
          <cell r="D3042"/>
          <cell r="E3042"/>
          <cell r="F3042"/>
          <cell r="G3042"/>
        </row>
        <row r="3043">
          <cell r="A3043"/>
          <cell r="B3043" t="str">
            <v>ING. CIVIL CONSULTOR EXTERNO</v>
          </cell>
          <cell r="C3043"/>
          <cell r="D3043"/>
          <cell r="E3043"/>
          <cell r="F3043"/>
          <cell r="G3043"/>
        </row>
        <row r="3044">
          <cell r="A3044"/>
          <cell r="B3044" t="str">
            <v>PLANEACION MUNICIPAL</v>
          </cell>
          <cell r="C3044"/>
          <cell r="D3044"/>
          <cell r="E3044"/>
          <cell r="F3044"/>
          <cell r="G3044"/>
        </row>
        <row r="3045">
          <cell r="A3045"/>
          <cell r="B3045" t="str">
            <v>M.P. 5202140692</v>
          </cell>
          <cell r="C3045" t="str">
            <v>ITEM  - PÁGINA 2</v>
          </cell>
          <cell r="D3045"/>
          <cell r="E3045"/>
          <cell r="F3045"/>
          <cell r="G3045"/>
          <cell r="H3045"/>
        </row>
        <row r="3046">
          <cell r="A3046" t="str">
            <v>DEPARTAMENTO DE ANTIOQUIA</v>
          </cell>
          <cell r="B3046"/>
          <cell r="C3046"/>
          <cell r="D3046"/>
          <cell r="E3046"/>
          <cell r="F3046"/>
          <cell r="G3046"/>
          <cell r="H3046"/>
        </row>
        <row r="3047">
          <cell r="A3047" t="str">
            <v>MUNICIPIO DE CAUCASIA</v>
          </cell>
          <cell r="B3047"/>
          <cell r="C3047"/>
          <cell r="D3047"/>
          <cell r="E3047"/>
          <cell r="F3047"/>
          <cell r="G3047"/>
          <cell r="H3047"/>
        </row>
        <row r="3048">
          <cell r="A3048" t="str">
            <v>PROYECTO: CONSTRUCCION DE PAVIMENTO RIGIDO URBANO EN LA URBANIZACION VILLA SUAREZ DEL MUNICIPIO DE CAUCASIA ,ANTIOQUIA</v>
          </cell>
          <cell r="B3048"/>
          <cell r="C3048"/>
          <cell r="D3048"/>
          <cell r="E3048"/>
          <cell r="F3048"/>
          <cell r="G3048"/>
          <cell r="H3048"/>
        </row>
        <row r="3049">
          <cell r="A3049"/>
          <cell r="C3049"/>
          <cell r="D3049"/>
          <cell r="E3049"/>
          <cell r="F3049"/>
          <cell r="G3049"/>
          <cell r="H3049"/>
        </row>
        <row r="3050">
          <cell r="A3050" t="str">
            <v>MEMORIAS DE OBRA</v>
          </cell>
          <cell r="B3050"/>
          <cell r="C3050"/>
          <cell r="D3050"/>
          <cell r="E3050"/>
          <cell r="F3050"/>
          <cell r="G3050"/>
          <cell r="H3050"/>
        </row>
        <row r="3052">
          <cell r="A3052" t="str">
            <v>ITEM</v>
          </cell>
          <cell r="B3052" t="str">
            <v>DESCRIPCIÓN</v>
          </cell>
          <cell r="C3052"/>
          <cell r="D3052"/>
          <cell r="E3052"/>
          <cell r="F3052"/>
          <cell r="G3052" t="str">
            <v>UNIDAD</v>
          </cell>
          <cell r="H3052" t="str">
            <v>CANTIDAD</v>
          </cell>
        </row>
        <row r="3053">
          <cell r="A3053"/>
          <cell r="B3053" t="str">
            <v/>
          </cell>
          <cell r="C3053"/>
          <cell r="D3053"/>
          <cell r="E3053"/>
          <cell r="F3053"/>
          <cell r="G3053" t="str">
            <v/>
          </cell>
          <cell r="H3053" t="str">
            <v/>
          </cell>
        </row>
        <row r="3054">
          <cell r="A3054"/>
          <cell r="B3054"/>
          <cell r="C3054"/>
          <cell r="D3054"/>
          <cell r="E3054"/>
          <cell r="F3054"/>
          <cell r="G3054"/>
        </row>
        <row r="3055">
          <cell r="A3055" t="str">
            <v>DETALLE</v>
          </cell>
          <cell r="B3055"/>
          <cell r="C3055" t="str">
            <v>FACTOR</v>
          </cell>
          <cell r="D3055" t="str">
            <v>CANTIDAD</v>
          </cell>
          <cell r="E3055" t="str">
            <v>A (ML)</v>
          </cell>
          <cell r="F3055" t="str">
            <v>B (M2)</v>
          </cell>
          <cell r="G3055" t="str">
            <v>C (M3)</v>
          </cell>
          <cell r="H3055" t="str">
            <v>TOTAL</v>
          </cell>
        </row>
        <row r="3056">
          <cell r="A3056"/>
          <cell r="B3056"/>
          <cell r="C3056"/>
          <cell r="D3056"/>
          <cell r="E3056"/>
          <cell r="F3056"/>
          <cell r="G3056"/>
          <cell r="H3056" t="str">
            <v/>
          </cell>
        </row>
        <row r="3057">
          <cell r="A3057"/>
          <cell r="B3057"/>
          <cell r="C3057"/>
          <cell r="D3057"/>
          <cell r="E3057"/>
          <cell r="F3057"/>
          <cell r="G3057"/>
          <cell r="H3057" t="str">
            <v/>
          </cell>
        </row>
        <row r="3058">
          <cell r="A3058"/>
          <cell r="B3058"/>
          <cell r="C3058"/>
          <cell r="D3058"/>
          <cell r="E3058"/>
          <cell r="F3058"/>
          <cell r="G3058"/>
          <cell r="H3058" t="str">
            <v/>
          </cell>
        </row>
        <row r="3059">
          <cell r="A3059"/>
          <cell r="B3059"/>
          <cell r="C3059"/>
          <cell r="D3059"/>
          <cell r="E3059"/>
          <cell r="F3059"/>
          <cell r="G3059"/>
          <cell r="H3059" t="str">
            <v/>
          </cell>
        </row>
        <row r="3060">
          <cell r="A3060"/>
          <cell r="B3060"/>
          <cell r="C3060"/>
          <cell r="D3060"/>
          <cell r="E3060"/>
          <cell r="F3060"/>
          <cell r="G3060"/>
          <cell r="H3060" t="str">
            <v/>
          </cell>
        </row>
        <row r="3061">
          <cell r="A3061"/>
          <cell r="B3061"/>
          <cell r="C3061"/>
          <cell r="D3061"/>
          <cell r="E3061"/>
          <cell r="F3061"/>
          <cell r="G3061"/>
          <cell r="H3061" t="str">
            <v/>
          </cell>
        </row>
        <row r="3062">
          <cell r="A3062"/>
          <cell r="B3062"/>
          <cell r="C3062"/>
          <cell r="D3062"/>
          <cell r="E3062"/>
          <cell r="F3062"/>
          <cell r="G3062"/>
          <cell r="H3062" t="str">
            <v/>
          </cell>
        </row>
        <row r="3063">
          <cell r="A3063"/>
          <cell r="B3063"/>
          <cell r="C3063"/>
          <cell r="D3063"/>
          <cell r="E3063"/>
          <cell r="F3063"/>
          <cell r="G3063"/>
          <cell r="H3063" t="str">
            <v/>
          </cell>
        </row>
        <row r="3064">
          <cell r="A3064"/>
          <cell r="B3064"/>
          <cell r="C3064"/>
          <cell r="D3064"/>
          <cell r="E3064"/>
          <cell r="F3064"/>
          <cell r="G3064"/>
          <cell r="H3064" t="str">
            <v/>
          </cell>
        </row>
        <row r="3065">
          <cell r="A3065"/>
          <cell r="B3065"/>
          <cell r="C3065"/>
          <cell r="D3065"/>
          <cell r="E3065"/>
          <cell r="F3065"/>
          <cell r="G3065"/>
          <cell r="H3065" t="str">
            <v/>
          </cell>
        </row>
        <row r="3066">
          <cell r="A3066"/>
          <cell r="B3066"/>
          <cell r="C3066"/>
          <cell r="D3066"/>
          <cell r="E3066"/>
          <cell r="F3066"/>
          <cell r="G3066"/>
          <cell r="H3066" t="str">
            <v/>
          </cell>
        </row>
        <row r="3067">
          <cell r="A3067"/>
          <cell r="B3067"/>
          <cell r="C3067"/>
          <cell r="D3067"/>
          <cell r="E3067"/>
          <cell r="F3067"/>
          <cell r="G3067"/>
          <cell r="H3067" t="str">
            <v/>
          </cell>
        </row>
        <row r="3068">
          <cell r="A3068"/>
          <cell r="B3068"/>
          <cell r="C3068"/>
          <cell r="D3068"/>
          <cell r="E3068"/>
          <cell r="F3068"/>
          <cell r="G3068"/>
          <cell r="H3068" t="str">
            <v/>
          </cell>
        </row>
        <row r="3069">
          <cell r="A3069"/>
          <cell r="B3069"/>
          <cell r="C3069"/>
          <cell r="D3069"/>
          <cell r="E3069"/>
          <cell r="F3069"/>
          <cell r="G3069"/>
          <cell r="H3069" t="str">
            <v/>
          </cell>
        </row>
        <row r="3070">
          <cell r="A3070"/>
          <cell r="B3070"/>
          <cell r="C3070"/>
          <cell r="D3070"/>
          <cell r="E3070"/>
          <cell r="F3070"/>
          <cell r="G3070"/>
          <cell r="H3070" t="str">
            <v/>
          </cell>
        </row>
        <row r="3071">
          <cell r="A3071"/>
          <cell r="B3071"/>
          <cell r="C3071"/>
          <cell r="D3071"/>
          <cell r="E3071"/>
          <cell r="F3071"/>
          <cell r="G3071"/>
          <cell r="H3071" t="str">
            <v/>
          </cell>
        </row>
        <row r="3072">
          <cell r="A3072"/>
          <cell r="B3072"/>
          <cell r="C3072"/>
          <cell r="D3072"/>
          <cell r="E3072"/>
          <cell r="F3072"/>
          <cell r="G3072"/>
          <cell r="H3072" t="str">
            <v/>
          </cell>
        </row>
        <row r="3073">
          <cell r="A3073"/>
          <cell r="B3073"/>
          <cell r="C3073"/>
          <cell r="D3073"/>
          <cell r="E3073"/>
          <cell r="F3073"/>
          <cell r="G3073"/>
          <cell r="H3073" t="str">
            <v/>
          </cell>
        </row>
        <row r="3074">
          <cell r="A3074"/>
          <cell r="B3074"/>
          <cell r="C3074"/>
          <cell r="D3074"/>
          <cell r="E3074"/>
          <cell r="F3074"/>
          <cell r="G3074"/>
          <cell r="H3074" t="str">
            <v/>
          </cell>
        </row>
        <row r="3075">
          <cell r="A3075"/>
          <cell r="B3075"/>
          <cell r="C3075"/>
          <cell r="D3075"/>
          <cell r="E3075"/>
          <cell r="F3075"/>
          <cell r="G3075"/>
          <cell r="H3075" t="str">
            <v/>
          </cell>
        </row>
        <row r="3076">
          <cell r="A3076"/>
          <cell r="B3076"/>
          <cell r="C3076"/>
          <cell r="D3076"/>
          <cell r="E3076"/>
          <cell r="F3076"/>
          <cell r="G3076"/>
          <cell r="H3076" t="str">
            <v/>
          </cell>
        </row>
        <row r="3077">
          <cell r="A3077"/>
          <cell r="B3077"/>
          <cell r="C3077"/>
          <cell r="D3077"/>
          <cell r="E3077"/>
          <cell r="F3077"/>
          <cell r="G3077"/>
          <cell r="H3077" t="str">
            <v/>
          </cell>
        </row>
        <row r="3078">
          <cell r="A3078"/>
          <cell r="B3078"/>
          <cell r="C3078"/>
          <cell r="D3078"/>
          <cell r="E3078"/>
          <cell r="F3078"/>
          <cell r="G3078"/>
          <cell r="H3078" t="str">
            <v/>
          </cell>
        </row>
        <row r="3079">
          <cell r="A3079"/>
          <cell r="B3079"/>
          <cell r="C3079"/>
          <cell r="D3079"/>
          <cell r="E3079"/>
          <cell r="F3079"/>
          <cell r="G3079"/>
          <cell r="H3079" t="str">
            <v/>
          </cell>
        </row>
        <row r="3080">
          <cell r="A3080"/>
          <cell r="B3080"/>
          <cell r="C3080"/>
          <cell r="D3080"/>
          <cell r="E3080"/>
          <cell r="F3080"/>
          <cell r="G3080"/>
          <cell r="H3080" t="str">
            <v/>
          </cell>
        </row>
        <row r="3081">
          <cell r="A3081"/>
          <cell r="B3081"/>
          <cell r="C3081"/>
          <cell r="D3081"/>
          <cell r="E3081"/>
          <cell r="F3081"/>
          <cell r="G3081"/>
          <cell r="H3081" t="str">
            <v/>
          </cell>
        </row>
        <row r="3082">
          <cell r="A3082"/>
          <cell r="B3082"/>
          <cell r="C3082"/>
          <cell r="D3082"/>
          <cell r="E3082"/>
          <cell r="F3082"/>
          <cell r="G3082"/>
          <cell r="H3082" t="str">
            <v/>
          </cell>
        </row>
        <row r="3083">
          <cell r="A3083"/>
          <cell r="B3083"/>
          <cell r="C3083"/>
          <cell r="D3083"/>
          <cell r="E3083"/>
          <cell r="F3083"/>
          <cell r="G3083"/>
          <cell r="H3083" t="str">
            <v/>
          </cell>
        </row>
        <row r="3084">
          <cell r="A3084"/>
          <cell r="B3084"/>
          <cell r="C3084"/>
          <cell r="D3084"/>
          <cell r="E3084"/>
          <cell r="F3084"/>
          <cell r="G3084"/>
          <cell r="H3084" t="str">
            <v/>
          </cell>
        </row>
        <row r="3085">
          <cell r="A3085"/>
          <cell r="B3085"/>
          <cell r="C3085"/>
          <cell r="D3085"/>
          <cell r="E3085"/>
          <cell r="F3085"/>
          <cell r="G3085"/>
          <cell r="H3085" t="str">
            <v/>
          </cell>
        </row>
        <row r="3086">
          <cell r="A3086"/>
          <cell r="B3086"/>
          <cell r="C3086"/>
          <cell r="D3086"/>
          <cell r="E3086"/>
          <cell r="F3086"/>
          <cell r="G3086"/>
          <cell r="H3086" t="str">
            <v/>
          </cell>
        </row>
        <row r="3087">
          <cell r="A3087" t="str">
            <v>ITEM  - PÁGINA 1</v>
          </cell>
          <cell r="B3087"/>
          <cell r="C3087"/>
          <cell r="D3087"/>
          <cell r="E3087"/>
          <cell r="F3087"/>
          <cell r="G3087"/>
          <cell r="H3087"/>
        </row>
        <row r="3088">
          <cell r="A3088"/>
          <cell r="B3088"/>
          <cell r="C3088"/>
          <cell r="D3088"/>
          <cell r="E3088"/>
          <cell r="F3088"/>
          <cell r="G3088"/>
          <cell r="H3088" t="str">
            <v/>
          </cell>
        </row>
        <row r="3089">
          <cell r="A3089"/>
          <cell r="B3089"/>
          <cell r="C3089"/>
          <cell r="D3089"/>
          <cell r="E3089"/>
          <cell r="F3089"/>
          <cell r="G3089"/>
          <cell r="H3089" t="str">
            <v/>
          </cell>
        </row>
        <row r="3090">
          <cell r="A3090"/>
          <cell r="B3090"/>
          <cell r="C3090"/>
          <cell r="D3090"/>
          <cell r="E3090"/>
          <cell r="F3090"/>
          <cell r="G3090"/>
          <cell r="H3090" t="str">
            <v/>
          </cell>
        </row>
        <row r="3091">
          <cell r="A3091"/>
          <cell r="B3091"/>
          <cell r="C3091"/>
          <cell r="D3091"/>
          <cell r="E3091"/>
          <cell r="F3091"/>
          <cell r="G3091"/>
          <cell r="H3091" t="str">
            <v/>
          </cell>
        </row>
        <row r="3092">
          <cell r="A3092"/>
          <cell r="B3092"/>
          <cell r="C3092"/>
          <cell r="D3092"/>
          <cell r="E3092"/>
          <cell r="F3092"/>
          <cell r="G3092"/>
          <cell r="H3092" t="str">
            <v/>
          </cell>
        </row>
        <row r="3093">
          <cell r="A3093"/>
          <cell r="B3093"/>
          <cell r="C3093"/>
          <cell r="D3093"/>
          <cell r="E3093"/>
          <cell r="F3093"/>
          <cell r="G3093"/>
          <cell r="H3093" t="str">
            <v/>
          </cell>
        </row>
        <row r="3094">
          <cell r="A3094"/>
          <cell r="B3094"/>
          <cell r="C3094"/>
          <cell r="D3094"/>
          <cell r="E3094"/>
          <cell r="F3094"/>
          <cell r="G3094"/>
          <cell r="H3094" t="str">
            <v/>
          </cell>
        </row>
        <row r="3095">
          <cell r="A3095"/>
          <cell r="B3095"/>
          <cell r="C3095"/>
          <cell r="D3095"/>
          <cell r="E3095"/>
          <cell r="F3095"/>
          <cell r="G3095"/>
          <cell r="H3095" t="str">
            <v/>
          </cell>
        </row>
        <row r="3096">
          <cell r="A3096"/>
          <cell r="B3096"/>
          <cell r="C3096"/>
          <cell r="D3096"/>
          <cell r="E3096"/>
          <cell r="F3096"/>
          <cell r="G3096"/>
          <cell r="H3096" t="str">
            <v/>
          </cell>
        </row>
        <row r="3097">
          <cell r="A3097"/>
          <cell r="B3097"/>
          <cell r="C3097"/>
          <cell r="D3097"/>
          <cell r="E3097"/>
          <cell r="F3097"/>
          <cell r="G3097"/>
          <cell r="H3097" t="str">
            <v/>
          </cell>
        </row>
        <row r="3098">
          <cell r="A3098"/>
          <cell r="B3098"/>
          <cell r="C3098"/>
          <cell r="D3098"/>
          <cell r="E3098"/>
          <cell r="F3098"/>
          <cell r="G3098"/>
          <cell r="H3098" t="str">
            <v/>
          </cell>
        </row>
        <row r="3099">
          <cell r="A3099"/>
          <cell r="B3099"/>
          <cell r="C3099"/>
          <cell r="D3099"/>
          <cell r="E3099"/>
          <cell r="F3099"/>
          <cell r="G3099"/>
          <cell r="H3099" t="str">
            <v/>
          </cell>
        </row>
        <row r="3100">
          <cell r="A3100"/>
          <cell r="B3100"/>
          <cell r="C3100"/>
          <cell r="D3100"/>
          <cell r="E3100"/>
          <cell r="F3100"/>
          <cell r="G3100"/>
          <cell r="H3100" t="str">
            <v/>
          </cell>
        </row>
        <row r="3101">
          <cell r="A3101"/>
          <cell r="B3101"/>
          <cell r="C3101"/>
          <cell r="D3101"/>
          <cell r="E3101"/>
          <cell r="F3101"/>
          <cell r="G3101"/>
          <cell r="H3101" t="str">
            <v/>
          </cell>
        </row>
        <row r="3102">
          <cell r="A3102"/>
          <cell r="B3102"/>
          <cell r="C3102"/>
          <cell r="D3102"/>
          <cell r="E3102"/>
          <cell r="F3102"/>
          <cell r="G3102"/>
          <cell r="H3102" t="str">
            <v/>
          </cell>
        </row>
        <row r="3103">
          <cell r="A3103"/>
          <cell r="B3103"/>
          <cell r="C3103"/>
          <cell r="D3103"/>
          <cell r="E3103"/>
          <cell r="F3103"/>
          <cell r="G3103"/>
          <cell r="H3103" t="str">
            <v/>
          </cell>
        </row>
        <row r="3104">
          <cell r="A3104"/>
          <cell r="B3104"/>
          <cell r="C3104"/>
          <cell r="D3104"/>
          <cell r="E3104"/>
          <cell r="F3104"/>
          <cell r="G3104"/>
          <cell r="H3104" t="str">
            <v/>
          </cell>
        </row>
        <row r="3105">
          <cell r="A3105" t="str">
            <v xml:space="preserve">TOTAL CANTIDAD ITEM </v>
          </cell>
          <cell r="B3105"/>
          <cell r="C3105"/>
          <cell r="D3105"/>
          <cell r="E3105"/>
          <cell r="F3105"/>
          <cell r="G3105"/>
          <cell r="H3105" t="str">
            <v/>
          </cell>
        </row>
        <row r="3106">
          <cell r="A3106" t="str">
            <v>INSERTE PLANO, GRÁFICO O ESQUEMA AQUÍ</v>
          </cell>
          <cell r="B3106"/>
          <cell r="C3106"/>
          <cell r="D3106"/>
          <cell r="E3106"/>
          <cell r="F3106"/>
          <cell r="G3106"/>
          <cell r="H3106"/>
        </row>
        <row r="3107">
          <cell r="A3107"/>
          <cell r="B3107"/>
          <cell r="C3107"/>
          <cell r="D3107"/>
          <cell r="E3107"/>
          <cell r="F3107"/>
          <cell r="G3107"/>
          <cell r="H3107"/>
        </row>
        <row r="3108">
          <cell r="A3108"/>
          <cell r="B3108"/>
          <cell r="C3108"/>
          <cell r="D3108"/>
          <cell r="E3108"/>
          <cell r="F3108"/>
          <cell r="G3108"/>
          <cell r="H3108"/>
        </row>
        <row r="3109">
          <cell r="A3109"/>
          <cell r="B3109"/>
          <cell r="C3109"/>
          <cell r="D3109"/>
          <cell r="E3109"/>
          <cell r="F3109"/>
          <cell r="G3109"/>
          <cell r="H3109"/>
        </row>
        <row r="3110">
          <cell r="A3110"/>
          <cell r="B3110"/>
          <cell r="C3110"/>
          <cell r="D3110"/>
          <cell r="E3110"/>
          <cell r="F3110"/>
          <cell r="G3110"/>
          <cell r="H3110"/>
        </row>
        <row r="3111">
          <cell r="A3111"/>
          <cell r="B3111"/>
          <cell r="C3111"/>
          <cell r="D3111"/>
          <cell r="E3111"/>
          <cell r="F3111"/>
          <cell r="G3111"/>
          <cell r="H3111"/>
        </row>
        <row r="3112">
          <cell r="A3112"/>
          <cell r="B3112"/>
          <cell r="C3112"/>
          <cell r="D3112"/>
          <cell r="E3112"/>
          <cell r="F3112"/>
          <cell r="G3112"/>
          <cell r="H3112"/>
        </row>
        <row r="3113">
          <cell r="A3113"/>
          <cell r="B3113"/>
          <cell r="C3113"/>
          <cell r="D3113"/>
          <cell r="E3113"/>
          <cell r="F3113"/>
          <cell r="G3113"/>
          <cell r="H3113"/>
        </row>
        <row r="3114">
          <cell r="A3114"/>
          <cell r="B3114"/>
          <cell r="C3114"/>
          <cell r="D3114"/>
          <cell r="E3114"/>
          <cell r="F3114"/>
          <cell r="G3114"/>
          <cell r="H3114"/>
        </row>
        <row r="3115">
          <cell r="A3115"/>
          <cell r="B3115"/>
          <cell r="C3115"/>
          <cell r="D3115"/>
          <cell r="E3115"/>
          <cell r="F3115"/>
          <cell r="G3115"/>
          <cell r="H3115"/>
        </row>
        <row r="3116">
          <cell r="A3116"/>
          <cell r="B3116"/>
          <cell r="C3116"/>
          <cell r="D3116"/>
          <cell r="E3116"/>
          <cell r="F3116"/>
          <cell r="G3116"/>
          <cell r="H3116"/>
        </row>
        <row r="3117">
          <cell r="A3117"/>
          <cell r="B3117"/>
          <cell r="C3117"/>
          <cell r="D3117"/>
          <cell r="E3117"/>
          <cell r="F3117"/>
          <cell r="G3117"/>
          <cell r="H3117"/>
        </row>
        <row r="3118">
          <cell r="A3118"/>
          <cell r="B3118"/>
          <cell r="C3118"/>
          <cell r="D3118"/>
          <cell r="E3118"/>
          <cell r="F3118"/>
          <cell r="G3118"/>
          <cell r="H3118"/>
        </row>
        <row r="3119">
          <cell r="A3119"/>
          <cell r="B3119"/>
          <cell r="C3119"/>
          <cell r="D3119"/>
          <cell r="E3119"/>
          <cell r="F3119"/>
          <cell r="G3119"/>
          <cell r="H3119"/>
        </row>
        <row r="3120">
          <cell r="A3120"/>
          <cell r="B3120"/>
          <cell r="C3120"/>
          <cell r="D3120"/>
          <cell r="E3120"/>
          <cell r="F3120"/>
          <cell r="G3120"/>
          <cell r="H3120"/>
        </row>
        <row r="3121">
          <cell r="A3121"/>
          <cell r="B3121"/>
          <cell r="C3121"/>
          <cell r="D3121"/>
          <cell r="E3121"/>
          <cell r="F3121"/>
          <cell r="G3121"/>
          <cell r="H3121"/>
        </row>
        <row r="3122">
          <cell r="A3122"/>
          <cell r="B3122"/>
          <cell r="C3122"/>
          <cell r="D3122"/>
          <cell r="E3122"/>
          <cell r="F3122"/>
          <cell r="G3122"/>
          <cell r="H3122"/>
        </row>
        <row r="3123">
          <cell r="A3123"/>
          <cell r="B3123"/>
          <cell r="C3123"/>
          <cell r="D3123"/>
          <cell r="E3123"/>
          <cell r="F3123"/>
          <cell r="G3123"/>
          <cell r="H3123"/>
        </row>
        <row r="3124">
          <cell r="A3124"/>
          <cell r="B3124"/>
          <cell r="C3124"/>
          <cell r="D3124"/>
          <cell r="E3124"/>
          <cell r="F3124"/>
          <cell r="G3124"/>
          <cell r="H3124"/>
        </row>
        <row r="3125">
          <cell r="A3125"/>
          <cell r="B3125"/>
          <cell r="C3125"/>
          <cell r="D3125"/>
          <cell r="E3125"/>
          <cell r="F3125"/>
          <cell r="G3125"/>
          <cell r="H3125"/>
        </row>
        <row r="3126">
          <cell r="A3126"/>
          <cell r="C3126"/>
          <cell r="D3126"/>
          <cell r="E3126"/>
          <cell r="F3126"/>
          <cell r="G3126"/>
        </row>
        <row r="3127">
          <cell r="A3127"/>
          <cell r="C3127"/>
          <cell r="D3127"/>
          <cell r="E3127"/>
          <cell r="F3127"/>
          <cell r="G3127"/>
        </row>
        <row r="3128">
          <cell r="A3128"/>
          <cell r="B3128"/>
          <cell r="C3128"/>
          <cell r="D3128"/>
          <cell r="E3128"/>
          <cell r="F3128"/>
          <cell r="G3128"/>
        </row>
        <row r="3129">
          <cell r="A3129"/>
          <cell r="B3129" t="str">
            <v>LUIS ROBERTO MONTERROSA OROZCO</v>
          </cell>
          <cell r="C3129"/>
          <cell r="D3129"/>
          <cell r="E3129"/>
          <cell r="F3129"/>
          <cell r="G3129"/>
        </row>
        <row r="3130">
          <cell r="A3130"/>
          <cell r="B3130" t="str">
            <v>ING. CIVIL CONSULTOR EXTERNO</v>
          </cell>
          <cell r="C3130"/>
          <cell r="D3130"/>
          <cell r="E3130"/>
          <cell r="F3130"/>
          <cell r="G3130"/>
        </row>
        <row r="3131">
          <cell r="A3131"/>
          <cell r="B3131" t="str">
            <v>PLANEACION MUNICIPAL</v>
          </cell>
          <cell r="C3131"/>
          <cell r="D3131"/>
          <cell r="E3131"/>
          <cell r="F3131"/>
          <cell r="G3131"/>
        </row>
        <row r="3132">
          <cell r="A3132"/>
          <cell r="B3132" t="str">
            <v>M.P. 5202140692</v>
          </cell>
          <cell r="C3132" t="str">
            <v>ITEM  - PÁGINA 2</v>
          </cell>
          <cell r="D3132"/>
          <cell r="E3132"/>
          <cell r="F3132"/>
          <cell r="G3132"/>
          <cell r="H3132"/>
        </row>
        <row r="3133">
          <cell r="A3133" t="str">
            <v>DEPARTAMENTO DE ANTIOQUIA</v>
          </cell>
          <cell r="B3133"/>
          <cell r="C3133"/>
          <cell r="D3133"/>
          <cell r="E3133"/>
          <cell r="F3133"/>
          <cell r="G3133"/>
          <cell r="H3133"/>
        </row>
        <row r="3134">
          <cell r="A3134" t="str">
            <v>MUNICIPIO DE CAUCASIA</v>
          </cell>
          <cell r="B3134"/>
          <cell r="C3134"/>
          <cell r="D3134"/>
          <cell r="E3134"/>
          <cell r="F3134"/>
          <cell r="G3134"/>
          <cell r="H3134"/>
        </row>
        <row r="3135">
          <cell r="A3135" t="str">
            <v>PROYECTO: CONSTRUCCION DE PAVIMENTO RIGIDO URBANO EN LA URBANIZACION VILLA SUAREZ DEL MUNICIPIO DE CAUCASIA ,ANTIOQUIA</v>
          </cell>
          <cell r="B3135"/>
          <cell r="C3135"/>
          <cell r="D3135"/>
          <cell r="E3135"/>
          <cell r="F3135"/>
          <cell r="G3135"/>
          <cell r="H3135"/>
        </row>
        <row r="3136">
          <cell r="A3136"/>
          <cell r="C3136"/>
          <cell r="D3136"/>
          <cell r="E3136"/>
          <cell r="F3136"/>
          <cell r="G3136"/>
          <cell r="H3136"/>
        </row>
        <row r="3137">
          <cell r="A3137" t="str">
            <v>MEMORIAS DE OBRA</v>
          </cell>
          <cell r="B3137"/>
          <cell r="C3137"/>
          <cell r="D3137"/>
          <cell r="E3137"/>
          <cell r="F3137"/>
          <cell r="G3137"/>
          <cell r="H3137"/>
        </row>
        <row r="3139">
          <cell r="A3139" t="str">
            <v>ITEM</v>
          </cell>
          <cell r="B3139" t="str">
            <v>DESCRIPCIÓN</v>
          </cell>
          <cell r="C3139"/>
          <cell r="D3139"/>
          <cell r="E3139"/>
          <cell r="F3139"/>
          <cell r="G3139" t="str">
            <v>UNIDAD</v>
          </cell>
          <cell r="H3139" t="str">
            <v>CANTIDAD</v>
          </cell>
        </row>
        <row r="3140">
          <cell r="A3140"/>
          <cell r="B3140" t="str">
            <v/>
          </cell>
          <cell r="C3140"/>
          <cell r="D3140"/>
          <cell r="E3140"/>
          <cell r="F3140"/>
          <cell r="G3140" t="str">
            <v/>
          </cell>
          <cell r="H3140" t="str">
            <v/>
          </cell>
        </row>
        <row r="3141">
          <cell r="A3141"/>
          <cell r="B3141"/>
          <cell r="C3141"/>
          <cell r="D3141"/>
          <cell r="E3141"/>
          <cell r="F3141"/>
          <cell r="G3141"/>
        </row>
        <row r="3142">
          <cell r="A3142" t="str">
            <v>DETALLE</v>
          </cell>
          <cell r="B3142"/>
          <cell r="C3142" t="str">
            <v>FACTOR</v>
          </cell>
          <cell r="D3142" t="str">
            <v>CANTIDAD</v>
          </cell>
          <cell r="E3142" t="str">
            <v>A (ML)</v>
          </cell>
          <cell r="F3142" t="str">
            <v>B (M2)</v>
          </cell>
          <cell r="G3142" t="str">
            <v>C (M3)</v>
          </cell>
          <cell r="H3142" t="str">
            <v>TOTAL</v>
          </cell>
        </row>
        <row r="3143">
          <cell r="A3143"/>
          <cell r="B3143"/>
          <cell r="C3143"/>
          <cell r="D3143"/>
          <cell r="E3143"/>
          <cell r="F3143"/>
          <cell r="G3143"/>
          <cell r="H3143" t="str">
            <v/>
          </cell>
        </row>
        <row r="3144">
          <cell r="A3144"/>
          <cell r="B3144"/>
          <cell r="C3144"/>
          <cell r="D3144"/>
          <cell r="E3144"/>
          <cell r="F3144"/>
          <cell r="G3144"/>
          <cell r="H3144" t="str">
            <v/>
          </cell>
        </row>
        <row r="3145">
          <cell r="A3145"/>
          <cell r="B3145"/>
          <cell r="C3145"/>
          <cell r="D3145"/>
          <cell r="E3145"/>
          <cell r="F3145"/>
          <cell r="G3145"/>
          <cell r="H3145" t="str">
            <v/>
          </cell>
        </row>
        <row r="3146">
          <cell r="A3146"/>
          <cell r="B3146"/>
          <cell r="C3146"/>
          <cell r="D3146"/>
          <cell r="E3146"/>
          <cell r="F3146"/>
          <cell r="G3146"/>
          <cell r="H3146" t="str">
            <v/>
          </cell>
        </row>
        <row r="3147">
          <cell r="A3147"/>
          <cell r="B3147"/>
          <cell r="C3147"/>
          <cell r="D3147"/>
          <cell r="E3147"/>
          <cell r="F3147"/>
          <cell r="G3147"/>
          <cell r="H3147" t="str">
            <v/>
          </cell>
        </row>
        <row r="3148">
          <cell r="A3148"/>
          <cell r="B3148"/>
          <cell r="C3148"/>
          <cell r="D3148"/>
          <cell r="E3148"/>
          <cell r="F3148"/>
          <cell r="G3148"/>
          <cell r="H3148" t="str">
            <v/>
          </cell>
        </row>
        <row r="3149">
          <cell r="A3149"/>
          <cell r="B3149"/>
          <cell r="C3149"/>
          <cell r="D3149"/>
          <cell r="E3149"/>
          <cell r="F3149"/>
          <cell r="G3149"/>
          <cell r="H3149" t="str">
            <v/>
          </cell>
        </row>
        <row r="3150">
          <cell r="A3150"/>
          <cell r="B3150"/>
          <cell r="C3150"/>
          <cell r="D3150"/>
          <cell r="E3150"/>
          <cell r="F3150"/>
          <cell r="G3150"/>
          <cell r="H3150" t="str">
            <v/>
          </cell>
        </row>
        <row r="3151">
          <cell r="A3151"/>
          <cell r="B3151"/>
          <cell r="C3151"/>
          <cell r="D3151"/>
          <cell r="E3151"/>
          <cell r="F3151"/>
          <cell r="G3151"/>
          <cell r="H3151" t="str">
            <v/>
          </cell>
        </row>
        <row r="3152">
          <cell r="A3152"/>
          <cell r="B3152"/>
          <cell r="C3152"/>
          <cell r="D3152"/>
          <cell r="E3152"/>
          <cell r="F3152"/>
          <cell r="G3152"/>
          <cell r="H3152" t="str">
            <v/>
          </cell>
        </row>
        <row r="3153">
          <cell r="A3153"/>
          <cell r="B3153"/>
          <cell r="C3153"/>
          <cell r="D3153"/>
          <cell r="E3153"/>
          <cell r="F3153"/>
          <cell r="G3153"/>
          <cell r="H3153" t="str">
            <v/>
          </cell>
        </row>
        <row r="3154">
          <cell r="A3154"/>
          <cell r="B3154"/>
          <cell r="C3154"/>
          <cell r="D3154"/>
          <cell r="E3154"/>
          <cell r="F3154"/>
          <cell r="G3154"/>
          <cell r="H3154" t="str">
            <v/>
          </cell>
        </row>
        <row r="3155">
          <cell r="A3155"/>
          <cell r="B3155"/>
          <cell r="C3155"/>
          <cell r="D3155"/>
          <cell r="E3155"/>
          <cell r="F3155"/>
          <cell r="G3155"/>
          <cell r="H3155" t="str">
            <v/>
          </cell>
        </row>
        <row r="3156">
          <cell r="A3156"/>
          <cell r="B3156"/>
          <cell r="C3156"/>
          <cell r="D3156"/>
          <cell r="E3156"/>
          <cell r="F3156"/>
          <cell r="G3156"/>
          <cell r="H3156" t="str">
            <v/>
          </cell>
        </row>
        <row r="3157">
          <cell r="A3157"/>
          <cell r="B3157"/>
          <cell r="C3157"/>
          <cell r="D3157"/>
          <cell r="E3157"/>
          <cell r="F3157"/>
          <cell r="G3157"/>
          <cell r="H3157" t="str">
            <v/>
          </cell>
        </row>
        <row r="3158">
          <cell r="A3158"/>
          <cell r="B3158"/>
          <cell r="C3158"/>
          <cell r="D3158"/>
          <cell r="E3158"/>
          <cell r="F3158"/>
          <cell r="G3158"/>
          <cell r="H3158" t="str">
            <v/>
          </cell>
        </row>
        <row r="3159">
          <cell r="A3159"/>
          <cell r="B3159"/>
          <cell r="C3159"/>
          <cell r="D3159"/>
          <cell r="E3159"/>
          <cell r="F3159"/>
          <cell r="G3159"/>
          <cell r="H3159" t="str">
            <v/>
          </cell>
        </row>
        <row r="3160">
          <cell r="A3160"/>
          <cell r="B3160"/>
          <cell r="C3160"/>
          <cell r="D3160"/>
          <cell r="E3160"/>
          <cell r="F3160"/>
          <cell r="G3160"/>
          <cell r="H3160" t="str">
            <v/>
          </cell>
        </row>
        <row r="3161">
          <cell r="A3161"/>
          <cell r="B3161"/>
          <cell r="C3161"/>
          <cell r="D3161"/>
          <cell r="E3161"/>
          <cell r="F3161"/>
          <cell r="G3161"/>
          <cell r="H3161" t="str">
            <v/>
          </cell>
        </row>
        <row r="3162">
          <cell r="A3162"/>
          <cell r="B3162"/>
          <cell r="C3162"/>
          <cell r="D3162"/>
          <cell r="E3162"/>
          <cell r="F3162"/>
          <cell r="G3162"/>
          <cell r="H3162" t="str">
            <v/>
          </cell>
        </row>
        <row r="3163">
          <cell r="A3163"/>
          <cell r="B3163"/>
          <cell r="C3163"/>
          <cell r="D3163"/>
          <cell r="E3163"/>
          <cell r="F3163"/>
          <cell r="G3163"/>
          <cell r="H3163" t="str">
            <v/>
          </cell>
        </row>
        <row r="3164">
          <cell r="A3164"/>
          <cell r="B3164"/>
          <cell r="C3164"/>
          <cell r="D3164"/>
          <cell r="E3164"/>
          <cell r="F3164"/>
          <cell r="G3164"/>
          <cell r="H3164" t="str">
            <v/>
          </cell>
        </row>
        <row r="3165">
          <cell r="A3165"/>
          <cell r="B3165"/>
          <cell r="C3165"/>
          <cell r="D3165"/>
          <cell r="E3165"/>
          <cell r="F3165"/>
          <cell r="G3165"/>
          <cell r="H3165" t="str">
            <v/>
          </cell>
        </row>
        <row r="3166">
          <cell r="A3166"/>
          <cell r="B3166"/>
          <cell r="C3166"/>
          <cell r="D3166"/>
          <cell r="E3166"/>
          <cell r="F3166"/>
          <cell r="G3166"/>
          <cell r="H3166" t="str">
            <v/>
          </cell>
        </row>
        <row r="3167">
          <cell r="A3167"/>
          <cell r="B3167"/>
          <cell r="C3167"/>
          <cell r="D3167"/>
          <cell r="E3167"/>
          <cell r="F3167"/>
          <cell r="G3167"/>
          <cell r="H3167" t="str">
            <v/>
          </cell>
        </row>
        <row r="3168">
          <cell r="A3168"/>
          <cell r="B3168"/>
          <cell r="C3168"/>
          <cell r="D3168"/>
          <cell r="E3168"/>
          <cell r="F3168"/>
          <cell r="G3168"/>
          <cell r="H3168" t="str">
            <v/>
          </cell>
        </row>
        <row r="3169">
          <cell r="A3169"/>
          <cell r="B3169"/>
          <cell r="C3169"/>
          <cell r="D3169"/>
          <cell r="E3169"/>
          <cell r="F3169"/>
          <cell r="G3169"/>
          <cell r="H3169" t="str">
            <v/>
          </cell>
        </row>
        <row r="3170">
          <cell r="A3170"/>
          <cell r="B3170"/>
          <cell r="C3170"/>
          <cell r="D3170"/>
          <cell r="E3170"/>
          <cell r="F3170"/>
          <cell r="G3170"/>
          <cell r="H3170" t="str">
            <v/>
          </cell>
        </row>
        <row r="3171">
          <cell r="A3171"/>
          <cell r="B3171"/>
          <cell r="C3171"/>
          <cell r="D3171"/>
          <cell r="E3171"/>
          <cell r="F3171"/>
          <cell r="G3171"/>
          <cell r="H3171" t="str">
            <v/>
          </cell>
        </row>
        <row r="3172">
          <cell r="A3172"/>
          <cell r="B3172"/>
          <cell r="C3172"/>
          <cell r="D3172"/>
          <cell r="E3172"/>
          <cell r="F3172"/>
          <cell r="G3172"/>
          <cell r="H3172" t="str">
            <v/>
          </cell>
        </row>
        <row r="3173">
          <cell r="A3173"/>
          <cell r="B3173"/>
          <cell r="C3173"/>
          <cell r="D3173"/>
          <cell r="E3173"/>
          <cell r="F3173"/>
          <cell r="G3173"/>
          <cell r="H3173" t="str">
            <v/>
          </cell>
        </row>
        <row r="3174">
          <cell r="A3174" t="str">
            <v>ITEM  - PÁGINA 1</v>
          </cell>
          <cell r="B3174"/>
          <cell r="C3174"/>
          <cell r="D3174"/>
          <cell r="E3174"/>
          <cell r="F3174"/>
          <cell r="G3174"/>
          <cell r="H3174"/>
        </row>
        <row r="3175">
          <cell r="A3175"/>
          <cell r="B3175"/>
          <cell r="C3175"/>
          <cell r="D3175"/>
          <cell r="E3175"/>
          <cell r="F3175"/>
          <cell r="G3175"/>
          <cell r="H3175" t="str">
            <v/>
          </cell>
        </row>
        <row r="3176">
          <cell r="A3176"/>
          <cell r="B3176"/>
          <cell r="C3176"/>
          <cell r="D3176"/>
          <cell r="E3176"/>
          <cell r="F3176"/>
          <cell r="G3176"/>
          <cell r="H3176" t="str">
            <v/>
          </cell>
        </row>
        <row r="3177">
          <cell r="A3177"/>
          <cell r="B3177"/>
          <cell r="C3177"/>
          <cell r="D3177"/>
          <cell r="E3177"/>
          <cell r="F3177"/>
          <cell r="G3177"/>
          <cell r="H3177" t="str">
            <v/>
          </cell>
        </row>
        <row r="3178">
          <cell r="A3178"/>
          <cell r="B3178"/>
          <cell r="C3178"/>
          <cell r="D3178"/>
          <cell r="E3178"/>
          <cell r="F3178"/>
          <cell r="G3178"/>
          <cell r="H3178" t="str">
            <v/>
          </cell>
        </row>
        <row r="3179">
          <cell r="A3179"/>
          <cell r="B3179"/>
          <cell r="C3179"/>
          <cell r="D3179"/>
          <cell r="E3179"/>
          <cell r="F3179"/>
          <cell r="G3179"/>
          <cell r="H3179" t="str">
            <v/>
          </cell>
        </row>
        <row r="3180">
          <cell r="A3180"/>
          <cell r="B3180"/>
          <cell r="C3180"/>
          <cell r="D3180"/>
          <cell r="E3180"/>
          <cell r="F3180"/>
          <cell r="G3180"/>
          <cell r="H3180" t="str">
            <v/>
          </cell>
        </row>
        <row r="3181">
          <cell r="A3181"/>
          <cell r="B3181"/>
          <cell r="C3181"/>
          <cell r="D3181"/>
          <cell r="E3181"/>
          <cell r="F3181"/>
          <cell r="G3181"/>
          <cell r="H3181" t="str">
            <v/>
          </cell>
        </row>
        <row r="3182">
          <cell r="A3182"/>
          <cell r="B3182"/>
          <cell r="C3182"/>
          <cell r="D3182"/>
          <cell r="E3182"/>
          <cell r="F3182"/>
          <cell r="G3182"/>
          <cell r="H3182" t="str">
            <v/>
          </cell>
        </row>
        <row r="3183">
          <cell r="A3183"/>
          <cell r="B3183"/>
          <cell r="C3183"/>
          <cell r="D3183"/>
          <cell r="E3183"/>
          <cell r="F3183"/>
          <cell r="G3183"/>
          <cell r="H3183" t="str">
            <v/>
          </cell>
        </row>
        <row r="3184">
          <cell r="A3184"/>
          <cell r="B3184"/>
          <cell r="C3184"/>
          <cell r="D3184"/>
          <cell r="E3184"/>
          <cell r="F3184"/>
          <cell r="G3184"/>
          <cell r="H3184" t="str">
            <v/>
          </cell>
        </row>
        <row r="3185">
          <cell r="A3185"/>
          <cell r="B3185"/>
          <cell r="C3185"/>
          <cell r="D3185"/>
          <cell r="E3185"/>
          <cell r="F3185"/>
          <cell r="G3185"/>
          <cell r="H3185" t="str">
            <v/>
          </cell>
        </row>
        <row r="3186">
          <cell r="A3186"/>
          <cell r="B3186"/>
          <cell r="C3186"/>
          <cell r="D3186"/>
          <cell r="E3186"/>
          <cell r="F3186"/>
          <cell r="G3186"/>
          <cell r="H3186" t="str">
            <v/>
          </cell>
        </row>
        <row r="3187">
          <cell r="A3187"/>
          <cell r="B3187"/>
          <cell r="C3187"/>
          <cell r="D3187"/>
          <cell r="E3187"/>
          <cell r="F3187"/>
          <cell r="G3187"/>
          <cell r="H3187" t="str">
            <v/>
          </cell>
        </row>
        <row r="3188">
          <cell r="A3188"/>
          <cell r="B3188"/>
          <cell r="C3188"/>
          <cell r="D3188"/>
          <cell r="E3188"/>
          <cell r="F3188"/>
          <cell r="G3188"/>
          <cell r="H3188" t="str">
            <v/>
          </cell>
        </row>
        <row r="3189">
          <cell r="A3189"/>
          <cell r="B3189"/>
          <cell r="C3189"/>
          <cell r="D3189"/>
          <cell r="E3189"/>
          <cell r="F3189"/>
          <cell r="G3189"/>
          <cell r="H3189" t="str">
            <v/>
          </cell>
        </row>
        <row r="3190">
          <cell r="A3190"/>
          <cell r="B3190"/>
          <cell r="C3190"/>
          <cell r="D3190"/>
          <cell r="E3190"/>
          <cell r="F3190"/>
          <cell r="G3190"/>
          <cell r="H3190" t="str">
            <v/>
          </cell>
        </row>
        <row r="3191">
          <cell r="A3191"/>
          <cell r="B3191"/>
          <cell r="C3191"/>
          <cell r="D3191"/>
          <cell r="E3191"/>
          <cell r="F3191"/>
          <cell r="G3191"/>
          <cell r="H3191" t="str">
            <v/>
          </cell>
        </row>
        <row r="3192">
          <cell r="A3192" t="str">
            <v xml:space="preserve">TOTAL CANTIDAD ITEM </v>
          </cell>
          <cell r="B3192"/>
          <cell r="C3192"/>
          <cell r="D3192"/>
          <cell r="E3192"/>
          <cell r="F3192"/>
          <cell r="G3192"/>
          <cell r="H3192" t="str">
            <v/>
          </cell>
        </row>
        <row r="3193">
          <cell r="A3193" t="str">
            <v>INSERTE PLANO, GRÁFICO O ESQUEMA AQUÍ</v>
          </cell>
          <cell r="B3193"/>
          <cell r="C3193"/>
          <cell r="D3193"/>
          <cell r="E3193"/>
          <cell r="F3193"/>
          <cell r="G3193"/>
          <cell r="H3193"/>
        </row>
        <row r="3194">
          <cell r="A3194"/>
          <cell r="B3194"/>
          <cell r="C3194"/>
          <cell r="D3194"/>
          <cell r="E3194"/>
          <cell r="F3194"/>
          <cell r="G3194"/>
          <cell r="H3194"/>
        </row>
        <row r="3195">
          <cell r="A3195"/>
          <cell r="B3195"/>
          <cell r="C3195"/>
          <cell r="D3195"/>
          <cell r="E3195"/>
          <cell r="F3195"/>
          <cell r="G3195"/>
          <cell r="H3195"/>
        </row>
        <row r="3196">
          <cell r="A3196"/>
          <cell r="B3196"/>
          <cell r="C3196"/>
          <cell r="D3196"/>
          <cell r="E3196"/>
          <cell r="F3196"/>
          <cell r="G3196"/>
          <cell r="H3196"/>
        </row>
        <row r="3197">
          <cell r="A3197"/>
          <cell r="B3197"/>
          <cell r="C3197"/>
          <cell r="D3197"/>
          <cell r="E3197"/>
          <cell r="F3197"/>
          <cell r="G3197"/>
          <cell r="H3197"/>
        </row>
        <row r="3198">
          <cell r="A3198"/>
          <cell r="B3198"/>
          <cell r="C3198"/>
          <cell r="D3198"/>
          <cell r="E3198"/>
          <cell r="F3198"/>
          <cell r="G3198"/>
          <cell r="H3198"/>
        </row>
        <row r="3199">
          <cell r="A3199"/>
          <cell r="B3199"/>
          <cell r="C3199"/>
          <cell r="D3199"/>
          <cell r="E3199"/>
          <cell r="F3199"/>
          <cell r="G3199"/>
          <cell r="H3199"/>
        </row>
        <row r="3200">
          <cell r="A3200"/>
          <cell r="B3200"/>
          <cell r="C3200"/>
          <cell r="D3200"/>
          <cell r="E3200"/>
          <cell r="F3200"/>
          <cell r="G3200"/>
          <cell r="H3200"/>
        </row>
        <row r="3201">
          <cell r="A3201"/>
          <cell r="B3201"/>
          <cell r="C3201"/>
          <cell r="D3201"/>
          <cell r="E3201"/>
          <cell r="F3201"/>
          <cell r="G3201"/>
          <cell r="H3201"/>
        </row>
        <row r="3202">
          <cell r="A3202"/>
          <cell r="B3202"/>
          <cell r="C3202"/>
          <cell r="D3202"/>
          <cell r="E3202"/>
          <cell r="F3202"/>
          <cell r="G3202"/>
          <cell r="H3202"/>
        </row>
        <row r="3203">
          <cell r="A3203"/>
          <cell r="B3203"/>
          <cell r="C3203"/>
          <cell r="D3203"/>
          <cell r="E3203"/>
          <cell r="F3203"/>
          <cell r="G3203"/>
          <cell r="H3203"/>
        </row>
        <row r="3204">
          <cell r="A3204"/>
          <cell r="B3204"/>
          <cell r="C3204"/>
          <cell r="D3204"/>
          <cell r="E3204"/>
          <cell r="F3204"/>
          <cell r="G3204"/>
          <cell r="H3204"/>
        </row>
        <row r="3205">
          <cell r="A3205"/>
          <cell r="B3205"/>
          <cell r="C3205"/>
          <cell r="D3205"/>
          <cell r="E3205"/>
          <cell r="F3205"/>
          <cell r="G3205"/>
          <cell r="H3205"/>
        </row>
        <row r="3206">
          <cell r="A3206"/>
          <cell r="B3206"/>
          <cell r="C3206"/>
          <cell r="D3206"/>
          <cell r="E3206"/>
          <cell r="F3206"/>
          <cell r="G3206"/>
          <cell r="H3206"/>
        </row>
        <row r="3207">
          <cell r="A3207"/>
          <cell r="B3207"/>
          <cell r="C3207"/>
          <cell r="D3207"/>
          <cell r="E3207"/>
          <cell r="F3207"/>
          <cell r="G3207"/>
          <cell r="H3207"/>
        </row>
        <row r="3208">
          <cell r="A3208"/>
          <cell r="B3208"/>
          <cell r="C3208"/>
          <cell r="D3208"/>
          <cell r="E3208"/>
          <cell r="F3208"/>
          <cell r="G3208"/>
          <cell r="H3208"/>
        </row>
        <row r="3209">
          <cell r="A3209"/>
          <cell r="B3209"/>
          <cell r="C3209"/>
          <cell r="D3209"/>
          <cell r="E3209"/>
          <cell r="F3209"/>
          <cell r="G3209"/>
          <cell r="H3209"/>
        </row>
        <row r="3210">
          <cell r="A3210"/>
          <cell r="B3210"/>
          <cell r="C3210"/>
          <cell r="D3210"/>
          <cell r="E3210"/>
          <cell r="F3210"/>
          <cell r="G3210"/>
          <cell r="H3210"/>
        </row>
        <row r="3211">
          <cell r="A3211"/>
          <cell r="B3211"/>
          <cell r="C3211"/>
          <cell r="D3211"/>
          <cell r="E3211"/>
          <cell r="F3211"/>
          <cell r="G3211"/>
          <cell r="H3211"/>
        </row>
        <row r="3212">
          <cell r="A3212"/>
          <cell r="B3212"/>
          <cell r="C3212"/>
          <cell r="D3212"/>
          <cell r="E3212"/>
          <cell r="F3212"/>
          <cell r="G3212"/>
          <cell r="H3212"/>
        </row>
        <row r="3213">
          <cell r="A3213"/>
          <cell r="C3213"/>
          <cell r="D3213"/>
          <cell r="E3213"/>
          <cell r="F3213"/>
          <cell r="G3213"/>
        </row>
        <row r="3214">
          <cell r="A3214"/>
          <cell r="C3214"/>
          <cell r="D3214"/>
          <cell r="E3214"/>
          <cell r="F3214"/>
          <cell r="G3214"/>
        </row>
        <row r="3215">
          <cell r="A3215"/>
          <cell r="B3215"/>
          <cell r="C3215"/>
          <cell r="D3215"/>
          <cell r="E3215"/>
          <cell r="F3215"/>
          <cell r="G3215"/>
        </row>
        <row r="3216">
          <cell r="A3216"/>
          <cell r="B3216" t="str">
            <v>LUIS ROBERTO MONTERROSA OROZCO</v>
          </cell>
          <cell r="C3216"/>
          <cell r="D3216"/>
          <cell r="E3216"/>
          <cell r="F3216"/>
          <cell r="G3216"/>
        </row>
        <row r="3217">
          <cell r="A3217"/>
          <cell r="B3217" t="str">
            <v>ING. CIVIL CONSULTOR EXTERNO</v>
          </cell>
          <cell r="C3217"/>
          <cell r="D3217"/>
          <cell r="E3217"/>
          <cell r="F3217"/>
          <cell r="G3217"/>
        </row>
        <row r="3218">
          <cell r="A3218"/>
          <cell r="B3218" t="str">
            <v>PLANEACION MUNICIPAL</v>
          </cell>
          <cell r="C3218"/>
          <cell r="D3218"/>
          <cell r="E3218"/>
          <cell r="F3218"/>
          <cell r="G3218"/>
        </row>
        <row r="3219">
          <cell r="A3219"/>
          <cell r="B3219" t="str">
            <v>M.P. 5202140692</v>
          </cell>
          <cell r="C3219" t="str">
            <v>ITEM  - PÁGINA 2</v>
          </cell>
          <cell r="D3219"/>
          <cell r="E3219"/>
          <cell r="F3219"/>
          <cell r="G3219"/>
          <cell r="H3219"/>
        </row>
        <row r="3220">
          <cell r="A3220" t="str">
            <v>DEPARTAMENTO DE ANTIOQUIA</v>
          </cell>
          <cell r="B3220"/>
          <cell r="C3220"/>
          <cell r="D3220"/>
          <cell r="E3220"/>
          <cell r="F3220"/>
          <cell r="G3220"/>
          <cell r="H3220"/>
        </row>
        <row r="3221">
          <cell r="A3221" t="str">
            <v>MUNICIPIO DE CAUCASIA</v>
          </cell>
          <cell r="B3221"/>
          <cell r="C3221"/>
          <cell r="D3221"/>
          <cell r="E3221"/>
          <cell r="F3221"/>
          <cell r="G3221"/>
          <cell r="H3221"/>
        </row>
        <row r="3222">
          <cell r="A3222" t="str">
            <v>PROYECTO: CONSTRUCCION DE PAVIMENTO RIGIDO URBANO EN LA URBANIZACION VILLA SUAREZ DEL MUNICIPIO DE CAUCASIA ,ANTIOQUIA</v>
          </cell>
          <cell r="B3222"/>
          <cell r="C3222"/>
          <cell r="D3222"/>
          <cell r="E3222"/>
          <cell r="F3222"/>
          <cell r="G3222"/>
          <cell r="H3222"/>
        </row>
        <row r="3223">
          <cell r="A3223"/>
          <cell r="C3223"/>
          <cell r="D3223"/>
          <cell r="E3223"/>
          <cell r="F3223"/>
          <cell r="G3223"/>
          <cell r="H3223"/>
        </row>
        <row r="3224">
          <cell r="A3224" t="str">
            <v>MEMORIAS DE OBRA</v>
          </cell>
          <cell r="B3224"/>
          <cell r="C3224"/>
          <cell r="D3224"/>
          <cell r="E3224"/>
          <cell r="F3224"/>
          <cell r="G3224"/>
          <cell r="H3224"/>
        </row>
        <row r="3226">
          <cell r="A3226" t="str">
            <v>ITEM</v>
          </cell>
          <cell r="B3226" t="str">
            <v>DESCRIPCIÓN</v>
          </cell>
          <cell r="C3226"/>
          <cell r="D3226"/>
          <cell r="E3226"/>
          <cell r="F3226"/>
          <cell r="G3226" t="str">
            <v>UNIDAD</v>
          </cell>
          <cell r="H3226" t="str">
            <v>CANTIDAD</v>
          </cell>
        </row>
        <row r="3227">
          <cell r="A3227"/>
          <cell r="B3227" t="str">
            <v/>
          </cell>
          <cell r="C3227"/>
          <cell r="D3227"/>
          <cell r="E3227"/>
          <cell r="F3227"/>
          <cell r="G3227" t="str">
            <v/>
          </cell>
          <cell r="H3227" t="str">
            <v/>
          </cell>
        </row>
        <row r="3228">
          <cell r="A3228"/>
          <cell r="B3228"/>
          <cell r="C3228"/>
          <cell r="D3228"/>
          <cell r="E3228"/>
          <cell r="F3228"/>
          <cell r="G3228"/>
        </row>
        <row r="3229">
          <cell r="A3229" t="str">
            <v>DETALLE</v>
          </cell>
          <cell r="B3229"/>
          <cell r="C3229" t="str">
            <v>FACTOR</v>
          </cell>
          <cell r="D3229" t="str">
            <v>CANTIDAD</v>
          </cell>
          <cell r="E3229" t="str">
            <v>A (ML)</v>
          </cell>
          <cell r="F3229" t="str">
            <v>B (M2)</v>
          </cell>
          <cell r="G3229" t="str">
            <v>C (M3)</v>
          </cell>
          <cell r="H3229" t="str">
            <v>TOTAL</v>
          </cell>
        </row>
        <row r="3230">
          <cell r="A3230"/>
          <cell r="B3230"/>
          <cell r="C3230"/>
          <cell r="D3230"/>
          <cell r="E3230"/>
          <cell r="F3230"/>
          <cell r="G3230"/>
          <cell r="H3230" t="str">
            <v/>
          </cell>
        </row>
        <row r="3231">
          <cell r="A3231"/>
          <cell r="B3231"/>
          <cell r="C3231"/>
          <cell r="D3231"/>
          <cell r="E3231"/>
          <cell r="F3231"/>
          <cell r="G3231"/>
          <cell r="H3231" t="str">
            <v/>
          </cell>
        </row>
        <row r="3232">
          <cell r="A3232"/>
          <cell r="B3232"/>
          <cell r="C3232"/>
          <cell r="D3232"/>
          <cell r="E3232"/>
          <cell r="F3232"/>
          <cell r="G3232"/>
          <cell r="H3232" t="str">
            <v/>
          </cell>
        </row>
        <row r="3233">
          <cell r="A3233"/>
          <cell r="B3233"/>
          <cell r="C3233"/>
          <cell r="D3233"/>
          <cell r="E3233"/>
          <cell r="F3233"/>
          <cell r="G3233"/>
          <cell r="H3233" t="str">
            <v/>
          </cell>
        </row>
        <row r="3234">
          <cell r="A3234"/>
          <cell r="B3234"/>
          <cell r="C3234"/>
          <cell r="D3234"/>
          <cell r="E3234"/>
          <cell r="F3234"/>
          <cell r="G3234"/>
          <cell r="H3234" t="str">
            <v/>
          </cell>
        </row>
        <row r="3235">
          <cell r="A3235"/>
          <cell r="B3235"/>
          <cell r="C3235"/>
          <cell r="D3235"/>
          <cell r="E3235"/>
          <cell r="F3235"/>
          <cell r="G3235"/>
          <cell r="H3235" t="str">
            <v/>
          </cell>
        </row>
        <row r="3236">
          <cell r="A3236"/>
          <cell r="B3236"/>
          <cell r="C3236"/>
          <cell r="D3236"/>
          <cell r="E3236"/>
          <cell r="F3236"/>
          <cell r="G3236"/>
          <cell r="H3236" t="str">
            <v/>
          </cell>
        </row>
        <row r="3237">
          <cell r="A3237"/>
          <cell r="B3237"/>
          <cell r="C3237"/>
          <cell r="D3237"/>
          <cell r="E3237"/>
          <cell r="F3237"/>
          <cell r="G3237"/>
          <cell r="H3237" t="str">
            <v/>
          </cell>
        </row>
        <row r="3238">
          <cell r="A3238"/>
          <cell r="B3238"/>
          <cell r="C3238"/>
          <cell r="D3238"/>
          <cell r="E3238"/>
          <cell r="F3238"/>
          <cell r="G3238"/>
          <cell r="H3238" t="str">
            <v/>
          </cell>
        </row>
        <row r="3239">
          <cell r="A3239"/>
          <cell r="B3239"/>
          <cell r="C3239"/>
          <cell r="D3239"/>
          <cell r="E3239"/>
          <cell r="F3239"/>
          <cell r="G3239"/>
          <cell r="H3239" t="str">
            <v/>
          </cell>
        </row>
        <row r="3240">
          <cell r="A3240"/>
          <cell r="B3240"/>
          <cell r="C3240"/>
          <cell r="D3240"/>
          <cell r="E3240"/>
          <cell r="F3240"/>
          <cell r="G3240"/>
          <cell r="H3240" t="str">
            <v/>
          </cell>
        </row>
        <row r="3241">
          <cell r="A3241"/>
          <cell r="B3241"/>
          <cell r="C3241"/>
          <cell r="D3241"/>
          <cell r="E3241"/>
          <cell r="F3241"/>
          <cell r="G3241"/>
          <cell r="H3241" t="str">
            <v/>
          </cell>
        </row>
        <row r="3242">
          <cell r="A3242"/>
          <cell r="B3242"/>
          <cell r="C3242"/>
          <cell r="D3242"/>
          <cell r="E3242"/>
          <cell r="F3242"/>
          <cell r="G3242"/>
          <cell r="H3242" t="str">
            <v/>
          </cell>
        </row>
        <row r="3243">
          <cell r="A3243"/>
          <cell r="B3243"/>
          <cell r="C3243"/>
          <cell r="D3243"/>
          <cell r="E3243"/>
          <cell r="F3243"/>
          <cell r="G3243"/>
          <cell r="H3243" t="str">
            <v/>
          </cell>
        </row>
        <row r="3244">
          <cell r="A3244"/>
          <cell r="B3244"/>
          <cell r="C3244"/>
          <cell r="D3244"/>
          <cell r="E3244"/>
          <cell r="F3244"/>
          <cell r="G3244"/>
          <cell r="H3244" t="str">
            <v/>
          </cell>
        </row>
        <row r="3245">
          <cell r="A3245"/>
          <cell r="B3245"/>
          <cell r="C3245"/>
          <cell r="D3245"/>
          <cell r="E3245"/>
          <cell r="F3245"/>
          <cell r="G3245"/>
          <cell r="H3245" t="str">
            <v/>
          </cell>
        </row>
        <row r="3246">
          <cell r="A3246"/>
          <cell r="B3246"/>
          <cell r="C3246"/>
          <cell r="D3246"/>
          <cell r="E3246"/>
          <cell r="F3246"/>
          <cell r="G3246"/>
          <cell r="H3246" t="str">
            <v/>
          </cell>
        </row>
        <row r="3247">
          <cell r="A3247"/>
          <cell r="B3247"/>
          <cell r="C3247"/>
          <cell r="D3247"/>
          <cell r="E3247"/>
          <cell r="F3247"/>
          <cell r="G3247"/>
          <cell r="H3247" t="str">
            <v/>
          </cell>
        </row>
        <row r="3248">
          <cell r="A3248"/>
          <cell r="B3248"/>
          <cell r="C3248"/>
          <cell r="D3248"/>
          <cell r="E3248"/>
          <cell r="F3248"/>
          <cell r="G3248"/>
          <cell r="H3248" t="str">
            <v/>
          </cell>
        </row>
        <row r="3249">
          <cell r="A3249"/>
          <cell r="B3249"/>
          <cell r="C3249"/>
          <cell r="D3249"/>
          <cell r="E3249"/>
          <cell r="F3249"/>
          <cell r="G3249"/>
          <cell r="H3249" t="str">
            <v/>
          </cell>
        </row>
        <row r="3250">
          <cell r="A3250"/>
          <cell r="B3250"/>
          <cell r="C3250"/>
          <cell r="D3250"/>
          <cell r="E3250"/>
          <cell r="F3250"/>
          <cell r="G3250"/>
          <cell r="H3250" t="str">
            <v/>
          </cell>
        </row>
        <row r="3251">
          <cell r="A3251"/>
          <cell r="B3251"/>
          <cell r="C3251"/>
          <cell r="D3251"/>
          <cell r="E3251"/>
          <cell r="F3251"/>
          <cell r="G3251"/>
          <cell r="H3251" t="str">
            <v/>
          </cell>
        </row>
        <row r="3252">
          <cell r="A3252"/>
          <cell r="B3252"/>
          <cell r="C3252"/>
          <cell r="D3252"/>
          <cell r="E3252"/>
          <cell r="F3252"/>
          <cell r="G3252"/>
          <cell r="H3252" t="str">
            <v/>
          </cell>
        </row>
        <row r="3253">
          <cell r="A3253"/>
          <cell r="B3253"/>
          <cell r="C3253"/>
          <cell r="D3253"/>
          <cell r="E3253"/>
          <cell r="F3253"/>
          <cell r="G3253"/>
          <cell r="H3253" t="str">
            <v/>
          </cell>
        </row>
        <row r="3254">
          <cell r="A3254"/>
          <cell r="B3254"/>
          <cell r="C3254"/>
          <cell r="D3254"/>
          <cell r="E3254"/>
          <cell r="F3254"/>
          <cell r="G3254"/>
          <cell r="H3254" t="str">
            <v/>
          </cell>
        </row>
        <row r="3255">
          <cell r="A3255"/>
          <cell r="B3255"/>
          <cell r="C3255"/>
          <cell r="D3255"/>
          <cell r="E3255"/>
          <cell r="F3255"/>
          <cell r="G3255"/>
          <cell r="H3255" t="str">
            <v/>
          </cell>
        </row>
        <row r="3256">
          <cell r="A3256"/>
          <cell r="B3256"/>
          <cell r="C3256"/>
          <cell r="D3256"/>
          <cell r="E3256"/>
          <cell r="F3256"/>
          <cell r="G3256"/>
          <cell r="H3256" t="str">
            <v/>
          </cell>
        </row>
        <row r="3257">
          <cell r="A3257"/>
          <cell r="B3257"/>
          <cell r="C3257"/>
          <cell r="D3257"/>
          <cell r="E3257"/>
          <cell r="F3257"/>
          <cell r="G3257"/>
          <cell r="H3257" t="str">
            <v/>
          </cell>
        </row>
        <row r="3258">
          <cell r="A3258"/>
          <cell r="B3258"/>
          <cell r="C3258"/>
          <cell r="D3258"/>
          <cell r="E3258"/>
          <cell r="F3258"/>
          <cell r="G3258"/>
          <cell r="H3258" t="str">
            <v/>
          </cell>
        </row>
        <row r="3259">
          <cell r="A3259"/>
          <cell r="B3259"/>
          <cell r="C3259"/>
          <cell r="D3259"/>
          <cell r="E3259"/>
          <cell r="F3259"/>
          <cell r="G3259"/>
          <cell r="H3259" t="str">
            <v/>
          </cell>
        </row>
        <row r="3260">
          <cell r="A3260"/>
          <cell r="B3260"/>
          <cell r="C3260"/>
          <cell r="D3260"/>
          <cell r="E3260"/>
          <cell r="F3260"/>
          <cell r="G3260"/>
          <cell r="H3260" t="str">
            <v/>
          </cell>
        </row>
        <row r="3261">
          <cell r="A3261" t="str">
            <v>ITEM  - PÁGINA 1</v>
          </cell>
          <cell r="B3261"/>
          <cell r="C3261"/>
          <cell r="D3261"/>
          <cell r="E3261"/>
          <cell r="F3261"/>
          <cell r="G3261"/>
          <cell r="H3261"/>
        </row>
        <row r="3262">
          <cell r="A3262"/>
          <cell r="B3262"/>
          <cell r="C3262"/>
          <cell r="D3262"/>
          <cell r="E3262"/>
          <cell r="F3262"/>
          <cell r="G3262"/>
          <cell r="H3262" t="str">
            <v/>
          </cell>
        </row>
        <row r="3263">
          <cell r="A3263"/>
          <cell r="B3263"/>
          <cell r="C3263"/>
          <cell r="D3263"/>
          <cell r="E3263"/>
          <cell r="F3263"/>
          <cell r="G3263"/>
          <cell r="H3263" t="str">
            <v/>
          </cell>
        </row>
        <row r="3264">
          <cell r="A3264"/>
          <cell r="B3264"/>
          <cell r="C3264"/>
          <cell r="D3264"/>
          <cell r="E3264"/>
          <cell r="F3264"/>
          <cell r="G3264"/>
          <cell r="H3264" t="str">
            <v/>
          </cell>
        </row>
        <row r="3265">
          <cell r="A3265"/>
          <cell r="B3265"/>
          <cell r="C3265"/>
          <cell r="D3265"/>
          <cell r="E3265"/>
          <cell r="F3265"/>
          <cell r="G3265"/>
          <cell r="H3265" t="str">
            <v/>
          </cell>
        </row>
        <row r="3266">
          <cell r="A3266"/>
          <cell r="B3266"/>
          <cell r="C3266"/>
          <cell r="D3266"/>
          <cell r="E3266"/>
          <cell r="F3266"/>
          <cell r="G3266"/>
          <cell r="H3266" t="str">
            <v/>
          </cell>
        </row>
        <row r="3267">
          <cell r="A3267"/>
          <cell r="B3267"/>
          <cell r="C3267"/>
          <cell r="D3267"/>
          <cell r="E3267"/>
          <cell r="F3267"/>
          <cell r="G3267"/>
          <cell r="H3267" t="str">
            <v/>
          </cell>
        </row>
        <row r="3268">
          <cell r="A3268"/>
          <cell r="B3268"/>
          <cell r="C3268"/>
          <cell r="D3268"/>
          <cell r="E3268"/>
          <cell r="F3268"/>
          <cell r="G3268"/>
          <cell r="H3268" t="str">
            <v/>
          </cell>
        </row>
        <row r="3269">
          <cell r="A3269"/>
          <cell r="B3269"/>
          <cell r="C3269"/>
          <cell r="D3269"/>
          <cell r="E3269"/>
          <cell r="F3269"/>
          <cell r="G3269"/>
          <cell r="H3269" t="str">
            <v/>
          </cell>
        </row>
        <row r="3270">
          <cell r="A3270"/>
          <cell r="B3270"/>
          <cell r="C3270"/>
          <cell r="D3270"/>
          <cell r="E3270"/>
          <cell r="F3270"/>
          <cell r="G3270"/>
          <cell r="H3270" t="str">
            <v/>
          </cell>
        </row>
        <row r="3271">
          <cell r="A3271"/>
          <cell r="B3271"/>
          <cell r="C3271"/>
          <cell r="D3271"/>
          <cell r="E3271"/>
          <cell r="F3271"/>
          <cell r="G3271"/>
          <cell r="H3271" t="str">
            <v/>
          </cell>
        </row>
        <row r="3272">
          <cell r="A3272"/>
          <cell r="B3272"/>
          <cell r="C3272"/>
          <cell r="D3272"/>
          <cell r="E3272"/>
          <cell r="F3272"/>
          <cell r="G3272"/>
          <cell r="H3272" t="str">
            <v/>
          </cell>
        </row>
        <row r="3273">
          <cell r="A3273"/>
          <cell r="B3273"/>
          <cell r="C3273"/>
          <cell r="D3273"/>
          <cell r="E3273"/>
          <cell r="F3273"/>
          <cell r="G3273"/>
          <cell r="H3273" t="str">
            <v/>
          </cell>
        </row>
        <row r="3274">
          <cell r="A3274"/>
          <cell r="B3274"/>
          <cell r="C3274"/>
          <cell r="D3274"/>
          <cell r="E3274"/>
          <cell r="F3274"/>
          <cell r="G3274"/>
          <cell r="H3274" t="str">
            <v/>
          </cell>
        </row>
        <row r="3275">
          <cell r="A3275"/>
          <cell r="B3275"/>
          <cell r="C3275"/>
          <cell r="D3275"/>
          <cell r="E3275"/>
          <cell r="F3275"/>
          <cell r="G3275"/>
          <cell r="H3275" t="str">
            <v/>
          </cell>
        </row>
        <row r="3276">
          <cell r="A3276"/>
          <cell r="B3276"/>
          <cell r="C3276"/>
          <cell r="D3276"/>
          <cell r="E3276"/>
          <cell r="F3276"/>
          <cell r="G3276"/>
          <cell r="H3276" t="str">
            <v/>
          </cell>
        </row>
        <row r="3277">
          <cell r="A3277"/>
          <cell r="B3277"/>
          <cell r="C3277"/>
          <cell r="D3277"/>
          <cell r="E3277"/>
          <cell r="F3277"/>
          <cell r="G3277"/>
          <cell r="H3277" t="str">
            <v/>
          </cell>
        </row>
        <row r="3278">
          <cell r="A3278"/>
          <cell r="B3278"/>
          <cell r="C3278"/>
          <cell r="D3278"/>
          <cell r="E3278"/>
          <cell r="F3278"/>
          <cell r="G3278"/>
          <cell r="H3278" t="str">
            <v/>
          </cell>
        </row>
        <row r="3279">
          <cell r="A3279" t="str">
            <v xml:space="preserve">TOTAL CANTIDAD ITEM </v>
          </cell>
          <cell r="B3279"/>
          <cell r="C3279"/>
          <cell r="D3279"/>
          <cell r="E3279"/>
          <cell r="F3279"/>
          <cell r="G3279"/>
          <cell r="H3279" t="str">
            <v/>
          </cell>
        </row>
        <row r="3280">
          <cell r="A3280" t="str">
            <v>INSERTE PLANO, GRÁFICO O ESQUEMA AQUÍ</v>
          </cell>
          <cell r="B3280"/>
          <cell r="C3280"/>
          <cell r="D3280"/>
          <cell r="E3280"/>
          <cell r="F3280"/>
          <cell r="G3280"/>
          <cell r="H3280"/>
        </row>
        <row r="3281">
          <cell r="A3281"/>
          <cell r="B3281"/>
          <cell r="C3281"/>
          <cell r="D3281"/>
          <cell r="E3281"/>
          <cell r="F3281"/>
          <cell r="G3281"/>
          <cell r="H3281"/>
        </row>
        <row r="3282">
          <cell r="A3282"/>
          <cell r="B3282"/>
          <cell r="C3282"/>
          <cell r="D3282"/>
          <cell r="E3282"/>
          <cell r="F3282"/>
          <cell r="G3282"/>
          <cell r="H3282"/>
        </row>
        <row r="3283">
          <cell r="A3283"/>
          <cell r="B3283"/>
          <cell r="C3283"/>
          <cell r="D3283"/>
          <cell r="E3283"/>
          <cell r="F3283"/>
          <cell r="G3283"/>
          <cell r="H3283"/>
        </row>
        <row r="3284">
          <cell r="A3284"/>
          <cell r="B3284"/>
          <cell r="C3284"/>
          <cell r="D3284"/>
          <cell r="E3284"/>
          <cell r="F3284"/>
          <cell r="G3284"/>
          <cell r="H3284"/>
        </row>
        <row r="3285">
          <cell r="A3285"/>
          <cell r="B3285"/>
          <cell r="C3285"/>
          <cell r="D3285"/>
          <cell r="E3285"/>
          <cell r="F3285"/>
          <cell r="G3285"/>
          <cell r="H3285"/>
        </row>
        <row r="3286">
          <cell r="A3286"/>
          <cell r="B3286"/>
          <cell r="C3286"/>
          <cell r="D3286"/>
          <cell r="E3286"/>
          <cell r="F3286"/>
          <cell r="G3286"/>
          <cell r="H3286"/>
        </row>
        <row r="3287">
          <cell r="A3287"/>
          <cell r="B3287"/>
          <cell r="C3287"/>
          <cell r="D3287"/>
          <cell r="E3287"/>
          <cell r="F3287"/>
          <cell r="G3287"/>
          <cell r="H3287"/>
        </row>
        <row r="3288">
          <cell r="A3288"/>
          <cell r="B3288"/>
          <cell r="C3288"/>
          <cell r="D3288"/>
          <cell r="E3288"/>
          <cell r="F3288"/>
          <cell r="G3288"/>
          <cell r="H3288"/>
        </row>
        <row r="3289">
          <cell r="A3289"/>
          <cell r="B3289"/>
          <cell r="C3289"/>
          <cell r="D3289"/>
          <cell r="E3289"/>
          <cell r="F3289"/>
          <cell r="G3289"/>
          <cell r="H3289"/>
        </row>
        <row r="3290">
          <cell r="A3290"/>
          <cell r="B3290"/>
          <cell r="C3290"/>
          <cell r="D3290"/>
          <cell r="E3290"/>
          <cell r="F3290"/>
          <cell r="G3290"/>
          <cell r="H3290"/>
        </row>
        <row r="3291">
          <cell r="A3291"/>
          <cell r="B3291"/>
          <cell r="C3291"/>
          <cell r="D3291"/>
          <cell r="E3291"/>
          <cell r="F3291"/>
          <cell r="G3291"/>
          <cell r="H3291"/>
        </row>
        <row r="3292">
          <cell r="A3292"/>
          <cell r="B3292"/>
          <cell r="C3292"/>
          <cell r="D3292"/>
          <cell r="E3292"/>
          <cell r="F3292"/>
          <cell r="G3292"/>
          <cell r="H3292"/>
        </row>
        <row r="3293">
          <cell r="A3293"/>
          <cell r="B3293"/>
          <cell r="C3293"/>
          <cell r="D3293"/>
          <cell r="E3293"/>
          <cell r="F3293"/>
          <cell r="G3293"/>
          <cell r="H3293"/>
        </row>
        <row r="3294">
          <cell r="A3294"/>
          <cell r="B3294"/>
          <cell r="C3294"/>
          <cell r="D3294"/>
          <cell r="E3294"/>
          <cell r="F3294"/>
          <cell r="G3294"/>
          <cell r="H3294"/>
        </row>
        <row r="3295">
          <cell r="A3295"/>
          <cell r="B3295"/>
          <cell r="C3295"/>
          <cell r="D3295"/>
          <cell r="E3295"/>
          <cell r="F3295"/>
          <cell r="G3295"/>
          <cell r="H3295"/>
        </row>
        <row r="3296">
          <cell r="A3296"/>
          <cell r="B3296"/>
          <cell r="C3296"/>
          <cell r="D3296"/>
          <cell r="E3296"/>
          <cell r="F3296"/>
          <cell r="G3296"/>
          <cell r="H3296"/>
        </row>
        <row r="3297">
          <cell r="A3297"/>
          <cell r="B3297"/>
          <cell r="C3297"/>
          <cell r="D3297"/>
          <cell r="E3297"/>
          <cell r="F3297"/>
          <cell r="G3297"/>
          <cell r="H3297"/>
        </row>
        <row r="3298">
          <cell r="A3298"/>
          <cell r="B3298"/>
          <cell r="C3298"/>
          <cell r="D3298"/>
          <cell r="E3298"/>
          <cell r="F3298"/>
          <cell r="G3298"/>
          <cell r="H3298"/>
        </row>
        <row r="3299">
          <cell r="A3299"/>
          <cell r="B3299"/>
          <cell r="C3299"/>
          <cell r="D3299"/>
          <cell r="E3299"/>
          <cell r="F3299"/>
          <cell r="G3299"/>
          <cell r="H3299"/>
        </row>
        <row r="3300">
          <cell r="A3300"/>
          <cell r="C3300"/>
          <cell r="D3300"/>
          <cell r="E3300"/>
          <cell r="F3300"/>
          <cell r="G3300"/>
        </row>
        <row r="3301">
          <cell r="A3301"/>
          <cell r="C3301"/>
          <cell r="D3301"/>
          <cell r="E3301"/>
          <cell r="F3301"/>
          <cell r="G3301"/>
        </row>
        <row r="3302">
          <cell r="A3302"/>
          <cell r="B3302"/>
          <cell r="C3302"/>
          <cell r="D3302"/>
          <cell r="E3302"/>
          <cell r="F3302"/>
          <cell r="G3302"/>
        </row>
        <row r="3303">
          <cell r="A3303"/>
          <cell r="B3303" t="str">
            <v>LUIS ROBERTO MONTERROSA OROZCO</v>
          </cell>
          <cell r="C3303"/>
          <cell r="D3303"/>
          <cell r="E3303"/>
          <cell r="F3303"/>
          <cell r="G3303"/>
        </row>
        <row r="3304">
          <cell r="A3304"/>
          <cell r="B3304" t="str">
            <v>ING. CIVIL CONSULTOR EXTERNO</v>
          </cell>
          <cell r="C3304"/>
          <cell r="D3304"/>
          <cell r="E3304"/>
          <cell r="F3304"/>
          <cell r="G3304"/>
        </row>
        <row r="3305">
          <cell r="A3305"/>
          <cell r="B3305" t="str">
            <v>PLANEACION MUNICIPAL</v>
          </cell>
          <cell r="C3305"/>
          <cell r="D3305"/>
          <cell r="E3305"/>
          <cell r="F3305"/>
          <cell r="G3305"/>
        </row>
        <row r="3306">
          <cell r="A3306"/>
          <cell r="B3306" t="str">
            <v>M.P. 5202140692</v>
          </cell>
          <cell r="C3306" t="str">
            <v>ITEM  - PÁGINA 2</v>
          </cell>
          <cell r="D3306"/>
          <cell r="E3306"/>
          <cell r="F3306"/>
          <cell r="G3306"/>
          <cell r="H3306"/>
        </row>
        <row r="3307">
          <cell r="A3307" t="str">
            <v>DEPARTAMENTO DE ANTIOQUIA</v>
          </cell>
          <cell r="B3307"/>
          <cell r="C3307"/>
          <cell r="D3307"/>
          <cell r="E3307"/>
          <cell r="F3307"/>
          <cell r="G3307"/>
          <cell r="H3307"/>
        </row>
        <row r="3308">
          <cell r="A3308" t="str">
            <v>MUNICIPIO DE CAUCASIA</v>
          </cell>
          <cell r="B3308"/>
          <cell r="C3308"/>
          <cell r="D3308"/>
          <cell r="E3308"/>
          <cell r="F3308"/>
          <cell r="G3308"/>
          <cell r="H3308"/>
        </row>
        <row r="3309">
          <cell r="A3309" t="str">
            <v>PROYECTO: CONSTRUCCION DE PAVIMENTO RIGIDO URBANO EN LA URBANIZACION VILLA SUAREZ DEL MUNICIPIO DE CAUCASIA ,ANTIOQUIA</v>
          </cell>
          <cell r="B3309"/>
          <cell r="C3309"/>
          <cell r="D3309"/>
          <cell r="E3309"/>
          <cell r="F3309"/>
          <cell r="G3309"/>
          <cell r="H3309"/>
        </row>
        <row r="3310">
          <cell r="A3310"/>
          <cell r="C3310"/>
          <cell r="D3310"/>
          <cell r="E3310"/>
          <cell r="F3310"/>
          <cell r="G3310"/>
          <cell r="H3310"/>
        </row>
        <row r="3311">
          <cell r="A3311" t="str">
            <v>MEMORIAS DE OBRA</v>
          </cell>
          <cell r="B3311"/>
          <cell r="C3311"/>
          <cell r="D3311"/>
          <cell r="E3311"/>
          <cell r="F3311"/>
          <cell r="G3311"/>
          <cell r="H3311"/>
        </row>
        <row r="3313">
          <cell r="A3313" t="str">
            <v>ITEM</v>
          </cell>
          <cell r="B3313" t="str">
            <v>DESCRIPCIÓN</v>
          </cell>
          <cell r="C3313"/>
          <cell r="D3313"/>
          <cell r="E3313"/>
          <cell r="F3313"/>
          <cell r="G3313" t="str">
            <v>UNIDAD</v>
          </cell>
          <cell r="H3313" t="str">
            <v>CANTIDAD</v>
          </cell>
        </row>
        <row r="3314">
          <cell r="A3314"/>
          <cell r="B3314" t="str">
            <v/>
          </cell>
          <cell r="C3314"/>
          <cell r="D3314"/>
          <cell r="E3314"/>
          <cell r="F3314"/>
          <cell r="G3314" t="str">
            <v/>
          </cell>
          <cell r="H3314" t="str">
            <v/>
          </cell>
        </row>
        <row r="3315">
          <cell r="A3315"/>
          <cell r="B3315"/>
          <cell r="C3315"/>
          <cell r="D3315"/>
          <cell r="E3315"/>
          <cell r="F3315"/>
          <cell r="G3315"/>
        </row>
        <row r="3316">
          <cell r="A3316" t="str">
            <v>DETALLE</v>
          </cell>
          <cell r="B3316"/>
          <cell r="C3316" t="str">
            <v>FACTOR</v>
          </cell>
          <cell r="D3316" t="str">
            <v>CANTIDAD</v>
          </cell>
          <cell r="E3316" t="str">
            <v>A (ML)</v>
          </cell>
          <cell r="F3316" t="str">
            <v>B (M2)</v>
          </cell>
          <cell r="G3316" t="str">
            <v>C (M3)</v>
          </cell>
          <cell r="H3316" t="str">
            <v>TOTAL</v>
          </cell>
        </row>
        <row r="3317">
          <cell r="A3317"/>
          <cell r="B3317"/>
          <cell r="C3317"/>
          <cell r="D3317"/>
          <cell r="E3317"/>
          <cell r="F3317"/>
          <cell r="G3317"/>
          <cell r="H3317" t="str">
            <v/>
          </cell>
        </row>
        <row r="3318">
          <cell r="A3318"/>
          <cell r="B3318"/>
          <cell r="C3318"/>
          <cell r="D3318"/>
          <cell r="E3318"/>
          <cell r="F3318"/>
          <cell r="G3318"/>
          <cell r="H3318" t="str">
            <v/>
          </cell>
        </row>
        <row r="3319">
          <cell r="A3319"/>
          <cell r="B3319"/>
          <cell r="C3319"/>
          <cell r="D3319"/>
          <cell r="E3319"/>
          <cell r="F3319"/>
          <cell r="G3319"/>
          <cell r="H3319" t="str">
            <v/>
          </cell>
        </row>
        <row r="3320">
          <cell r="A3320"/>
          <cell r="B3320"/>
          <cell r="C3320"/>
          <cell r="D3320"/>
          <cell r="E3320"/>
          <cell r="F3320"/>
          <cell r="G3320"/>
          <cell r="H3320" t="str">
            <v/>
          </cell>
        </row>
        <row r="3321">
          <cell r="A3321"/>
          <cell r="B3321"/>
          <cell r="C3321"/>
          <cell r="D3321"/>
          <cell r="E3321"/>
          <cell r="F3321"/>
          <cell r="G3321"/>
          <cell r="H3321" t="str">
            <v/>
          </cell>
        </row>
        <row r="3322">
          <cell r="A3322"/>
          <cell r="B3322"/>
          <cell r="C3322"/>
          <cell r="D3322"/>
          <cell r="E3322"/>
          <cell r="F3322"/>
          <cell r="G3322"/>
          <cell r="H3322" t="str">
            <v/>
          </cell>
        </row>
        <row r="3323">
          <cell r="A3323"/>
          <cell r="B3323"/>
          <cell r="C3323"/>
          <cell r="D3323"/>
          <cell r="E3323"/>
          <cell r="F3323"/>
          <cell r="G3323"/>
          <cell r="H3323" t="str">
            <v/>
          </cell>
        </row>
        <row r="3324">
          <cell r="A3324"/>
          <cell r="B3324"/>
          <cell r="C3324"/>
          <cell r="D3324"/>
          <cell r="E3324"/>
          <cell r="F3324"/>
          <cell r="G3324"/>
          <cell r="H3324" t="str">
            <v/>
          </cell>
        </row>
        <row r="3325">
          <cell r="A3325"/>
          <cell r="B3325"/>
          <cell r="C3325"/>
          <cell r="D3325"/>
          <cell r="E3325"/>
          <cell r="F3325"/>
          <cell r="G3325"/>
          <cell r="H3325" t="str">
            <v/>
          </cell>
        </row>
        <row r="3326">
          <cell r="A3326"/>
          <cell r="B3326"/>
          <cell r="C3326"/>
          <cell r="D3326"/>
          <cell r="E3326"/>
          <cell r="F3326"/>
          <cell r="G3326"/>
          <cell r="H3326" t="str">
            <v/>
          </cell>
        </row>
        <row r="3327">
          <cell r="A3327"/>
          <cell r="B3327"/>
          <cell r="C3327"/>
          <cell r="D3327"/>
          <cell r="E3327"/>
          <cell r="F3327"/>
          <cell r="G3327"/>
          <cell r="H3327" t="str">
            <v/>
          </cell>
        </row>
        <row r="3328">
          <cell r="A3328"/>
          <cell r="B3328"/>
          <cell r="C3328"/>
          <cell r="D3328"/>
          <cell r="E3328"/>
          <cell r="F3328"/>
          <cell r="G3328"/>
          <cell r="H3328" t="str">
            <v/>
          </cell>
        </row>
        <row r="3329">
          <cell r="A3329"/>
          <cell r="B3329"/>
          <cell r="C3329"/>
          <cell r="D3329"/>
          <cell r="E3329"/>
          <cell r="F3329"/>
          <cell r="G3329"/>
          <cell r="H3329" t="str">
            <v/>
          </cell>
        </row>
        <row r="3330">
          <cell r="A3330"/>
          <cell r="B3330"/>
          <cell r="C3330"/>
          <cell r="D3330"/>
          <cell r="E3330"/>
          <cell r="F3330"/>
          <cell r="G3330"/>
          <cell r="H3330" t="str">
            <v/>
          </cell>
        </row>
        <row r="3331">
          <cell r="A3331"/>
          <cell r="B3331"/>
          <cell r="C3331"/>
          <cell r="D3331"/>
          <cell r="E3331"/>
          <cell r="F3331"/>
          <cell r="G3331"/>
          <cell r="H3331" t="str">
            <v/>
          </cell>
        </row>
        <row r="3332">
          <cell r="A3332"/>
          <cell r="B3332"/>
          <cell r="C3332"/>
          <cell r="D3332"/>
          <cell r="E3332"/>
          <cell r="F3332"/>
          <cell r="G3332"/>
          <cell r="H3332" t="str">
            <v/>
          </cell>
        </row>
        <row r="3333">
          <cell r="A3333"/>
          <cell r="B3333"/>
          <cell r="C3333"/>
          <cell r="D3333"/>
          <cell r="E3333"/>
          <cell r="F3333"/>
          <cell r="G3333"/>
          <cell r="H3333" t="str">
            <v/>
          </cell>
        </row>
        <row r="3334">
          <cell r="A3334"/>
          <cell r="B3334"/>
          <cell r="C3334"/>
          <cell r="D3334"/>
          <cell r="E3334"/>
          <cell r="F3334"/>
          <cell r="G3334"/>
          <cell r="H3334" t="str">
            <v/>
          </cell>
        </row>
        <row r="3335">
          <cell r="A3335"/>
          <cell r="B3335"/>
          <cell r="C3335"/>
          <cell r="D3335"/>
          <cell r="E3335"/>
          <cell r="F3335"/>
          <cell r="G3335"/>
          <cell r="H3335" t="str">
            <v/>
          </cell>
        </row>
        <row r="3336">
          <cell r="A3336"/>
          <cell r="B3336"/>
          <cell r="C3336"/>
          <cell r="D3336"/>
          <cell r="E3336"/>
          <cell r="F3336"/>
          <cell r="G3336"/>
          <cell r="H3336" t="str">
            <v/>
          </cell>
        </row>
        <row r="3337">
          <cell r="A3337"/>
          <cell r="B3337"/>
          <cell r="C3337"/>
          <cell r="D3337"/>
          <cell r="E3337"/>
          <cell r="F3337"/>
          <cell r="G3337"/>
          <cell r="H3337" t="str">
            <v/>
          </cell>
        </row>
        <row r="3338">
          <cell r="A3338"/>
          <cell r="B3338"/>
          <cell r="C3338"/>
          <cell r="D3338"/>
          <cell r="E3338"/>
          <cell r="F3338"/>
          <cell r="G3338"/>
          <cell r="H3338" t="str">
            <v/>
          </cell>
        </row>
        <row r="3339">
          <cell r="A3339"/>
          <cell r="B3339"/>
          <cell r="C3339"/>
          <cell r="D3339"/>
          <cell r="E3339"/>
          <cell r="F3339"/>
          <cell r="G3339"/>
          <cell r="H3339" t="str">
            <v/>
          </cell>
        </row>
        <row r="3340">
          <cell r="A3340"/>
          <cell r="B3340"/>
          <cell r="C3340"/>
          <cell r="D3340"/>
          <cell r="E3340"/>
          <cell r="F3340"/>
          <cell r="G3340"/>
          <cell r="H3340" t="str">
            <v/>
          </cell>
        </row>
        <row r="3341">
          <cell r="A3341"/>
          <cell r="B3341"/>
          <cell r="C3341"/>
          <cell r="D3341"/>
          <cell r="E3341"/>
          <cell r="F3341"/>
          <cell r="G3341"/>
          <cell r="H3341" t="str">
            <v/>
          </cell>
        </row>
        <row r="3342">
          <cell r="A3342"/>
          <cell r="B3342"/>
          <cell r="C3342"/>
          <cell r="D3342"/>
          <cell r="E3342"/>
          <cell r="F3342"/>
          <cell r="G3342"/>
          <cell r="H3342" t="str">
            <v/>
          </cell>
        </row>
        <row r="3343">
          <cell r="A3343"/>
          <cell r="B3343"/>
          <cell r="C3343"/>
          <cell r="D3343"/>
          <cell r="E3343"/>
          <cell r="F3343"/>
          <cell r="G3343"/>
          <cell r="H3343" t="str">
            <v/>
          </cell>
        </row>
        <row r="3344">
          <cell r="A3344"/>
          <cell r="B3344"/>
          <cell r="C3344"/>
          <cell r="D3344"/>
          <cell r="E3344"/>
          <cell r="F3344"/>
          <cell r="G3344"/>
          <cell r="H3344" t="str">
            <v/>
          </cell>
        </row>
        <row r="3345">
          <cell r="A3345"/>
          <cell r="B3345"/>
          <cell r="C3345"/>
          <cell r="D3345"/>
          <cell r="E3345"/>
          <cell r="F3345"/>
          <cell r="G3345"/>
          <cell r="H3345" t="str">
            <v/>
          </cell>
        </row>
        <row r="3346">
          <cell r="A3346"/>
          <cell r="B3346"/>
          <cell r="C3346"/>
          <cell r="D3346"/>
          <cell r="E3346"/>
          <cell r="F3346"/>
          <cell r="G3346"/>
          <cell r="H3346" t="str">
            <v/>
          </cell>
        </row>
        <row r="3347">
          <cell r="A3347"/>
          <cell r="B3347"/>
          <cell r="C3347"/>
          <cell r="D3347"/>
          <cell r="E3347"/>
          <cell r="F3347"/>
          <cell r="G3347"/>
          <cell r="H3347" t="str">
            <v/>
          </cell>
        </row>
        <row r="3348">
          <cell r="A3348" t="str">
            <v>ITEM  - PÁGINA 1</v>
          </cell>
          <cell r="B3348"/>
          <cell r="C3348"/>
          <cell r="D3348"/>
          <cell r="E3348"/>
          <cell r="F3348"/>
          <cell r="G3348"/>
          <cell r="H3348"/>
        </row>
        <row r="3349">
          <cell r="A3349"/>
          <cell r="B3349"/>
          <cell r="C3349"/>
          <cell r="D3349"/>
          <cell r="E3349"/>
          <cell r="F3349"/>
          <cell r="G3349"/>
          <cell r="H3349" t="str">
            <v/>
          </cell>
        </row>
        <row r="3350">
          <cell r="A3350"/>
          <cell r="B3350"/>
          <cell r="C3350"/>
          <cell r="D3350"/>
          <cell r="E3350"/>
          <cell r="F3350"/>
          <cell r="G3350"/>
          <cell r="H3350" t="str">
            <v/>
          </cell>
        </row>
        <row r="3351">
          <cell r="A3351"/>
          <cell r="B3351"/>
          <cell r="C3351"/>
          <cell r="D3351"/>
          <cell r="E3351"/>
          <cell r="F3351"/>
          <cell r="G3351"/>
          <cell r="H3351" t="str">
            <v/>
          </cell>
        </row>
        <row r="3352">
          <cell r="A3352"/>
          <cell r="B3352"/>
          <cell r="C3352"/>
          <cell r="D3352"/>
          <cell r="E3352"/>
          <cell r="F3352"/>
          <cell r="G3352"/>
          <cell r="H3352" t="str">
            <v/>
          </cell>
        </row>
        <row r="3353">
          <cell r="A3353"/>
          <cell r="B3353"/>
          <cell r="C3353"/>
          <cell r="D3353"/>
          <cell r="E3353"/>
          <cell r="F3353"/>
          <cell r="G3353"/>
          <cell r="H3353" t="str">
            <v/>
          </cell>
        </row>
        <row r="3354">
          <cell r="A3354"/>
          <cell r="B3354"/>
          <cell r="C3354"/>
          <cell r="D3354"/>
          <cell r="E3354"/>
          <cell r="F3354"/>
          <cell r="G3354"/>
          <cell r="H3354" t="str">
            <v/>
          </cell>
        </row>
        <row r="3355">
          <cell r="A3355"/>
          <cell r="B3355"/>
          <cell r="C3355"/>
          <cell r="D3355"/>
          <cell r="E3355"/>
          <cell r="F3355"/>
          <cell r="G3355"/>
          <cell r="H3355" t="str">
            <v/>
          </cell>
        </row>
        <row r="3356">
          <cell r="A3356"/>
          <cell r="B3356"/>
          <cell r="C3356"/>
          <cell r="D3356"/>
          <cell r="E3356"/>
          <cell r="F3356"/>
          <cell r="G3356"/>
          <cell r="H3356" t="str">
            <v/>
          </cell>
        </row>
        <row r="3357">
          <cell r="A3357"/>
          <cell r="B3357"/>
          <cell r="C3357"/>
          <cell r="D3357"/>
          <cell r="E3357"/>
          <cell r="F3357"/>
          <cell r="G3357"/>
          <cell r="H3357" t="str">
            <v/>
          </cell>
        </row>
        <row r="3358">
          <cell r="A3358"/>
          <cell r="B3358"/>
          <cell r="C3358"/>
          <cell r="D3358"/>
          <cell r="E3358"/>
          <cell r="F3358"/>
          <cell r="G3358"/>
          <cell r="H3358" t="str">
            <v/>
          </cell>
        </row>
        <row r="3359">
          <cell r="A3359"/>
          <cell r="B3359"/>
          <cell r="C3359"/>
          <cell r="D3359"/>
          <cell r="E3359"/>
          <cell r="F3359"/>
          <cell r="G3359"/>
          <cell r="H3359" t="str">
            <v/>
          </cell>
        </row>
        <row r="3360">
          <cell r="A3360"/>
          <cell r="B3360"/>
          <cell r="C3360"/>
          <cell r="D3360"/>
          <cell r="E3360"/>
          <cell r="F3360"/>
          <cell r="G3360"/>
          <cell r="H3360" t="str">
            <v/>
          </cell>
        </row>
        <row r="3361">
          <cell r="A3361"/>
          <cell r="B3361"/>
          <cell r="C3361"/>
          <cell r="D3361"/>
          <cell r="E3361"/>
          <cell r="F3361"/>
          <cell r="G3361"/>
          <cell r="H3361" t="str">
            <v/>
          </cell>
        </row>
        <row r="3362">
          <cell r="A3362"/>
          <cell r="B3362"/>
          <cell r="C3362"/>
          <cell r="D3362"/>
          <cell r="E3362"/>
          <cell r="F3362"/>
          <cell r="G3362"/>
          <cell r="H3362" t="str">
            <v/>
          </cell>
        </row>
        <row r="3363">
          <cell r="A3363"/>
          <cell r="B3363"/>
          <cell r="C3363"/>
          <cell r="D3363"/>
          <cell r="E3363"/>
          <cell r="F3363"/>
          <cell r="G3363"/>
          <cell r="H3363" t="str">
            <v/>
          </cell>
        </row>
        <row r="3364">
          <cell r="A3364"/>
          <cell r="B3364"/>
          <cell r="C3364"/>
          <cell r="D3364"/>
          <cell r="E3364"/>
          <cell r="F3364"/>
          <cell r="G3364"/>
          <cell r="H3364" t="str">
            <v/>
          </cell>
        </row>
        <row r="3365">
          <cell r="A3365"/>
          <cell r="B3365"/>
          <cell r="C3365"/>
          <cell r="D3365"/>
          <cell r="E3365"/>
          <cell r="F3365"/>
          <cell r="G3365"/>
          <cell r="H3365" t="str">
            <v/>
          </cell>
        </row>
        <row r="3366">
          <cell r="A3366" t="str">
            <v xml:space="preserve">TOTAL CANTIDAD ITEM </v>
          </cell>
          <cell r="B3366"/>
          <cell r="C3366"/>
          <cell r="D3366"/>
          <cell r="E3366"/>
          <cell r="F3366"/>
          <cell r="G3366"/>
          <cell r="H3366" t="str">
            <v/>
          </cell>
        </row>
        <row r="3367">
          <cell r="A3367" t="str">
            <v>INSERTE PLANO, GRÁFICO O ESQUEMA AQUÍ</v>
          </cell>
          <cell r="B3367"/>
          <cell r="C3367"/>
          <cell r="D3367"/>
          <cell r="E3367"/>
          <cell r="F3367"/>
          <cell r="G3367"/>
          <cell r="H3367"/>
        </row>
        <row r="3368">
          <cell r="A3368"/>
          <cell r="B3368"/>
          <cell r="C3368"/>
          <cell r="D3368"/>
          <cell r="E3368"/>
          <cell r="F3368"/>
          <cell r="G3368"/>
          <cell r="H3368"/>
        </row>
        <row r="3369">
          <cell r="A3369"/>
          <cell r="B3369"/>
          <cell r="C3369"/>
          <cell r="D3369"/>
          <cell r="E3369"/>
          <cell r="F3369"/>
          <cell r="G3369"/>
          <cell r="H3369"/>
        </row>
        <row r="3370">
          <cell r="A3370"/>
          <cell r="B3370"/>
          <cell r="C3370"/>
          <cell r="D3370"/>
          <cell r="E3370"/>
          <cell r="F3370"/>
          <cell r="G3370"/>
          <cell r="H3370"/>
        </row>
        <row r="3371">
          <cell r="A3371"/>
          <cell r="B3371"/>
          <cell r="C3371"/>
          <cell r="D3371"/>
          <cell r="E3371"/>
          <cell r="F3371"/>
          <cell r="G3371"/>
          <cell r="H3371"/>
        </row>
        <row r="3372">
          <cell r="A3372"/>
          <cell r="B3372"/>
          <cell r="C3372"/>
          <cell r="D3372"/>
          <cell r="E3372"/>
          <cell r="F3372"/>
          <cell r="G3372"/>
          <cell r="H3372"/>
        </row>
        <row r="3373">
          <cell r="A3373"/>
          <cell r="B3373"/>
          <cell r="C3373"/>
          <cell r="D3373"/>
          <cell r="E3373"/>
          <cell r="F3373"/>
          <cell r="G3373"/>
          <cell r="H3373"/>
        </row>
        <row r="3374">
          <cell r="A3374"/>
          <cell r="B3374"/>
          <cell r="C3374"/>
          <cell r="D3374"/>
          <cell r="E3374"/>
          <cell r="F3374"/>
          <cell r="G3374"/>
          <cell r="H3374"/>
        </row>
        <row r="3375">
          <cell r="A3375"/>
          <cell r="B3375"/>
          <cell r="C3375"/>
          <cell r="D3375"/>
          <cell r="E3375"/>
          <cell r="F3375"/>
          <cell r="G3375"/>
          <cell r="H3375"/>
        </row>
        <row r="3376">
          <cell r="A3376"/>
          <cell r="B3376"/>
          <cell r="C3376"/>
          <cell r="D3376"/>
          <cell r="E3376"/>
          <cell r="F3376"/>
          <cell r="G3376"/>
          <cell r="H3376"/>
        </row>
        <row r="3377">
          <cell r="A3377"/>
          <cell r="B3377"/>
          <cell r="C3377"/>
          <cell r="D3377"/>
          <cell r="E3377"/>
          <cell r="F3377"/>
          <cell r="G3377"/>
          <cell r="H3377"/>
        </row>
        <row r="3378">
          <cell r="A3378"/>
          <cell r="B3378"/>
          <cell r="C3378"/>
          <cell r="D3378"/>
          <cell r="E3378"/>
          <cell r="F3378"/>
          <cell r="G3378"/>
          <cell r="H3378"/>
        </row>
        <row r="3379">
          <cell r="A3379"/>
          <cell r="B3379"/>
          <cell r="C3379"/>
          <cell r="D3379"/>
          <cell r="E3379"/>
          <cell r="F3379"/>
          <cell r="G3379"/>
          <cell r="H3379"/>
        </row>
        <row r="3380">
          <cell r="A3380"/>
          <cell r="B3380"/>
          <cell r="C3380"/>
          <cell r="D3380"/>
          <cell r="E3380"/>
          <cell r="F3380"/>
          <cell r="G3380"/>
          <cell r="H3380"/>
        </row>
        <row r="3381">
          <cell r="A3381"/>
          <cell r="B3381"/>
          <cell r="C3381"/>
          <cell r="D3381"/>
          <cell r="E3381"/>
          <cell r="F3381"/>
          <cell r="G3381"/>
          <cell r="H3381"/>
        </row>
        <row r="3382">
          <cell r="A3382"/>
          <cell r="B3382"/>
          <cell r="C3382"/>
          <cell r="D3382"/>
          <cell r="E3382"/>
          <cell r="F3382"/>
          <cell r="G3382"/>
          <cell r="H3382"/>
        </row>
        <row r="3383">
          <cell r="A3383"/>
          <cell r="B3383"/>
          <cell r="C3383"/>
          <cell r="D3383"/>
          <cell r="E3383"/>
          <cell r="F3383"/>
          <cell r="G3383"/>
          <cell r="H3383"/>
        </row>
        <row r="3384">
          <cell r="A3384"/>
          <cell r="B3384"/>
          <cell r="C3384"/>
          <cell r="D3384"/>
          <cell r="E3384"/>
          <cell r="F3384"/>
          <cell r="G3384"/>
          <cell r="H3384"/>
        </row>
        <row r="3385">
          <cell r="A3385"/>
          <cell r="B3385"/>
          <cell r="C3385"/>
          <cell r="D3385"/>
          <cell r="E3385"/>
          <cell r="F3385"/>
          <cell r="G3385"/>
          <cell r="H3385"/>
        </row>
        <row r="3386">
          <cell r="A3386"/>
          <cell r="B3386"/>
          <cell r="C3386"/>
          <cell r="D3386"/>
          <cell r="E3386"/>
          <cell r="F3386"/>
          <cell r="G3386"/>
          <cell r="H3386"/>
        </row>
        <row r="3387">
          <cell r="A3387"/>
          <cell r="C3387"/>
          <cell r="D3387"/>
          <cell r="E3387"/>
          <cell r="F3387"/>
          <cell r="G3387"/>
        </row>
        <row r="3388">
          <cell r="A3388"/>
          <cell r="C3388"/>
          <cell r="D3388"/>
          <cell r="E3388"/>
          <cell r="F3388"/>
          <cell r="G3388"/>
        </row>
        <row r="3389">
          <cell r="A3389"/>
          <cell r="B3389"/>
          <cell r="C3389"/>
          <cell r="D3389"/>
          <cell r="E3389"/>
          <cell r="F3389"/>
          <cell r="G3389"/>
        </row>
        <row r="3390">
          <cell r="A3390"/>
          <cell r="B3390" t="str">
            <v>LUIS ROBERTO MONTERROSA OROZCO</v>
          </cell>
          <cell r="C3390"/>
          <cell r="D3390"/>
          <cell r="E3390"/>
          <cell r="F3390"/>
          <cell r="G3390"/>
        </row>
        <row r="3391">
          <cell r="A3391"/>
          <cell r="B3391" t="str">
            <v>ING. CIVIL CONSULTOR EXTERNO</v>
          </cell>
          <cell r="C3391"/>
          <cell r="D3391"/>
          <cell r="E3391"/>
          <cell r="F3391"/>
          <cell r="G3391"/>
        </row>
        <row r="3392">
          <cell r="A3392"/>
          <cell r="B3392" t="str">
            <v>PLANEACION MUNICIPAL</v>
          </cell>
          <cell r="C3392"/>
          <cell r="D3392"/>
          <cell r="E3392"/>
          <cell r="F3392"/>
          <cell r="G3392"/>
        </row>
        <row r="3393">
          <cell r="A3393"/>
          <cell r="B3393" t="str">
            <v>M.P. 5202140692</v>
          </cell>
          <cell r="C3393" t="str">
            <v>ITEM  - PÁGINA 2</v>
          </cell>
          <cell r="D3393"/>
          <cell r="E3393"/>
          <cell r="F3393"/>
          <cell r="G3393"/>
          <cell r="H3393"/>
        </row>
        <row r="3394">
          <cell r="A3394" t="str">
            <v>DEPARTAMENTO DE ANTIOQUIA</v>
          </cell>
          <cell r="B3394"/>
          <cell r="C3394"/>
          <cell r="D3394"/>
          <cell r="E3394"/>
          <cell r="F3394"/>
          <cell r="G3394"/>
          <cell r="H3394"/>
        </row>
        <row r="3395">
          <cell r="A3395" t="str">
            <v>MUNICIPIO DE CAUCASIA</v>
          </cell>
          <cell r="B3395"/>
          <cell r="C3395"/>
          <cell r="D3395"/>
          <cell r="E3395"/>
          <cell r="F3395"/>
          <cell r="G3395"/>
          <cell r="H3395"/>
        </row>
        <row r="3396">
          <cell r="A3396" t="str">
            <v>PROYECTO: CONSTRUCCION DE PAVIMENTO RIGIDO URBANO EN LA URBANIZACION VILLA SUAREZ DEL MUNICIPIO DE CAUCASIA ,ANTIOQUIA</v>
          </cell>
          <cell r="B3396"/>
          <cell r="C3396"/>
          <cell r="D3396"/>
          <cell r="E3396"/>
          <cell r="F3396"/>
          <cell r="G3396"/>
          <cell r="H3396"/>
        </row>
        <row r="3397">
          <cell r="A3397"/>
          <cell r="C3397"/>
          <cell r="D3397"/>
          <cell r="E3397"/>
          <cell r="F3397"/>
          <cell r="G3397"/>
          <cell r="H3397"/>
        </row>
        <row r="3398">
          <cell r="A3398" t="str">
            <v>MEMORIAS DE OBRA</v>
          </cell>
          <cell r="B3398"/>
          <cell r="C3398"/>
          <cell r="D3398"/>
          <cell r="E3398"/>
          <cell r="F3398"/>
          <cell r="G3398"/>
          <cell r="H3398"/>
        </row>
        <row r="3400">
          <cell r="A3400" t="str">
            <v>ITEM</v>
          </cell>
          <cell r="B3400" t="str">
            <v>DESCRIPCIÓN</v>
          </cell>
          <cell r="C3400"/>
          <cell r="D3400"/>
          <cell r="E3400"/>
          <cell r="F3400"/>
          <cell r="G3400" t="str">
            <v>UNIDAD</v>
          </cell>
          <cell r="H3400" t="str">
            <v>CANTIDAD</v>
          </cell>
        </row>
        <row r="3401">
          <cell r="A3401"/>
          <cell r="B3401" t="str">
            <v/>
          </cell>
          <cell r="C3401"/>
          <cell r="D3401"/>
          <cell r="E3401"/>
          <cell r="F3401"/>
          <cell r="G3401" t="str">
            <v/>
          </cell>
          <cell r="H3401" t="str">
            <v/>
          </cell>
        </row>
        <row r="3402">
          <cell r="A3402"/>
          <cell r="B3402"/>
          <cell r="C3402"/>
          <cell r="D3402"/>
          <cell r="E3402"/>
          <cell r="F3402"/>
          <cell r="G3402"/>
        </row>
        <row r="3403">
          <cell r="A3403" t="str">
            <v>DETALLE</v>
          </cell>
          <cell r="B3403"/>
          <cell r="C3403" t="str">
            <v>FACTOR</v>
          </cell>
          <cell r="D3403" t="str">
            <v>CANTIDAD</v>
          </cell>
          <cell r="E3403" t="str">
            <v>A (ML)</v>
          </cell>
          <cell r="F3403" t="str">
            <v>B (M2)</v>
          </cell>
          <cell r="G3403" t="str">
            <v>C (M3)</v>
          </cell>
          <cell r="H3403" t="str">
            <v>TOTAL</v>
          </cell>
        </row>
        <row r="3404">
          <cell r="A3404"/>
          <cell r="B3404"/>
          <cell r="C3404"/>
          <cell r="D3404"/>
          <cell r="E3404"/>
          <cell r="F3404"/>
          <cell r="G3404"/>
          <cell r="H3404" t="str">
            <v/>
          </cell>
        </row>
        <row r="3405">
          <cell r="A3405"/>
          <cell r="B3405"/>
          <cell r="C3405"/>
          <cell r="D3405"/>
          <cell r="E3405"/>
          <cell r="F3405"/>
          <cell r="G3405"/>
          <cell r="H3405" t="str">
            <v/>
          </cell>
        </row>
        <row r="3406">
          <cell r="A3406"/>
          <cell r="B3406"/>
          <cell r="C3406"/>
          <cell r="D3406"/>
          <cell r="E3406"/>
          <cell r="F3406"/>
          <cell r="G3406"/>
          <cell r="H3406" t="str">
            <v/>
          </cell>
        </row>
        <row r="3407">
          <cell r="A3407"/>
          <cell r="B3407"/>
          <cell r="C3407"/>
          <cell r="D3407"/>
          <cell r="E3407"/>
          <cell r="F3407"/>
          <cell r="G3407"/>
          <cell r="H3407" t="str">
            <v/>
          </cell>
        </row>
        <row r="3408">
          <cell r="A3408"/>
          <cell r="B3408"/>
          <cell r="C3408"/>
          <cell r="D3408"/>
          <cell r="E3408"/>
          <cell r="F3408"/>
          <cell r="G3408"/>
          <cell r="H3408" t="str">
            <v/>
          </cell>
        </row>
        <row r="3409">
          <cell r="A3409"/>
          <cell r="B3409"/>
          <cell r="C3409"/>
          <cell r="D3409"/>
          <cell r="E3409"/>
          <cell r="F3409"/>
          <cell r="G3409"/>
          <cell r="H3409" t="str">
            <v/>
          </cell>
        </row>
        <row r="3410">
          <cell r="A3410"/>
          <cell r="B3410"/>
          <cell r="C3410"/>
          <cell r="D3410"/>
          <cell r="E3410"/>
          <cell r="F3410"/>
          <cell r="G3410"/>
          <cell r="H3410" t="str">
            <v/>
          </cell>
        </row>
        <row r="3411">
          <cell r="A3411"/>
          <cell r="B3411"/>
          <cell r="C3411"/>
          <cell r="D3411"/>
          <cell r="E3411"/>
          <cell r="F3411"/>
          <cell r="G3411"/>
          <cell r="H3411" t="str">
            <v/>
          </cell>
        </row>
        <row r="3412">
          <cell r="A3412"/>
          <cell r="B3412"/>
          <cell r="C3412"/>
          <cell r="D3412"/>
          <cell r="E3412"/>
          <cell r="F3412"/>
          <cell r="G3412"/>
          <cell r="H3412" t="str">
            <v/>
          </cell>
        </row>
        <row r="3413">
          <cell r="A3413"/>
          <cell r="B3413"/>
          <cell r="C3413"/>
          <cell r="D3413"/>
          <cell r="E3413"/>
          <cell r="F3413"/>
          <cell r="G3413"/>
          <cell r="H3413" t="str">
            <v/>
          </cell>
        </row>
        <row r="3414">
          <cell r="A3414"/>
          <cell r="B3414"/>
          <cell r="C3414"/>
          <cell r="D3414"/>
          <cell r="E3414"/>
          <cell r="F3414"/>
          <cell r="G3414"/>
          <cell r="H3414" t="str">
            <v/>
          </cell>
        </row>
        <row r="3415">
          <cell r="A3415"/>
          <cell r="B3415"/>
          <cell r="C3415"/>
          <cell r="D3415"/>
          <cell r="E3415"/>
          <cell r="F3415"/>
          <cell r="G3415"/>
          <cell r="H3415" t="str">
            <v/>
          </cell>
        </row>
        <row r="3416">
          <cell r="A3416"/>
          <cell r="B3416"/>
          <cell r="C3416"/>
          <cell r="D3416"/>
          <cell r="E3416"/>
          <cell r="F3416"/>
          <cell r="G3416"/>
          <cell r="H3416" t="str">
            <v/>
          </cell>
        </row>
        <row r="3417">
          <cell r="A3417"/>
          <cell r="B3417"/>
          <cell r="C3417"/>
          <cell r="D3417"/>
          <cell r="E3417"/>
          <cell r="F3417"/>
          <cell r="G3417"/>
          <cell r="H3417" t="str">
            <v/>
          </cell>
        </row>
        <row r="3418">
          <cell r="A3418"/>
          <cell r="B3418"/>
          <cell r="C3418"/>
          <cell r="D3418"/>
          <cell r="E3418"/>
          <cell r="F3418"/>
          <cell r="G3418"/>
          <cell r="H3418" t="str">
            <v/>
          </cell>
        </row>
        <row r="3419">
          <cell r="A3419"/>
          <cell r="B3419"/>
          <cell r="C3419"/>
          <cell r="D3419"/>
          <cell r="E3419"/>
          <cell r="F3419"/>
          <cell r="G3419"/>
          <cell r="H3419" t="str">
            <v/>
          </cell>
        </row>
        <row r="3420">
          <cell r="A3420"/>
          <cell r="B3420"/>
          <cell r="C3420"/>
          <cell r="D3420"/>
          <cell r="E3420"/>
          <cell r="F3420"/>
          <cell r="G3420"/>
          <cell r="H3420" t="str">
            <v/>
          </cell>
        </row>
        <row r="3421">
          <cell r="A3421"/>
          <cell r="B3421"/>
          <cell r="C3421"/>
          <cell r="D3421"/>
          <cell r="E3421"/>
          <cell r="F3421"/>
          <cell r="G3421"/>
          <cell r="H3421" t="str">
            <v/>
          </cell>
        </row>
        <row r="3422">
          <cell r="A3422"/>
          <cell r="B3422"/>
          <cell r="C3422"/>
          <cell r="D3422"/>
          <cell r="E3422"/>
          <cell r="F3422"/>
          <cell r="G3422"/>
          <cell r="H3422" t="str">
            <v/>
          </cell>
        </row>
        <row r="3423">
          <cell r="A3423"/>
          <cell r="B3423"/>
          <cell r="C3423"/>
          <cell r="D3423"/>
          <cell r="E3423"/>
          <cell r="F3423"/>
          <cell r="G3423"/>
          <cell r="H3423" t="str">
            <v/>
          </cell>
        </row>
        <row r="3424">
          <cell r="A3424"/>
          <cell r="B3424"/>
          <cell r="C3424"/>
          <cell r="D3424"/>
          <cell r="E3424"/>
          <cell r="F3424"/>
          <cell r="G3424"/>
          <cell r="H3424" t="str">
            <v/>
          </cell>
        </row>
        <row r="3425">
          <cell r="A3425"/>
          <cell r="B3425"/>
          <cell r="C3425"/>
          <cell r="D3425"/>
          <cell r="E3425"/>
          <cell r="F3425"/>
          <cell r="G3425"/>
          <cell r="H3425" t="str">
            <v/>
          </cell>
        </row>
        <row r="3426">
          <cell r="A3426"/>
          <cell r="B3426"/>
          <cell r="C3426"/>
          <cell r="D3426"/>
          <cell r="E3426"/>
          <cell r="F3426"/>
          <cell r="G3426"/>
          <cell r="H3426" t="str">
            <v/>
          </cell>
        </row>
        <row r="3427">
          <cell r="A3427"/>
          <cell r="B3427"/>
          <cell r="C3427"/>
          <cell r="D3427"/>
          <cell r="E3427"/>
          <cell r="F3427"/>
          <cell r="G3427"/>
          <cell r="H3427" t="str">
            <v/>
          </cell>
        </row>
        <row r="3428">
          <cell r="A3428"/>
          <cell r="B3428"/>
          <cell r="C3428"/>
          <cell r="D3428"/>
          <cell r="E3428"/>
          <cell r="F3428"/>
          <cell r="G3428"/>
          <cell r="H3428" t="str">
            <v/>
          </cell>
        </row>
        <row r="3429">
          <cell r="A3429"/>
          <cell r="B3429"/>
          <cell r="C3429"/>
          <cell r="D3429"/>
          <cell r="E3429"/>
          <cell r="F3429"/>
          <cell r="G3429"/>
          <cell r="H3429" t="str">
            <v/>
          </cell>
        </row>
        <row r="3430">
          <cell r="A3430"/>
          <cell r="B3430"/>
          <cell r="C3430"/>
          <cell r="D3430"/>
          <cell r="E3430"/>
          <cell r="F3430"/>
          <cell r="G3430"/>
          <cell r="H3430" t="str">
            <v/>
          </cell>
        </row>
        <row r="3431">
          <cell r="A3431"/>
          <cell r="B3431"/>
          <cell r="C3431"/>
          <cell r="D3431"/>
          <cell r="E3431"/>
          <cell r="F3431"/>
          <cell r="G3431"/>
          <cell r="H3431" t="str">
            <v/>
          </cell>
        </row>
        <row r="3432">
          <cell r="A3432"/>
          <cell r="B3432"/>
          <cell r="C3432"/>
          <cell r="D3432"/>
          <cell r="E3432"/>
          <cell r="F3432"/>
          <cell r="G3432"/>
          <cell r="H3432" t="str">
            <v/>
          </cell>
        </row>
        <row r="3433">
          <cell r="A3433"/>
          <cell r="B3433"/>
          <cell r="C3433"/>
          <cell r="D3433"/>
          <cell r="E3433"/>
          <cell r="F3433"/>
          <cell r="G3433"/>
          <cell r="H3433" t="str">
            <v/>
          </cell>
        </row>
        <row r="3434">
          <cell r="A3434"/>
          <cell r="B3434"/>
          <cell r="C3434"/>
          <cell r="D3434"/>
          <cell r="E3434"/>
          <cell r="F3434"/>
          <cell r="G3434"/>
          <cell r="H3434" t="str">
            <v/>
          </cell>
        </row>
        <row r="3435">
          <cell r="A3435" t="str">
            <v>ITEM  - PÁGINA 1</v>
          </cell>
          <cell r="B3435"/>
          <cell r="C3435"/>
          <cell r="D3435"/>
          <cell r="E3435"/>
          <cell r="F3435"/>
          <cell r="G3435"/>
          <cell r="H3435"/>
        </row>
        <row r="3436">
          <cell r="A3436"/>
          <cell r="B3436"/>
          <cell r="C3436"/>
          <cell r="D3436"/>
          <cell r="E3436"/>
          <cell r="F3436"/>
          <cell r="G3436"/>
          <cell r="H3436" t="str">
            <v/>
          </cell>
        </row>
        <row r="3437">
          <cell r="A3437"/>
          <cell r="B3437"/>
          <cell r="C3437"/>
          <cell r="D3437"/>
          <cell r="E3437"/>
          <cell r="F3437"/>
          <cell r="G3437"/>
          <cell r="H3437" t="str">
            <v/>
          </cell>
        </row>
        <row r="3438">
          <cell r="A3438"/>
          <cell r="B3438"/>
          <cell r="C3438"/>
          <cell r="D3438"/>
          <cell r="E3438"/>
          <cell r="F3438"/>
          <cell r="G3438"/>
          <cell r="H3438" t="str">
            <v/>
          </cell>
        </row>
        <row r="3439">
          <cell r="A3439"/>
          <cell r="B3439"/>
          <cell r="C3439"/>
          <cell r="D3439"/>
          <cell r="E3439"/>
          <cell r="F3439"/>
          <cell r="G3439"/>
          <cell r="H3439" t="str">
            <v/>
          </cell>
        </row>
        <row r="3440">
          <cell r="A3440"/>
          <cell r="B3440"/>
          <cell r="C3440"/>
          <cell r="D3440"/>
          <cell r="E3440"/>
          <cell r="F3440"/>
          <cell r="G3440"/>
          <cell r="H3440" t="str">
            <v/>
          </cell>
        </row>
        <row r="3441">
          <cell r="A3441"/>
          <cell r="B3441"/>
          <cell r="C3441"/>
          <cell r="D3441"/>
          <cell r="E3441"/>
          <cell r="F3441"/>
          <cell r="G3441"/>
          <cell r="H3441" t="str">
            <v/>
          </cell>
        </row>
        <row r="3442">
          <cell r="A3442"/>
          <cell r="B3442"/>
          <cell r="C3442"/>
          <cell r="D3442"/>
          <cell r="E3442"/>
          <cell r="F3442"/>
          <cell r="G3442"/>
          <cell r="H3442" t="str">
            <v/>
          </cell>
        </row>
        <row r="3443">
          <cell r="A3443"/>
          <cell r="B3443"/>
          <cell r="C3443"/>
          <cell r="D3443"/>
          <cell r="E3443"/>
          <cell r="F3443"/>
          <cell r="G3443"/>
          <cell r="H3443" t="str">
            <v/>
          </cell>
        </row>
        <row r="3444">
          <cell r="A3444"/>
          <cell r="B3444"/>
          <cell r="C3444"/>
          <cell r="D3444"/>
          <cell r="E3444"/>
          <cell r="F3444"/>
          <cell r="G3444"/>
          <cell r="H3444" t="str">
            <v/>
          </cell>
        </row>
        <row r="3445">
          <cell r="A3445"/>
          <cell r="B3445"/>
          <cell r="C3445"/>
          <cell r="D3445"/>
          <cell r="E3445"/>
          <cell r="F3445"/>
          <cell r="G3445"/>
          <cell r="H3445" t="str">
            <v/>
          </cell>
        </row>
        <row r="3446">
          <cell r="A3446"/>
          <cell r="B3446"/>
          <cell r="C3446"/>
          <cell r="D3446"/>
          <cell r="E3446"/>
          <cell r="F3446"/>
          <cell r="G3446"/>
          <cell r="H3446" t="str">
            <v/>
          </cell>
        </row>
        <row r="3447">
          <cell r="A3447"/>
          <cell r="B3447"/>
          <cell r="C3447"/>
          <cell r="D3447"/>
          <cell r="E3447"/>
          <cell r="F3447"/>
          <cell r="G3447"/>
          <cell r="H3447" t="str">
            <v/>
          </cell>
        </row>
        <row r="3448">
          <cell r="A3448"/>
          <cell r="B3448"/>
          <cell r="C3448"/>
          <cell r="D3448"/>
          <cell r="E3448"/>
          <cell r="F3448"/>
          <cell r="G3448"/>
          <cell r="H3448" t="str">
            <v/>
          </cell>
        </row>
        <row r="3449">
          <cell r="A3449"/>
          <cell r="B3449"/>
          <cell r="C3449"/>
          <cell r="D3449"/>
          <cell r="E3449"/>
          <cell r="F3449"/>
          <cell r="G3449"/>
          <cell r="H3449" t="str">
            <v/>
          </cell>
        </row>
        <row r="3450">
          <cell r="A3450"/>
          <cell r="B3450"/>
          <cell r="C3450"/>
          <cell r="D3450"/>
          <cell r="E3450"/>
          <cell r="F3450"/>
          <cell r="G3450"/>
          <cell r="H3450" t="str">
            <v/>
          </cell>
        </row>
        <row r="3451">
          <cell r="A3451"/>
          <cell r="B3451"/>
          <cell r="C3451"/>
          <cell r="D3451"/>
          <cell r="E3451"/>
          <cell r="F3451"/>
          <cell r="G3451"/>
          <cell r="H3451" t="str">
            <v/>
          </cell>
        </row>
        <row r="3452">
          <cell r="A3452"/>
          <cell r="B3452"/>
          <cell r="C3452"/>
          <cell r="D3452"/>
          <cell r="E3452"/>
          <cell r="F3452"/>
          <cell r="G3452"/>
          <cell r="H3452" t="str">
            <v/>
          </cell>
        </row>
        <row r="3453">
          <cell r="A3453" t="str">
            <v xml:space="preserve">TOTAL CANTIDAD ITEM </v>
          </cell>
          <cell r="B3453"/>
          <cell r="C3453"/>
          <cell r="D3453"/>
          <cell r="E3453"/>
          <cell r="F3453"/>
          <cell r="G3453"/>
          <cell r="H3453" t="str">
            <v/>
          </cell>
        </row>
        <row r="3454">
          <cell r="A3454" t="str">
            <v>INSERTE PLANO, GRÁFICO O ESQUEMA AQUÍ</v>
          </cell>
          <cell r="B3454"/>
          <cell r="C3454"/>
          <cell r="D3454"/>
          <cell r="E3454"/>
          <cell r="F3454"/>
          <cell r="G3454"/>
          <cell r="H3454"/>
        </row>
        <row r="3455">
          <cell r="A3455"/>
          <cell r="B3455"/>
          <cell r="C3455"/>
          <cell r="D3455"/>
          <cell r="E3455"/>
          <cell r="F3455"/>
          <cell r="G3455"/>
          <cell r="H3455"/>
        </row>
        <row r="3456">
          <cell r="A3456"/>
          <cell r="B3456"/>
          <cell r="C3456"/>
          <cell r="D3456"/>
          <cell r="E3456"/>
          <cell r="F3456"/>
          <cell r="G3456"/>
          <cell r="H3456"/>
        </row>
        <row r="3457">
          <cell r="A3457"/>
          <cell r="B3457"/>
          <cell r="C3457"/>
          <cell r="D3457"/>
          <cell r="E3457"/>
          <cell r="F3457"/>
          <cell r="G3457"/>
          <cell r="H3457"/>
        </row>
        <row r="3458">
          <cell r="A3458"/>
          <cell r="B3458"/>
          <cell r="C3458"/>
          <cell r="D3458"/>
          <cell r="E3458"/>
          <cell r="F3458"/>
          <cell r="G3458"/>
          <cell r="H3458"/>
        </row>
        <row r="3459">
          <cell r="A3459"/>
          <cell r="B3459"/>
          <cell r="C3459"/>
          <cell r="D3459"/>
          <cell r="E3459"/>
          <cell r="F3459"/>
          <cell r="G3459"/>
          <cell r="H3459"/>
        </row>
        <row r="3460">
          <cell r="A3460"/>
          <cell r="B3460"/>
          <cell r="C3460"/>
          <cell r="D3460"/>
          <cell r="E3460"/>
          <cell r="F3460"/>
          <cell r="G3460"/>
          <cell r="H3460"/>
        </row>
        <row r="3461">
          <cell r="A3461"/>
          <cell r="B3461"/>
          <cell r="C3461"/>
          <cell r="D3461"/>
          <cell r="E3461"/>
          <cell r="F3461"/>
          <cell r="G3461"/>
          <cell r="H3461"/>
        </row>
        <row r="3462">
          <cell r="A3462"/>
          <cell r="B3462"/>
          <cell r="C3462"/>
          <cell r="D3462"/>
          <cell r="E3462"/>
          <cell r="F3462"/>
          <cell r="G3462"/>
          <cell r="H3462"/>
        </row>
        <row r="3463">
          <cell r="A3463"/>
          <cell r="B3463"/>
          <cell r="C3463"/>
          <cell r="D3463"/>
          <cell r="E3463"/>
          <cell r="F3463"/>
          <cell r="G3463"/>
          <cell r="H3463"/>
        </row>
        <row r="3464">
          <cell r="A3464"/>
          <cell r="B3464"/>
          <cell r="C3464"/>
          <cell r="D3464"/>
          <cell r="E3464"/>
          <cell r="F3464"/>
          <cell r="G3464"/>
          <cell r="H3464"/>
        </row>
        <row r="3465">
          <cell r="A3465"/>
          <cell r="B3465"/>
          <cell r="C3465"/>
          <cell r="D3465"/>
          <cell r="E3465"/>
          <cell r="F3465"/>
          <cell r="G3465"/>
          <cell r="H3465"/>
        </row>
        <row r="3466">
          <cell r="A3466"/>
          <cell r="B3466"/>
          <cell r="C3466"/>
          <cell r="D3466"/>
          <cell r="E3466"/>
          <cell r="F3466"/>
          <cell r="G3466"/>
          <cell r="H3466"/>
        </row>
        <row r="3467">
          <cell r="A3467"/>
          <cell r="B3467"/>
          <cell r="C3467"/>
          <cell r="D3467"/>
          <cell r="E3467"/>
          <cell r="F3467"/>
          <cell r="G3467"/>
          <cell r="H3467"/>
        </row>
        <row r="3468">
          <cell r="A3468"/>
          <cell r="B3468"/>
          <cell r="C3468"/>
          <cell r="D3468"/>
          <cell r="E3468"/>
          <cell r="F3468"/>
          <cell r="G3468"/>
          <cell r="H3468"/>
        </row>
        <row r="3469">
          <cell r="A3469"/>
          <cell r="B3469"/>
          <cell r="C3469"/>
          <cell r="D3469"/>
          <cell r="E3469"/>
          <cell r="F3469"/>
          <cell r="G3469"/>
          <cell r="H3469"/>
        </row>
        <row r="3470">
          <cell r="A3470"/>
          <cell r="B3470"/>
          <cell r="C3470"/>
          <cell r="D3470"/>
          <cell r="E3470"/>
          <cell r="F3470"/>
          <cell r="G3470"/>
          <cell r="H3470"/>
        </row>
        <row r="3471">
          <cell r="A3471"/>
          <cell r="B3471"/>
          <cell r="C3471"/>
          <cell r="D3471"/>
          <cell r="E3471"/>
          <cell r="F3471"/>
          <cell r="G3471"/>
          <cell r="H3471"/>
        </row>
        <row r="3472">
          <cell r="A3472"/>
          <cell r="B3472"/>
          <cell r="C3472"/>
          <cell r="D3472"/>
          <cell r="E3472"/>
          <cell r="F3472"/>
          <cell r="G3472"/>
          <cell r="H3472"/>
        </row>
        <row r="3473">
          <cell r="A3473"/>
          <cell r="B3473"/>
          <cell r="C3473"/>
          <cell r="D3473"/>
          <cell r="E3473"/>
          <cell r="F3473"/>
          <cell r="G3473"/>
          <cell r="H3473"/>
        </row>
        <row r="3474">
          <cell r="A3474"/>
          <cell r="C3474"/>
          <cell r="D3474"/>
          <cell r="E3474"/>
          <cell r="F3474"/>
          <cell r="G3474"/>
        </row>
        <row r="3475">
          <cell r="A3475"/>
          <cell r="C3475"/>
          <cell r="D3475"/>
          <cell r="E3475"/>
          <cell r="F3475"/>
          <cell r="G3475"/>
        </row>
        <row r="3476">
          <cell r="A3476"/>
          <cell r="B3476"/>
          <cell r="C3476"/>
          <cell r="D3476"/>
          <cell r="E3476"/>
          <cell r="F3476"/>
          <cell r="G3476"/>
        </row>
        <row r="3477">
          <cell r="A3477"/>
          <cell r="B3477" t="str">
            <v>LUIS ROBERTO MONTERROSA OROZCO</v>
          </cell>
          <cell r="C3477"/>
          <cell r="D3477"/>
          <cell r="E3477"/>
          <cell r="F3477"/>
          <cell r="G3477"/>
        </row>
        <row r="3478">
          <cell r="A3478"/>
          <cell r="B3478" t="str">
            <v>ING. CIVIL CONSULTOR EXTERNO</v>
          </cell>
          <cell r="C3478"/>
          <cell r="D3478"/>
          <cell r="E3478"/>
          <cell r="F3478"/>
          <cell r="G3478"/>
        </row>
        <row r="3479">
          <cell r="A3479"/>
          <cell r="B3479" t="str">
            <v>PLANEACION MUNICIPAL</v>
          </cell>
          <cell r="C3479"/>
          <cell r="D3479"/>
          <cell r="E3479"/>
          <cell r="F3479"/>
          <cell r="G3479"/>
        </row>
        <row r="3480">
          <cell r="A3480"/>
          <cell r="B3480" t="str">
            <v>M.P. 5202140692</v>
          </cell>
          <cell r="C3480" t="str">
            <v>ITEM  - PÁGINA 2</v>
          </cell>
          <cell r="D3480"/>
          <cell r="E3480"/>
          <cell r="F3480"/>
          <cell r="G3480"/>
          <cell r="H3480"/>
        </row>
        <row r="3481">
          <cell r="A3481" t="str">
            <v>DEPARTAMENTO DE ANTIOQUIA</v>
          </cell>
          <cell r="B3481"/>
          <cell r="C3481"/>
          <cell r="D3481"/>
          <cell r="E3481"/>
          <cell r="F3481"/>
          <cell r="G3481"/>
          <cell r="H3481"/>
        </row>
        <row r="3482">
          <cell r="A3482" t="str">
            <v>MUNICIPIO DE CAUCASIA</v>
          </cell>
          <cell r="B3482"/>
          <cell r="C3482"/>
          <cell r="D3482"/>
          <cell r="E3482"/>
          <cell r="F3482"/>
          <cell r="G3482"/>
          <cell r="H3482"/>
        </row>
        <row r="3483">
          <cell r="A3483" t="str">
            <v>PROYECTO: CONSTRUCCION DE PAVIMENTO RIGIDO URBANO EN LA URBANIZACION VILLA SUAREZ DEL MUNICIPIO DE CAUCASIA ,ANTIOQUIA</v>
          </cell>
          <cell r="B3483"/>
          <cell r="C3483"/>
          <cell r="D3483"/>
          <cell r="E3483"/>
          <cell r="F3483"/>
          <cell r="G3483"/>
          <cell r="H3483"/>
        </row>
        <row r="3484">
          <cell r="A3484"/>
          <cell r="C3484"/>
          <cell r="D3484"/>
          <cell r="E3484"/>
          <cell r="F3484"/>
          <cell r="G3484"/>
          <cell r="H3484"/>
        </row>
        <row r="3485">
          <cell r="A3485" t="str">
            <v>MEMORIAS DE OBRA</v>
          </cell>
          <cell r="B3485"/>
          <cell r="C3485"/>
          <cell r="D3485"/>
          <cell r="E3485"/>
          <cell r="F3485"/>
          <cell r="G3485"/>
          <cell r="H3485"/>
        </row>
        <row r="3487">
          <cell r="A3487" t="str">
            <v>ITEM</v>
          </cell>
          <cell r="B3487" t="str">
            <v>DESCRIPCIÓN</v>
          </cell>
          <cell r="C3487"/>
          <cell r="D3487"/>
          <cell r="E3487"/>
          <cell r="F3487"/>
          <cell r="G3487" t="str">
            <v>UNIDAD</v>
          </cell>
          <cell r="H3487" t="str">
            <v>CANTIDAD</v>
          </cell>
        </row>
        <row r="3488">
          <cell r="A3488"/>
          <cell r="B3488" t="str">
            <v/>
          </cell>
          <cell r="C3488"/>
          <cell r="D3488"/>
          <cell r="E3488"/>
          <cell r="F3488"/>
          <cell r="G3488" t="str">
            <v/>
          </cell>
          <cell r="H3488" t="str">
            <v/>
          </cell>
        </row>
        <row r="3489">
          <cell r="A3489"/>
          <cell r="B3489"/>
          <cell r="C3489"/>
          <cell r="D3489"/>
          <cell r="E3489"/>
          <cell r="F3489"/>
          <cell r="G3489"/>
        </row>
        <row r="3490">
          <cell r="A3490" t="str">
            <v>DETALLE</v>
          </cell>
          <cell r="B3490"/>
          <cell r="C3490" t="str">
            <v>FACTOR</v>
          </cell>
          <cell r="D3490" t="str">
            <v>CANTIDAD</v>
          </cell>
          <cell r="E3490" t="str">
            <v>A (ML)</v>
          </cell>
          <cell r="F3490" t="str">
            <v>B (M2)</v>
          </cell>
          <cell r="G3490" t="str">
            <v>C (M3)</v>
          </cell>
          <cell r="H3490" t="str">
            <v>TOTAL</v>
          </cell>
        </row>
        <row r="3491">
          <cell r="A3491"/>
          <cell r="B3491"/>
          <cell r="C3491"/>
          <cell r="D3491"/>
          <cell r="E3491"/>
          <cell r="F3491"/>
          <cell r="G3491"/>
          <cell r="H3491" t="str">
            <v/>
          </cell>
        </row>
        <row r="3492">
          <cell r="A3492"/>
          <cell r="B3492"/>
          <cell r="C3492"/>
          <cell r="D3492"/>
          <cell r="E3492"/>
          <cell r="F3492"/>
          <cell r="G3492"/>
          <cell r="H3492" t="str">
            <v/>
          </cell>
        </row>
        <row r="3493">
          <cell r="A3493"/>
          <cell r="B3493"/>
          <cell r="C3493"/>
          <cell r="D3493"/>
          <cell r="E3493"/>
          <cell r="F3493"/>
          <cell r="G3493"/>
          <cell r="H3493" t="str">
            <v/>
          </cell>
        </row>
        <row r="3494">
          <cell r="A3494"/>
          <cell r="B3494"/>
          <cell r="C3494"/>
          <cell r="D3494"/>
          <cell r="E3494"/>
          <cell r="F3494"/>
          <cell r="G3494"/>
          <cell r="H3494" t="str">
            <v/>
          </cell>
        </row>
        <row r="3495">
          <cell r="A3495"/>
          <cell r="B3495"/>
          <cell r="C3495"/>
          <cell r="D3495"/>
          <cell r="E3495"/>
          <cell r="F3495"/>
          <cell r="G3495"/>
          <cell r="H3495" t="str">
            <v/>
          </cell>
        </row>
        <row r="3496">
          <cell r="A3496"/>
          <cell r="B3496"/>
          <cell r="C3496"/>
          <cell r="D3496"/>
          <cell r="E3496"/>
          <cell r="F3496"/>
          <cell r="G3496"/>
          <cell r="H3496" t="str">
            <v/>
          </cell>
        </row>
        <row r="3497">
          <cell r="A3497"/>
          <cell r="B3497"/>
          <cell r="C3497"/>
          <cell r="D3497"/>
          <cell r="E3497"/>
          <cell r="F3497"/>
          <cell r="G3497"/>
          <cell r="H3497" t="str">
            <v/>
          </cell>
        </row>
        <row r="3498">
          <cell r="A3498"/>
          <cell r="B3498"/>
          <cell r="C3498"/>
          <cell r="D3498"/>
          <cell r="E3498"/>
          <cell r="F3498"/>
          <cell r="G3498"/>
          <cell r="H3498" t="str">
            <v/>
          </cell>
        </row>
        <row r="3499">
          <cell r="A3499"/>
          <cell r="B3499"/>
          <cell r="C3499"/>
          <cell r="D3499"/>
          <cell r="E3499"/>
          <cell r="F3499"/>
          <cell r="G3499"/>
          <cell r="H3499" t="str">
            <v/>
          </cell>
        </row>
        <row r="3500">
          <cell r="A3500"/>
          <cell r="B3500"/>
          <cell r="C3500"/>
          <cell r="D3500"/>
          <cell r="E3500"/>
          <cell r="F3500"/>
          <cell r="G3500"/>
          <cell r="H3500" t="str">
            <v/>
          </cell>
        </row>
        <row r="3501">
          <cell r="A3501"/>
          <cell r="B3501"/>
          <cell r="C3501"/>
          <cell r="D3501"/>
          <cell r="E3501"/>
          <cell r="F3501"/>
          <cell r="G3501"/>
          <cell r="H3501" t="str">
            <v/>
          </cell>
        </row>
        <row r="3502">
          <cell r="A3502"/>
          <cell r="B3502"/>
          <cell r="C3502"/>
          <cell r="D3502"/>
          <cell r="E3502"/>
          <cell r="F3502"/>
          <cell r="G3502"/>
          <cell r="H3502" t="str">
            <v/>
          </cell>
        </row>
        <row r="3503">
          <cell r="A3503"/>
          <cell r="B3503"/>
          <cell r="C3503"/>
          <cell r="D3503"/>
          <cell r="E3503"/>
          <cell r="F3503"/>
          <cell r="G3503"/>
          <cell r="H3503" t="str">
            <v/>
          </cell>
        </row>
        <row r="3504">
          <cell r="A3504"/>
          <cell r="B3504"/>
          <cell r="C3504"/>
          <cell r="D3504"/>
          <cell r="E3504"/>
          <cell r="F3504"/>
          <cell r="G3504"/>
          <cell r="H3504" t="str">
            <v/>
          </cell>
        </row>
        <row r="3505">
          <cell r="A3505"/>
          <cell r="B3505"/>
          <cell r="C3505"/>
          <cell r="D3505"/>
          <cell r="E3505"/>
          <cell r="F3505"/>
          <cell r="G3505"/>
          <cell r="H3505" t="str">
            <v/>
          </cell>
        </row>
        <row r="3506">
          <cell r="A3506"/>
          <cell r="B3506"/>
          <cell r="C3506"/>
          <cell r="D3506"/>
          <cell r="E3506"/>
          <cell r="F3506"/>
          <cell r="G3506"/>
          <cell r="H3506" t="str">
            <v/>
          </cell>
        </row>
        <row r="3507">
          <cell r="A3507"/>
          <cell r="B3507"/>
          <cell r="C3507"/>
          <cell r="D3507"/>
          <cell r="E3507"/>
          <cell r="F3507"/>
          <cell r="G3507"/>
          <cell r="H3507" t="str">
            <v/>
          </cell>
        </row>
        <row r="3508">
          <cell r="A3508"/>
          <cell r="B3508"/>
          <cell r="C3508"/>
          <cell r="D3508"/>
          <cell r="E3508"/>
          <cell r="F3508"/>
          <cell r="G3508"/>
          <cell r="H3508" t="str">
            <v/>
          </cell>
        </row>
        <row r="3509">
          <cell r="A3509"/>
          <cell r="B3509"/>
          <cell r="C3509"/>
          <cell r="D3509"/>
          <cell r="E3509"/>
          <cell r="F3509"/>
          <cell r="G3509"/>
          <cell r="H3509" t="str">
            <v/>
          </cell>
        </row>
        <row r="3510">
          <cell r="A3510"/>
          <cell r="B3510"/>
          <cell r="C3510"/>
          <cell r="D3510"/>
          <cell r="E3510"/>
          <cell r="F3510"/>
          <cell r="G3510"/>
          <cell r="H3510" t="str">
            <v/>
          </cell>
        </row>
        <row r="3511">
          <cell r="A3511"/>
          <cell r="B3511"/>
          <cell r="C3511"/>
          <cell r="D3511"/>
          <cell r="E3511"/>
          <cell r="F3511"/>
          <cell r="G3511"/>
          <cell r="H3511" t="str">
            <v/>
          </cell>
        </row>
        <row r="3512">
          <cell r="A3512"/>
          <cell r="B3512"/>
          <cell r="C3512"/>
          <cell r="D3512"/>
          <cell r="E3512"/>
          <cell r="F3512"/>
          <cell r="G3512"/>
          <cell r="H3512" t="str">
            <v/>
          </cell>
        </row>
        <row r="3513">
          <cell r="A3513"/>
          <cell r="B3513"/>
          <cell r="C3513"/>
          <cell r="D3513"/>
          <cell r="E3513"/>
          <cell r="F3513"/>
          <cell r="G3513"/>
          <cell r="H3513" t="str">
            <v/>
          </cell>
        </row>
        <row r="3514">
          <cell r="A3514"/>
          <cell r="B3514"/>
          <cell r="C3514"/>
          <cell r="D3514"/>
          <cell r="E3514"/>
          <cell r="F3514"/>
          <cell r="G3514"/>
          <cell r="H3514" t="str">
            <v/>
          </cell>
        </row>
        <row r="3515">
          <cell r="A3515"/>
          <cell r="B3515"/>
          <cell r="C3515"/>
          <cell r="D3515"/>
          <cell r="E3515"/>
          <cell r="F3515"/>
          <cell r="G3515"/>
          <cell r="H3515" t="str">
            <v/>
          </cell>
        </row>
        <row r="3516">
          <cell r="A3516"/>
          <cell r="B3516"/>
          <cell r="C3516"/>
          <cell r="D3516"/>
          <cell r="E3516"/>
          <cell r="F3516"/>
          <cell r="G3516"/>
          <cell r="H3516" t="str">
            <v/>
          </cell>
        </row>
        <row r="3517">
          <cell r="A3517"/>
          <cell r="B3517"/>
          <cell r="C3517"/>
          <cell r="D3517"/>
          <cell r="E3517"/>
          <cell r="F3517"/>
          <cell r="G3517"/>
          <cell r="H3517" t="str">
            <v/>
          </cell>
        </row>
        <row r="3518">
          <cell r="A3518"/>
          <cell r="B3518"/>
          <cell r="C3518"/>
          <cell r="D3518"/>
          <cell r="E3518"/>
          <cell r="F3518"/>
          <cell r="G3518"/>
          <cell r="H3518" t="str">
            <v/>
          </cell>
        </row>
        <row r="3519">
          <cell r="A3519"/>
          <cell r="B3519"/>
          <cell r="C3519"/>
          <cell r="D3519"/>
          <cell r="E3519"/>
          <cell r="F3519"/>
          <cell r="G3519"/>
          <cell r="H3519" t="str">
            <v/>
          </cell>
        </row>
        <row r="3520">
          <cell r="A3520"/>
          <cell r="B3520"/>
          <cell r="C3520"/>
          <cell r="D3520"/>
          <cell r="E3520"/>
          <cell r="F3520"/>
          <cell r="G3520"/>
          <cell r="H3520" t="str">
            <v/>
          </cell>
        </row>
        <row r="3521">
          <cell r="A3521"/>
          <cell r="B3521"/>
          <cell r="C3521"/>
          <cell r="D3521"/>
          <cell r="E3521"/>
          <cell r="F3521"/>
          <cell r="G3521"/>
          <cell r="H3521" t="str">
            <v/>
          </cell>
        </row>
        <row r="3522">
          <cell r="A3522" t="str">
            <v>ITEM  - PÁGINA 1</v>
          </cell>
          <cell r="B3522"/>
          <cell r="C3522"/>
          <cell r="D3522"/>
          <cell r="E3522"/>
          <cell r="F3522"/>
          <cell r="G3522"/>
          <cell r="H3522"/>
        </row>
        <row r="3523">
          <cell r="A3523"/>
          <cell r="B3523"/>
          <cell r="C3523"/>
          <cell r="D3523"/>
          <cell r="E3523"/>
          <cell r="F3523"/>
          <cell r="G3523"/>
          <cell r="H3523" t="str">
            <v/>
          </cell>
        </row>
        <row r="3524">
          <cell r="A3524"/>
          <cell r="B3524"/>
          <cell r="C3524"/>
          <cell r="D3524"/>
          <cell r="E3524"/>
          <cell r="F3524"/>
          <cell r="G3524"/>
          <cell r="H3524" t="str">
            <v/>
          </cell>
        </row>
        <row r="3525">
          <cell r="A3525"/>
          <cell r="B3525"/>
          <cell r="C3525"/>
          <cell r="D3525"/>
          <cell r="E3525"/>
          <cell r="F3525"/>
          <cell r="G3525"/>
          <cell r="H3525" t="str">
            <v/>
          </cell>
        </row>
        <row r="3526">
          <cell r="A3526"/>
          <cell r="B3526"/>
          <cell r="C3526"/>
          <cell r="D3526"/>
          <cell r="E3526"/>
          <cell r="F3526"/>
          <cell r="G3526"/>
          <cell r="H3526" t="str">
            <v/>
          </cell>
        </row>
        <row r="3527">
          <cell r="A3527"/>
          <cell r="B3527"/>
          <cell r="C3527"/>
          <cell r="D3527"/>
          <cell r="E3527"/>
          <cell r="F3527"/>
          <cell r="G3527"/>
          <cell r="H3527" t="str">
            <v/>
          </cell>
        </row>
        <row r="3528">
          <cell r="A3528"/>
          <cell r="B3528"/>
          <cell r="C3528"/>
          <cell r="D3528"/>
          <cell r="E3528"/>
          <cell r="F3528"/>
          <cell r="G3528"/>
          <cell r="H3528" t="str">
            <v/>
          </cell>
        </row>
        <row r="3529">
          <cell r="A3529"/>
          <cell r="B3529"/>
          <cell r="C3529"/>
          <cell r="D3529"/>
          <cell r="E3529"/>
          <cell r="F3529"/>
          <cell r="G3529"/>
          <cell r="H3529" t="str">
            <v/>
          </cell>
        </row>
        <row r="3530">
          <cell r="A3530"/>
          <cell r="B3530"/>
          <cell r="C3530"/>
          <cell r="D3530"/>
          <cell r="E3530"/>
          <cell r="F3530"/>
          <cell r="G3530"/>
          <cell r="H3530" t="str">
            <v/>
          </cell>
        </row>
        <row r="3531">
          <cell r="A3531"/>
          <cell r="B3531"/>
          <cell r="C3531"/>
          <cell r="D3531"/>
          <cell r="E3531"/>
          <cell r="F3531"/>
          <cell r="G3531"/>
          <cell r="H3531" t="str">
            <v/>
          </cell>
        </row>
        <row r="3532">
          <cell r="A3532"/>
          <cell r="B3532"/>
          <cell r="C3532"/>
          <cell r="D3532"/>
          <cell r="E3532"/>
          <cell r="F3532"/>
          <cell r="G3532"/>
          <cell r="H3532" t="str">
            <v/>
          </cell>
        </row>
        <row r="3533">
          <cell r="A3533"/>
          <cell r="B3533"/>
          <cell r="C3533"/>
          <cell r="D3533"/>
          <cell r="E3533"/>
          <cell r="F3533"/>
          <cell r="G3533"/>
          <cell r="H3533" t="str">
            <v/>
          </cell>
        </row>
        <row r="3534">
          <cell r="A3534"/>
          <cell r="B3534"/>
          <cell r="C3534"/>
          <cell r="D3534"/>
          <cell r="E3534"/>
          <cell r="F3534"/>
          <cell r="G3534"/>
          <cell r="H3534" t="str">
            <v/>
          </cell>
        </row>
        <row r="3535">
          <cell r="A3535"/>
          <cell r="B3535"/>
          <cell r="C3535"/>
          <cell r="D3535"/>
          <cell r="E3535"/>
          <cell r="F3535"/>
          <cell r="G3535"/>
          <cell r="H3535" t="str">
            <v/>
          </cell>
        </row>
        <row r="3536">
          <cell r="A3536"/>
          <cell r="B3536"/>
          <cell r="C3536"/>
          <cell r="D3536"/>
          <cell r="E3536"/>
          <cell r="F3536"/>
          <cell r="G3536"/>
          <cell r="H3536" t="str">
            <v/>
          </cell>
        </row>
        <row r="3537">
          <cell r="A3537"/>
          <cell r="B3537"/>
          <cell r="C3537"/>
          <cell r="D3537"/>
          <cell r="E3537"/>
          <cell r="F3537"/>
          <cell r="G3537"/>
          <cell r="H3537" t="str">
            <v/>
          </cell>
        </row>
        <row r="3538">
          <cell r="A3538"/>
          <cell r="B3538"/>
          <cell r="C3538"/>
          <cell r="D3538"/>
          <cell r="E3538"/>
          <cell r="F3538"/>
          <cell r="G3538"/>
          <cell r="H3538" t="str">
            <v/>
          </cell>
        </row>
        <row r="3539">
          <cell r="A3539"/>
          <cell r="B3539"/>
          <cell r="C3539"/>
          <cell r="D3539"/>
          <cell r="E3539"/>
          <cell r="F3539"/>
          <cell r="G3539"/>
          <cell r="H3539" t="str">
            <v/>
          </cell>
        </row>
        <row r="3540">
          <cell r="A3540" t="str">
            <v xml:space="preserve">TOTAL CANTIDAD ITEM </v>
          </cell>
          <cell r="B3540"/>
          <cell r="C3540"/>
          <cell r="D3540"/>
          <cell r="E3540"/>
          <cell r="F3540"/>
          <cell r="G3540"/>
          <cell r="H3540" t="str">
            <v/>
          </cell>
        </row>
        <row r="3541">
          <cell r="A3541" t="str">
            <v>INSERTE PLANO, GRÁFICO O ESQUEMA AQUÍ</v>
          </cell>
          <cell r="B3541"/>
          <cell r="C3541"/>
          <cell r="D3541"/>
          <cell r="E3541"/>
          <cell r="F3541"/>
          <cell r="G3541"/>
          <cell r="H3541"/>
        </row>
        <row r="3542">
          <cell r="A3542"/>
          <cell r="B3542"/>
          <cell r="C3542"/>
          <cell r="D3542"/>
          <cell r="E3542"/>
          <cell r="F3542"/>
          <cell r="G3542"/>
          <cell r="H3542"/>
        </row>
        <row r="3543">
          <cell r="A3543"/>
          <cell r="B3543"/>
          <cell r="C3543"/>
          <cell r="D3543"/>
          <cell r="E3543"/>
          <cell r="F3543"/>
          <cell r="G3543"/>
          <cell r="H3543"/>
        </row>
        <row r="3544">
          <cell r="A3544"/>
          <cell r="B3544"/>
          <cell r="C3544"/>
          <cell r="D3544"/>
          <cell r="E3544"/>
          <cell r="F3544"/>
          <cell r="G3544"/>
          <cell r="H3544"/>
        </row>
        <row r="3545">
          <cell r="A3545"/>
          <cell r="B3545"/>
          <cell r="C3545"/>
          <cell r="D3545"/>
          <cell r="E3545"/>
          <cell r="F3545"/>
          <cell r="G3545"/>
          <cell r="H3545"/>
        </row>
        <row r="3546">
          <cell r="A3546"/>
          <cell r="B3546"/>
          <cell r="C3546"/>
          <cell r="D3546"/>
          <cell r="E3546"/>
          <cell r="F3546"/>
          <cell r="G3546"/>
          <cell r="H3546"/>
        </row>
        <row r="3547">
          <cell r="A3547"/>
          <cell r="B3547"/>
          <cell r="C3547"/>
          <cell r="D3547"/>
          <cell r="E3547"/>
          <cell r="F3547"/>
          <cell r="G3547"/>
          <cell r="H3547"/>
        </row>
        <row r="3548">
          <cell r="A3548"/>
          <cell r="B3548"/>
          <cell r="C3548"/>
          <cell r="D3548"/>
          <cell r="E3548"/>
          <cell r="F3548"/>
          <cell r="G3548"/>
          <cell r="H3548"/>
        </row>
        <row r="3549">
          <cell r="A3549"/>
          <cell r="B3549"/>
          <cell r="C3549"/>
          <cell r="D3549"/>
          <cell r="E3549"/>
          <cell r="F3549"/>
          <cell r="G3549"/>
          <cell r="H3549"/>
        </row>
        <row r="3550">
          <cell r="A3550"/>
          <cell r="B3550"/>
          <cell r="C3550"/>
          <cell r="D3550"/>
          <cell r="E3550"/>
          <cell r="F3550"/>
          <cell r="G3550"/>
          <cell r="H3550"/>
        </row>
        <row r="3551">
          <cell r="A3551"/>
          <cell r="B3551"/>
          <cell r="C3551"/>
          <cell r="D3551"/>
          <cell r="E3551"/>
          <cell r="F3551"/>
          <cell r="G3551"/>
          <cell r="H3551"/>
        </row>
        <row r="3552">
          <cell r="A3552"/>
          <cell r="B3552"/>
          <cell r="C3552"/>
          <cell r="D3552"/>
          <cell r="E3552"/>
          <cell r="F3552"/>
          <cell r="G3552"/>
          <cell r="H3552"/>
        </row>
        <row r="3553">
          <cell r="A3553"/>
          <cell r="B3553"/>
          <cell r="C3553"/>
          <cell r="D3553"/>
          <cell r="E3553"/>
          <cell r="F3553"/>
          <cell r="G3553"/>
          <cell r="H3553"/>
        </row>
        <row r="3554">
          <cell r="A3554"/>
          <cell r="B3554"/>
          <cell r="C3554"/>
          <cell r="D3554"/>
          <cell r="E3554"/>
          <cell r="F3554"/>
          <cell r="G3554"/>
          <cell r="H3554"/>
        </row>
        <row r="3555">
          <cell r="A3555"/>
          <cell r="B3555"/>
          <cell r="C3555"/>
          <cell r="D3555"/>
          <cell r="E3555"/>
          <cell r="F3555"/>
          <cell r="G3555"/>
          <cell r="H3555"/>
        </row>
        <row r="3556">
          <cell r="A3556"/>
          <cell r="B3556"/>
          <cell r="C3556"/>
          <cell r="D3556"/>
          <cell r="E3556"/>
          <cell r="F3556"/>
          <cell r="G3556"/>
          <cell r="H3556"/>
        </row>
        <row r="3557">
          <cell r="A3557"/>
          <cell r="B3557"/>
          <cell r="C3557"/>
          <cell r="D3557"/>
          <cell r="E3557"/>
          <cell r="F3557"/>
          <cell r="G3557"/>
          <cell r="H3557"/>
        </row>
        <row r="3558">
          <cell r="A3558"/>
          <cell r="B3558"/>
          <cell r="C3558"/>
          <cell r="D3558"/>
          <cell r="E3558"/>
          <cell r="F3558"/>
          <cell r="G3558"/>
          <cell r="H3558"/>
        </row>
        <row r="3559">
          <cell r="A3559"/>
          <cell r="B3559"/>
          <cell r="C3559"/>
          <cell r="D3559"/>
          <cell r="E3559"/>
          <cell r="F3559"/>
          <cell r="G3559"/>
          <cell r="H3559"/>
        </row>
        <row r="3560">
          <cell r="A3560"/>
          <cell r="B3560"/>
          <cell r="C3560"/>
          <cell r="D3560"/>
          <cell r="E3560"/>
          <cell r="F3560"/>
          <cell r="G3560"/>
          <cell r="H3560"/>
        </row>
        <row r="3561">
          <cell r="A3561"/>
          <cell r="C3561"/>
          <cell r="D3561"/>
          <cell r="E3561"/>
          <cell r="F3561"/>
          <cell r="G3561"/>
        </row>
        <row r="3562">
          <cell r="A3562"/>
          <cell r="C3562"/>
          <cell r="D3562"/>
          <cell r="E3562"/>
          <cell r="F3562"/>
          <cell r="G3562"/>
        </row>
        <row r="3563">
          <cell r="A3563"/>
          <cell r="B3563"/>
          <cell r="C3563"/>
          <cell r="D3563"/>
          <cell r="E3563"/>
          <cell r="F3563"/>
          <cell r="G3563"/>
        </row>
        <row r="3564">
          <cell r="A3564"/>
          <cell r="B3564" t="str">
            <v>LUIS ROBERTO MONTERROSA OROZCO</v>
          </cell>
          <cell r="C3564"/>
          <cell r="D3564"/>
          <cell r="E3564"/>
          <cell r="F3564"/>
          <cell r="G3564"/>
        </row>
        <row r="3565">
          <cell r="A3565"/>
          <cell r="B3565" t="str">
            <v>ING. CIVIL CONSULTOR EXTERNO</v>
          </cell>
          <cell r="C3565"/>
          <cell r="D3565"/>
          <cell r="E3565"/>
          <cell r="F3565"/>
          <cell r="G3565"/>
        </row>
        <row r="3566">
          <cell r="A3566"/>
          <cell r="B3566" t="str">
            <v>PLANEACION MUNICIPAL</v>
          </cell>
          <cell r="C3566"/>
          <cell r="D3566"/>
          <cell r="E3566"/>
          <cell r="F3566"/>
          <cell r="G3566"/>
        </row>
        <row r="3567">
          <cell r="A3567"/>
          <cell r="B3567" t="str">
            <v>M.P. 5202140692</v>
          </cell>
          <cell r="C3567" t="str">
            <v>ITEM  - PÁGINA 2</v>
          </cell>
          <cell r="D3567"/>
          <cell r="E3567"/>
          <cell r="F3567"/>
          <cell r="G3567"/>
          <cell r="H3567"/>
        </row>
        <row r="3568">
          <cell r="A3568" t="str">
            <v>DEPARTAMENTO DE ANTIOQUIA</v>
          </cell>
          <cell r="B3568"/>
          <cell r="C3568"/>
          <cell r="D3568"/>
          <cell r="E3568"/>
          <cell r="F3568"/>
          <cell r="G3568"/>
          <cell r="H3568"/>
        </row>
        <row r="3569">
          <cell r="A3569" t="str">
            <v>MUNICIPIO DE CAUCASIA</v>
          </cell>
          <cell r="B3569"/>
          <cell r="C3569"/>
          <cell r="D3569"/>
          <cell r="E3569"/>
          <cell r="F3569"/>
          <cell r="G3569"/>
          <cell r="H3569"/>
        </row>
        <row r="3570">
          <cell r="A3570" t="str">
            <v>PROYECTO: CONSTRUCCION DE PAVIMENTO RIGIDO URBANO EN LA URBANIZACION VILLA SUAREZ DEL MUNICIPIO DE CAUCASIA ,ANTIOQUIA</v>
          </cell>
          <cell r="B3570"/>
          <cell r="C3570"/>
          <cell r="D3570"/>
          <cell r="E3570"/>
          <cell r="F3570"/>
          <cell r="G3570"/>
          <cell r="H3570"/>
        </row>
        <row r="3571">
          <cell r="A3571"/>
          <cell r="C3571"/>
          <cell r="D3571"/>
          <cell r="E3571"/>
          <cell r="F3571"/>
          <cell r="G3571"/>
          <cell r="H3571"/>
        </row>
        <row r="3572">
          <cell r="A3572" t="str">
            <v>MEMORIAS DE OBRA</v>
          </cell>
          <cell r="B3572"/>
          <cell r="C3572"/>
          <cell r="D3572"/>
          <cell r="E3572"/>
          <cell r="F3572"/>
          <cell r="G3572"/>
          <cell r="H3572"/>
        </row>
        <row r="3574">
          <cell r="A3574" t="str">
            <v>ITEM</v>
          </cell>
          <cell r="B3574" t="str">
            <v>DESCRIPCIÓN</v>
          </cell>
          <cell r="C3574"/>
          <cell r="D3574"/>
          <cell r="E3574"/>
          <cell r="F3574"/>
          <cell r="G3574" t="str">
            <v>UNIDAD</v>
          </cell>
          <cell r="H3574" t="str">
            <v>CANTIDAD</v>
          </cell>
        </row>
        <row r="3575">
          <cell r="A3575"/>
          <cell r="B3575" t="str">
            <v/>
          </cell>
          <cell r="C3575"/>
          <cell r="D3575"/>
          <cell r="E3575"/>
          <cell r="F3575"/>
          <cell r="G3575" t="str">
            <v/>
          </cell>
          <cell r="H3575" t="str">
            <v/>
          </cell>
        </row>
        <row r="3576">
          <cell r="A3576"/>
          <cell r="B3576"/>
          <cell r="C3576"/>
          <cell r="D3576"/>
          <cell r="E3576"/>
          <cell r="F3576"/>
          <cell r="G3576"/>
        </row>
        <row r="3577">
          <cell r="A3577" t="str">
            <v>DETALLE</v>
          </cell>
          <cell r="B3577"/>
          <cell r="C3577" t="str">
            <v>FACTOR</v>
          </cell>
          <cell r="D3577" t="str">
            <v>CANTIDAD</v>
          </cell>
          <cell r="E3577" t="str">
            <v>A (ML)</v>
          </cell>
          <cell r="F3577" t="str">
            <v>B (M2)</v>
          </cell>
          <cell r="G3577" t="str">
            <v>C (M3)</v>
          </cell>
          <cell r="H3577" t="str">
            <v>TOTAL</v>
          </cell>
        </row>
        <row r="3578">
          <cell r="A3578"/>
          <cell r="B3578"/>
          <cell r="C3578"/>
          <cell r="D3578"/>
          <cell r="E3578"/>
          <cell r="F3578"/>
          <cell r="G3578"/>
          <cell r="H3578" t="str">
            <v/>
          </cell>
        </row>
        <row r="3579">
          <cell r="A3579"/>
          <cell r="B3579"/>
          <cell r="C3579"/>
          <cell r="D3579"/>
          <cell r="E3579"/>
          <cell r="F3579"/>
          <cell r="G3579"/>
          <cell r="H3579" t="str">
            <v/>
          </cell>
        </row>
        <row r="3580">
          <cell r="A3580"/>
          <cell r="B3580"/>
          <cell r="C3580"/>
          <cell r="D3580"/>
          <cell r="E3580"/>
          <cell r="F3580"/>
          <cell r="G3580"/>
          <cell r="H3580" t="str">
            <v/>
          </cell>
        </row>
        <row r="3581">
          <cell r="A3581"/>
          <cell r="B3581"/>
          <cell r="C3581"/>
          <cell r="D3581"/>
          <cell r="E3581"/>
          <cell r="F3581"/>
          <cell r="G3581"/>
          <cell r="H3581" t="str">
            <v/>
          </cell>
        </row>
        <row r="3582">
          <cell r="A3582"/>
          <cell r="B3582"/>
          <cell r="C3582"/>
          <cell r="D3582"/>
          <cell r="E3582"/>
          <cell r="F3582"/>
          <cell r="G3582"/>
          <cell r="H3582" t="str">
            <v/>
          </cell>
        </row>
        <row r="3583">
          <cell r="A3583"/>
          <cell r="B3583"/>
          <cell r="C3583"/>
          <cell r="D3583"/>
          <cell r="E3583"/>
          <cell r="F3583"/>
          <cell r="G3583"/>
          <cell r="H3583" t="str">
            <v/>
          </cell>
        </row>
        <row r="3584">
          <cell r="A3584"/>
          <cell r="B3584"/>
          <cell r="C3584"/>
          <cell r="D3584"/>
          <cell r="E3584"/>
          <cell r="F3584"/>
          <cell r="G3584"/>
          <cell r="H3584" t="str">
            <v/>
          </cell>
        </row>
        <row r="3585">
          <cell r="A3585"/>
          <cell r="B3585"/>
          <cell r="C3585"/>
          <cell r="D3585"/>
          <cell r="E3585"/>
          <cell r="F3585"/>
          <cell r="G3585"/>
          <cell r="H3585" t="str">
            <v/>
          </cell>
        </row>
        <row r="3586">
          <cell r="A3586"/>
          <cell r="B3586"/>
          <cell r="C3586"/>
          <cell r="D3586"/>
          <cell r="E3586"/>
          <cell r="F3586"/>
          <cell r="G3586"/>
          <cell r="H3586" t="str">
            <v/>
          </cell>
        </row>
        <row r="3587">
          <cell r="A3587"/>
          <cell r="B3587"/>
          <cell r="C3587"/>
          <cell r="D3587"/>
          <cell r="E3587"/>
          <cell r="F3587"/>
          <cell r="G3587"/>
          <cell r="H3587" t="str">
            <v/>
          </cell>
        </row>
        <row r="3588">
          <cell r="A3588"/>
          <cell r="B3588"/>
          <cell r="C3588"/>
          <cell r="D3588"/>
          <cell r="E3588"/>
          <cell r="F3588"/>
          <cell r="G3588"/>
          <cell r="H3588" t="str">
            <v/>
          </cell>
        </row>
        <row r="3589">
          <cell r="A3589"/>
          <cell r="B3589"/>
          <cell r="C3589"/>
          <cell r="D3589"/>
          <cell r="E3589"/>
          <cell r="F3589"/>
          <cell r="G3589"/>
          <cell r="H3589" t="str">
            <v/>
          </cell>
        </row>
        <row r="3590">
          <cell r="A3590"/>
          <cell r="B3590"/>
          <cell r="C3590"/>
          <cell r="D3590"/>
          <cell r="E3590"/>
          <cell r="F3590"/>
          <cell r="G3590"/>
          <cell r="H3590" t="str">
            <v/>
          </cell>
        </row>
        <row r="3591">
          <cell r="A3591"/>
          <cell r="B3591"/>
          <cell r="C3591"/>
          <cell r="D3591"/>
          <cell r="E3591"/>
          <cell r="F3591"/>
          <cell r="G3591"/>
          <cell r="H3591" t="str">
            <v/>
          </cell>
        </row>
        <row r="3592">
          <cell r="A3592"/>
          <cell r="B3592"/>
          <cell r="C3592"/>
          <cell r="D3592"/>
          <cell r="E3592"/>
          <cell r="F3592"/>
          <cell r="G3592"/>
          <cell r="H3592" t="str">
            <v/>
          </cell>
        </row>
        <row r="3593">
          <cell r="A3593"/>
          <cell r="B3593"/>
          <cell r="C3593"/>
          <cell r="D3593"/>
          <cell r="E3593"/>
          <cell r="F3593"/>
          <cell r="G3593"/>
          <cell r="H3593" t="str">
            <v/>
          </cell>
        </row>
        <row r="3594">
          <cell r="A3594"/>
          <cell r="B3594"/>
          <cell r="C3594"/>
          <cell r="D3594"/>
          <cell r="E3594"/>
          <cell r="F3594"/>
          <cell r="G3594"/>
          <cell r="H3594" t="str">
            <v/>
          </cell>
        </row>
        <row r="3595">
          <cell r="A3595"/>
          <cell r="B3595"/>
          <cell r="C3595"/>
          <cell r="D3595"/>
          <cell r="E3595"/>
          <cell r="F3595"/>
          <cell r="G3595"/>
          <cell r="H3595" t="str">
            <v/>
          </cell>
        </row>
        <row r="3596">
          <cell r="A3596"/>
          <cell r="B3596"/>
          <cell r="C3596"/>
          <cell r="D3596"/>
          <cell r="E3596"/>
          <cell r="F3596"/>
          <cell r="G3596"/>
          <cell r="H3596" t="str">
            <v/>
          </cell>
        </row>
        <row r="3597">
          <cell r="A3597"/>
          <cell r="B3597"/>
          <cell r="C3597"/>
          <cell r="D3597"/>
          <cell r="E3597"/>
          <cell r="F3597"/>
          <cell r="G3597"/>
          <cell r="H3597" t="str">
            <v/>
          </cell>
        </row>
        <row r="3598">
          <cell r="A3598"/>
          <cell r="B3598"/>
          <cell r="C3598"/>
          <cell r="D3598"/>
          <cell r="E3598"/>
          <cell r="F3598"/>
          <cell r="G3598"/>
          <cell r="H3598" t="str">
            <v/>
          </cell>
        </row>
        <row r="3599">
          <cell r="A3599"/>
          <cell r="B3599"/>
          <cell r="C3599"/>
          <cell r="D3599"/>
          <cell r="E3599"/>
          <cell r="F3599"/>
          <cell r="G3599"/>
          <cell r="H3599" t="str">
            <v/>
          </cell>
        </row>
        <row r="3600">
          <cell r="A3600"/>
          <cell r="B3600"/>
          <cell r="C3600"/>
          <cell r="D3600"/>
          <cell r="E3600"/>
          <cell r="F3600"/>
          <cell r="G3600"/>
          <cell r="H3600" t="str">
            <v/>
          </cell>
        </row>
        <row r="3601">
          <cell r="A3601"/>
          <cell r="B3601"/>
          <cell r="C3601"/>
          <cell r="D3601"/>
          <cell r="E3601"/>
          <cell r="F3601"/>
          <cell r="G3601"/>
          <cell r="H3601" t="str">
            <v/>
          </cell>
        </row>
        <row r="3602">
          <cell r="A3602"/>
          <cell r="B3602"/>
          <cell r="C3602"/>
          <cell r="D3602"/>
          <cell r="E3602"/>
          <cell r="F3602"/>
          <cell r="G3602"/>
          <cell r="H3602" t="str">
            <v/>
          </cell>
        </row>
        <row r="3603">
          <cell r="A3603"/>
          <cell r="B3603"/>
          <cell r="C3603"/>
          <cell r="D3603"/>
          <cell r="E3603"/>
          <cell r="F3603"/>
          <cell r="G3603"/>
          <cell r="H3603" t="str">
            <v/>
          </cell>
        </row>
        <row r="3604">
          <cell r="A3604"/>
          <cell r="B3604"/>
          <cell r="C3604"/>
          <cell r="D3604"/>
          <cell r="E3604"/>
          <cell r="F3604"/>
          <cell r="G3604"/>
          <cell r="H3604" t="str">
            <v/>
          </cell>
        </row>
        <row r="3605">
          <cell r="A3605"/>
          <cell r="B3605"/>
          <cell r="C3605"/>
          <cell r="D3605"/>
          <cell r="E3605"/>
          <cell r="F3605"/>
          <cell r="G3605"/>
          <cell r="H3605" t="str">
            <v/>
          </cell>
        </row>
        <row r="3606">
          <cell r="A3606"/>
          <cell r="B3606"/>
          <cell r="C3606"/>
          <cell r="D3606"/>
          <cell r="E3606"/>
          <cell r="F3606"/>
          <cell r="G3606"/>
          <cell r="H3606" t="str">
            <v/>
          </cell>
        </row>
        <row r="3607">
          <cell r="A3607"/>
          <cell r="B3607"/>
          <cell r="C3607"/>
          <cell r="D3607"/>
          <cell r="E3607"/>
          <cell r="F3607"/>
          <cell r="G3607"/>
          <cell r="H3607" t="str">
            <v/>
          </cell>
        </row>
        <row r="3608">
          <cell r="A3608"/>
          <cell r="B3608"/>
          <cell r="C3608"/>
          <cell r="D3608"/>
          <cell r="E3608"/>
          <cell r="F3608"/>
          <cell r="G3608"/>
          <cell r="H3608" t="str">
            <v/>
          </cell>
        </row>
        <row r="3609">
          <cell r="A3609" t="str">
            <v>ITEM  - PÁGINA 1</v>
          </cell>
          <cell r="B3609"/>
          <cell r="C3609"/>
          <cell r="D3609"/>
          <cell r="E3609"/>
          <cell r="F3609"/>
          <cell r="G3609"/>
          <cell r="H3609"/>
        </row>
        <row r="3610">
          <cell r="A3610"/>
          <cell r="B3610"/>
          <cell r="C3610"/>
          <cell r="D3610"/>
          <cell r="E3610"/>
          <cell r="F3610"/>
          <cell r="G3610"/>
          <cell r="H3610" t="str">
            <v/>
          </cell>
        </row>
        <row r="3611">
          <cell r="A3611"/>
          <cell r="B3611"/>
          <cell r="C3611"/>
          <cell r="D3611"/>
          <cell r="E3611"/>
          <cell r="F3611"/>
          <cell r="G3611"/>
          <cell r="H3611" t="str">
            <v/>
          </cell>
        </row>
        <row r="3612">
          <cell r="A3612"/>
          <cell r="B3612"/>
          <cell r="C3612"/>
          <cell r="D3612"/>
          <cell r="E3612"/>
          <cell r="F3612"/>
          <cell r="G3612"/>
          <cell r="H3612" t="str">
            <v/>
          </cell>
        </row>
        <row r="3613">
          <cell r="A3613"/>
          <cell r="B3613"/>
          <cell r="C3613"/>
          <cell r="D3613"/>
          <cell r="E3613"/>
          <cell r="F3613"/>
          <cell r="G3613"/>
          <cell r="H3613" t="str">
            <v/>
          </cell>
        </row>
        <row r="3614">
          <cell r="A3614"/>
          <cell r="B3614"/>
          <cell r="C3614"/>
          <cell r="D3614"/>
          <cell r="E3614"/>
          <cell r="F3614"/>
          <cell r="G3614"/>
          <cell r="H3614" t="str">
            <v/>
          </cell>
        </row>
        <row r="3615">
          <cell r="A3615"/>
          <cell r="B3615"/>
          <cell r="C3615"/>
          <cell r="D3615"/>
          <cell r="E3615"/>
          <cell r="F3615"/>
          <cell r="G3615"/>
          <cell r="H3615" t="str">
            <v/>
          </cell>
        </row>
        <row r="3616">
          <cell r="A3616"/>
          <cell r="B3616"/>
          <cell r="C3616"/>
          <cell r="D3616"/>
          <cell r="E3616"/>
          <cell r="F3616"/>
          <cell r="G3616"/>
          <cell r="H3616" t="str">
            <v/>
          </cell>
        </row>
        <row r="3617">
          <cell r="A3617"/>
          <cell r="B3617"/>
          <cell r="C3617"/>
          <cell r="D3617"/>
          <cell r="E3617"/>
          <cell r="F3617"/>
          <cell r="G3617"/>
          <cell r="H3617" t="str">
            <v/>
          </cell>
        </row>
        <row r="3618">
          <cell r="A3618"/>
          <cell r="B3618"/>
          <cell r="C3618"/>
          <cell r="D3618"/>
          <cell r="E3618"/>
          <cell r="F3618"/>
          <cell r="G3618"/>
          <cell r="H3618" t="str">
            <v/>
          </cell>
        </row>
        <row r="3619">
          <cell r="A3619"/>
          <cell r="B3619"/>
          <cell r="C3619"/>
          <cell r="D3619"/>
          <cell r="E3619"/>
          <cell r="F3619"/>
          <cell r="G3619"/>
          <cell r="H3619" t="str">
            <v/>
          </cell>
        </row>
        <row r="3620">
          <cell r="A3620"/>
          <cell r="B3620"/>
          <cell r="C3620"/>
          <cell r="D3620"/>
          <cell r="E3620"/>
          <cell r="F3620"/>
          <cell r="G3620"/>
          <cell r="H3620" t="str">
            <v/>
          </cell>
        </row>
        <row r="3621">
          <cell r="A3621"/>
          <cell r="B3621"/>
          <cell r="C3621"/>
          <cell r="D3621"/>
          <cell r="E3621"/>
          <cell r="F3621"/>
          <cell r="G3621"/>
          <cell r="H3621" t="str">
            <v/>
          </cell>
        </row>
        <row r="3622">
          <cell r="A3622"/>
          <cell r="B3622"/>
          <cell r="C3622"/>
          <cell r="D3622"/>
          <cell r="E3622"/>
          <cell r="F3622"/>
          <cell r="G3622"/>
          <cell r="H3622" t="str">
            <v/>
          </cell>
        </row>
        <row r="3623">
          <cell r="A3623"/>
          <cell r="B3623"/>
          <cell r="C3623"/>
          <cell r="D3623"/>
          <cell r="E3623"/>
          <cell r="F3623"/>
          <cell r="G3623"/>
          <cell r="H3623" t="str">
            <v/>
          </cell>
        </row>
        <row r="3624">
          <cell r="A3624"/>
          <cell r="B3624"/>
          <cell r="C3624"/>
          <cell r="D3624"/>
          <cell r="E3624"/>
          <cell r="F3624"/>
          <cell r="G3624"/>
          <cell r="H3624" t="str">
            <v/>
          </cell>
        </row>
        <row r="3625">
          <cell r="A3625"/>
          <cell r="B3625"/>
          <cell r="C3625"/>
          <cell r="D3625"/>
          <cell r="E3625"/>
          <cell r="F3625"/>
          <cell r="G3625"/>
          <cell r="H3625" t="str">
            <v/>
          </cell>
        </row>
        <row r="3626">
          <cell r="A3626"/>
          <cell r="B3626"/>
          <cell r="C3626"/>
          <cell r="D3626"/>
          <cell r="E3626"/>
          <cell r="F3626"/>
          <cell r="G3626"/>
          <cell r="H3626" t="str">
            <v/>
          </cell>
        </row>
        <row r="3627">
          <cell r="A3627" t="str">
            <v xml:space="preserve">TOTAL CANTIDAD ITEM </v>
          </cell>
          <cell r="B3627"/>
          <cell r="C3627"/>
          <cell r="D3627"/>
          <cell r="E3627"/>
          <cell r="F3627"/>
          <cell r="G3627"/>
          <cell r="H3627" t="str">
            <v/>
          </cell>
        </row>
        <row r="3628">
          <cell r="A3628" t="str">
            <v>INSERTE PLANO, GRÁFICO O ESQUEMA AQUÍ</v>
          </cell>
          <cell r="B3628"/>
          <cell r="C3628"/>
          <cell r="D3628"/>
          <cell r="E3628"/>
          <cell r="F3628"/>
          <cell r="G3628"/>
          <cell r="H3628"/>
        </row>
        <row r="3629">
          <cell r="A3629"/>
          <cell r="B3629"/>
          <cell r="C3629"/>
          <cell r="D3629"/>
          <cell r="E3629"/>
          <cell r="F3629"/>
          <cell r="G3629"/>
          <cell r="H3629"/>
        </row>
        <row r="3630">
          <cell r="A3630"/>
          <cell r="B3630"/>
          <cell r="C3630"/>
          <cell r="D3630"/>
          <cell r="E3630"/>
          <cell r="F3630"/>
          <cell r="G3630"/>
          <cell r="H3630"/>
        </row>
        <row r="3631">
          <cell r="A3631"/>
          <cell r="B3631"/>
          <cell r="C3631"/>
          <cell r="D3631"/>
          <cell r="E3631"/>
          <cell r="F3631"/>
          <cell r="G3631"/>
          <cell r="H3631"/>
        </row>
        <row r="3632">
          <cell r="A3632"/>
          <cell r="B3632"/>
          <cell r="C3632"/>
          <cell r="D3632"/>
          <cell r="E3632"/>
          <cell r="F3632"/>
          <cell r="G3632"/>
          <cell r="H3632"/>
        </row>
        <row r="3633">
          <cell r="A3633"/>
          <cell r="B3633"/>
          <cell r="C3633"/>
          <cell r="D3633"/>
          <cell r="E3633"/>
          <cell r="F3633"/>
          <cell r="G3633"/>
          <cell r="H3633"/>
        </row>
        <row r="3634">
          <cell r="A3634"/>
          <cell r="B3634"/>
          <cell r="C3634"/>
          <cell r="D3634"/>
          <cell r="E3634"/>
          <cell r="F3634"/>
          <cell r="G3634"/>
          <cell r="H3634"/>
        </row>
        <row r="3635">
          <cell r="A3635"/>
          <cell r="B3635"/>
          <cell r="C3635"/>
          <cell r="D3635"/>
          <cell r="E3635"/>
          <cell r="F3635"/>
          <cell r="G3635"/>
          <cell r="H3635"/>
        </row>
        <row r="3636">
          <cell r="A3636"/>
          <cell r="B3636"/>
          <cell r="C3636"/>
          <cell r="D3636"/>
          <cell r="E3636"/>
          <cell r="F3636"/>
          <cell r="G3636"/>
          <cell r="H3636"/>
        </row>
        <row r="3637">
          <cell r="A3637"/>
          <cell r="B3637"/>
          <cell r="C3637"/>
          <cell r="D3637"/>
          <cell r="E3637"/>
          <cell r="F3637"/>
          <cell r="G3637"/>
          <cell r="H3637"/>
        </row>
        <row r="3638">
          <cell r="A3638"/>
          <cell r="B3638"/>
          <cell r="C3638"/>
          <cell r="D3638"/>
          <cell r="E3638"/>
          <cell r="F3638"/>
          <cell r="G3638"/>
          <cell r="H3638"/>
        </row>
        <row r="3639">
          <cell r="A3639"/>
          <cell r="B3639"/>
          <cell r="C3639"/>
          <cell r="D3639"/>
          <cell r="E3639"/>
          <cell r="F3639"/>
          <cell r="G3639"/>
          <cell r="H3639"/>
        </row>
        <row r="3640">
          <cell r="A3640"/>
          <cell r="B3640"/>
          <cell r="C3640"/>
          <cell r="D3640"/>
          <cell r="E3640"/>
          <cell r="F3640"/>
          <cell r="G3640"/>
          <cell r="H3640"/>
        </row>
        <row r="3641">
          <cell r="A3641"/>
          <cell r="B3641"/>
          <cell r="C3641"/>
          <cell r="D3641"/>
          <cell r="E3641"/>
          <cell r="F3641"/>
          <cell r="G3641"/>
          <cell r="H3641"/>
        </row>
        <row r="3642">
          <cell r="A3642"/>
          <cell r="B3642"/>
          <cell r="C3642"/>
          <cell r="D3642"/>
          <cell r="E3642"/>
          <cell r="F3642"/>
          <cell r="G3642"/>
          <cell r="H3642"/>
        </row>
        <row r="3643">
          <cell r="A3643"/>
          <cell r="B3643"/>
          <cell r="C3643"/>
          <cell r="D3643"/>
          <cell r="E3643"/>
          <cell r="F3643"/>
          <cell r="G3643"/>
          <cell r="H3643"/>
        </row>
        <row r="3644">
          <cell r="A3644"/>
          <cell r="B3644"/>
          <cell r="C3644"/>
          <cell r="D3644"/>
          <cell r="E3644"/>
          <cell r="F3644"/>
          <cell r="G3644"/>
          <cell r="H3644"/>
        </row>
        <row r="3645">
          <cell r="A3645"/>
          <cell r="B3645"/>
          <cell r="C3645"/>
          <cell r="D3645"/>
          <cell r="E3645"/>
          <cell r="F3645"/>
          <cell r="G3645"/>
          <cell r="H3645"/>
        </row>
        <row r="3646">
          <cell r="A3646"/>
          <cell r="B3646"/>
          <cell r="C3646"/>
          <cell r="D3646"/>
          <cell r="E3646"/>
          <cell r="F3646"/>
          <cell r="G3646"/>
          <cell r="H3646"/>
        </row>
        <row r="3647">
          <cell r="A3647"/>
          <cell r="B3647"/>
          <cell r="C3647"/>
          <cell r="D3647"/>
          <cell r="E3647"/>
          <cell r="F3647"/>
          <cell r="G3647"/>
          <cell r="H3647"/>
        </row>
        <row r="3648">
          <cell r="A3648"/>
          <cell r="C3648"/>
          <cell r="D3648"/>
          <cell r="E3648"/>
          <cell r="F3648"/>
          <cell r="G3648"/>
        </row>
        <row r="3649">
          <cell r="A3649"/>
          <cell r="C3649"/>
          <cell r="D3649"/>
          <cell r="E3649"/>
          <cell r="F3649"/>
          <cell r="G3649"/>
        </row>
        <row r="3650">
          <cell r="A3650"/>
          <cell r="B3650"/>
          <cell r="C3650"/>
          <cell r="D3650"/>
          <cell r="E3650"/>
          <cell r="F3650"/>
          <cell r="G3650"/>
        </row>
        <row r="3651">
          <cell r="A3651"/>
          <cell r="B3651" t="str">
            <v>LUIS ROBERTO MONTERROSA OROZCO</v>
          </cell>
          <cell r="C3651"/>
          <cell r="D3651"/>
          <cell r="E3651"/>
          <cell r="F3651"/>
          <cell r="G3651"/>
        </row>
        <row r="3652">
          <cell r="A3652"/>
          <cell r="B3652" t="str">
            <v>ING. CIVIL CONSULTOR EXTERNO</v>
          </cell>
          <cell r="C3652"/>
          <cell r="D3652"/>
          <cell r="E3652"/>
          <cell r="F3652"/>
          <cell r="G3652"/>
        </row>
        <row r="3653">
          <cell r="A3653"/>
          <cell r="B3653" t="str">
            <v>PLANEACION MUNICIPAL</v>
          </cell>
          <cell r="C3653"/>
          <cell r="D3653"/>
          <cell r="E3653"/>
          <cell r="F3653"/>
          <cell r="G3653"/>
        </row>
        <row r="3654">
          <cell r="A3654"/>
          <cell r="B3654" t="str">
            <v>M.P. 5202140692</v>
          </cell>
          <cell r="C3654" t="str">
            <v>ITEM  - PÁGINA 2</v>
          </cell>
          <cell r="D3654"/>
          <cell r="E3654"/>
          <cell r="F3654"/>
          <cell r="G3654"/>
          <cell r="H3654"/>
        </row>
        <row r="3655">
          <cell r="A3655" t="str">
            <v>DEPARTAMENTO DE ANTIOQUIA</v>
          </cell>
          <cell r="B3655"/>
          <cell r="C3655"/>
          <cell r="D3655"/>
          <cell r="E3655"/>
          <cell r="F3655"/>
          <cell r="G3655"/>
          <cell r="H3655"/>
        </row>
        <row r="3656">
          <cell r="A3656" t="str">
            <v>MUNICIPIO DE CAUCASIA</v>
          </cell>
          <cell r="B3656"/>
          <cell r="C3656"/>
          <cell r="D3656"/>
          <cell r="E3656"/>
          <cell r="F3656"/>
          <cell r="G3656"/>
          <cell r="H3656"/>
        </row>
        <row r="3657">
          <cell r="A3657" t="str">
            <v>PROYECTO: CONSTRUCCION DE PAVIMENTO RIGIDO URBANO EN LA URBANIZACION VILLA SUAREZ DEL MUNICIPIO DE CAUCASIA ,ANTIOQUIA</v>
          </cell>
          <cell r="B3657"/>
          <cell r="C3657"/>
          <cell r="D3657"/>
          <cell r="E3657"/>
          <cell r="F3657"/>
          <cell r="G3657"/>
          <cell r="H3657"/>
        </row>
        <row r="3658">
          <cell r="A3658"/>
          <cell r="C3658"/>
          <cell r="D3658"/>
          <cell r="E3658"/>
          <cell r="F3658"/>
          <cell r="G3658"/>
          <cell r="H3658"/>
        </row>
        <row r="3659">
          <cell r="A3659" t="str">
            <v>MEMORIAS DE OBRA</v>
          </cell>
          <cell r="B3659"/>
          <cell r="C3659"/>
          <cell r="D3659"/>
          <cell r="E3659"/>
          <cell r="F3659"/>
          <cell r="G3659"/>
          <cell r="H3659"/>
        </row>
        <row r="3661">
          <cell r="A3661" t="str">
            <v>ITEM</v>
          </cell>
          <cell r="B3661" t="str">
            <v>DESCRIPCIÓN</v>
          </cell>
          <cell r="C3661"/>
          <cell r="D3661"/>
          <cell r="E3661"/>
          <cell r="F3661"/>
          <cell r="G3661" t="str">
            <v>UNIDAD</v>
          </cell>
          <cell r="H3661" t="str">
            <v>CANTIDAD</v>
          </cell>
        </row>
        <row r="3662">
          <cell r="A3662"/>
          <cell r="B3662" t="str">
            <v/>
          </cell>
          <cell r="C3662"/>
          <cell r="D3662"/>
          <cell r="E3662"/>
          <cell r="F3662"/>
          <cell r="G3662" t="str">
            <v/>
          </cell>
          <cell r="H3662" t="str">
            <v/>
          </cell>
        </row>
        <row r="3663">
          <cell r="A3663"/>
          <cell r="B3663"/>
          <cell r="C3663"/>
          <cell r="D3663"/>
          <cell r="E3663"/>
          <cell r="F3663"/>
          <cell r="G3663"/>
        </row>
        <row r="3664">
          <cell r="A3664" t="str">
            <v>DETALLE</v>
          </cell>
          <cell r="B3664"/>
          <cell r="C3664" t="str">
            <v>FACTOR</v>
          </cell>
          <cell r="D3664" t="str">
            <v>CANTIDAD</v>
          </cell>
          <cell r="E3664" t="str">
            <v>A (ML)</v>
          </cell>
          <cell r="F3664" t="str">
            <v>B (M2)</v>
          </cell>
          <cell r="G3664" t="str">
            <v>C (M3)</v>
          </cell>
          <cell r="H3664" t="str">
            <v>TOTAL</v>
          </cell>
        </row>
        <row r="3665">
          <cell r="A3665"/>
          <cell r="B3665"/>
          <cell r="C3665"/>
          <cell r="D3665"/>
          <cell r="E3665"/>
          <cell r="F3665"/>
          <cell r="G3665"/>
          <cell r="H3665" t="str">
            <v/>
          </cell>
        </row>
        <row r="3666">
          <cell r="A3666"/>
          <cell r="B3666"/>
          <cell r="C3666"/>
          <cell r="D3666"/>
          <cell r="E3666"/>
          <cell r="F3666"/>
          <cell r="G3666"/>
          <cell r="H3666" t="str">
            <v/>
          </cell>
        </row>
        <row r="3667">
          <cell r="A3667"/>
          <cell r="B3667"/>
          <cell r="C3667"/>
          <cell r="D3667"/>
          <cell r="E3667"/>
          <cell r="F3667"/>
          <cell r="G3667"/>
          <cell r="H3667" t="str">
            <v/>
          </cell>
        </row>
        <row r="3668">
          <cell r="A3668"/>
          <cell r="B3668"/>
          <cell r="C3668"/>
          <cell r="D3668"/>
          <cell r="E3668"/>
          <cell r="F3668"/>
          <cell r="G3668"/>
          <cell r="H3668" t="str">
            <v/>
          </cell>
        </row>
        <row r="3669">
          <cell r="A3669"/>
          <cell r="B3669"/>
          <cell r="C3669"/>
          <cell r="D3669"/>
          <cell r="E3669"/>
          <cell r="F3669"/>
          <cell r="G3669"/>
          <cell r="H3669" t="str">
            <v/>
          </cell>
        </row>
        <row r="3670">
          <cell r="A3670"/>
          <cell r="B3670"/>
          <cell r="C3670"/>
          <cell r="D3670"/>
          <cell r="E3670"/>
          <cell r="F3670"/>
          <cell r="G3670"/>
          <cell r="H3670" t="str">
            <v/>
          </cell>
        </row>
        <row r="3671">
          <cell r="A3671"/>
          <cell r="B3671"/>
          <cell r="C3671"/>
          <cell r="D3671"/>
          <cell r="E3671"/>
          <cell r="F3671"/>
          <cell r="G3671"/>
          <cell r="H3671" t="str">
            <v/>
          </cell>
        </row>
        <row r="3672">
          <cell r="A3672"/>
          <cell r="B3672"/>
          <cell r="C3672"/>
          <cell r="D3672"/>
          <cell r="E3672"/>
          <cell r="F3672"/>
          <cell r="G3672"/>
          <cell r="H3672" t="str">
            <v/>
          </cell>
        </row>
        <row r="3673">
          <cell r="A3673"/>
          <cell r="B3673"/>
          <cell r="C3673"/>
          <cell r="D3673"/>
          <cell r="E3673"/>
          <cell r="F3673"/>
          <cell r="G3673"/>
          <cell r="H3673" t="str">
            <v/>
          </cell>
        </row>
        <row r="3674">
          <cell r="A3674"/>
          <cell r="B3674"/>
          <cell r="C3674"/>
          <cell r="D3674"/>
          <cell r="E3674"/>
          <cell r="F3674"/>
          <cell r="G3674"/>
          <cell r="H3674" t="str">
            <v/>
          </cell>
        </row>
        <row r="3675">
          <cell r="A3675"/>
          <cell r="B3675"/>
          <cell r="C3675"/>
          <cell r="D3675"/>
          <cell r="E3675"/>
          <cell r="F3675"/>
          <cell r="G3675"/>
          <cell r="H3675" t="str">
            <v/>
          </cell>
        </row>
        <row r="3676">
          <cell r="A3676"/>
          <cell r="B3676"/>
          <cell r="C3676"/>
          <cell r="D3676"/>
          <cell r="E3676"/>
          <cell r="F3676"/>
          <cell r="G3676"/>
          <cell r="H3676" t="str">
            <v/>
          </cell>
        </row>
        <row r="3677">
          <cell r="A3677"/>
          <cell r="B3677"/>
          <cell r="C3677"/>
          <cell r="D3677"/>
          <cell r="E3677"/>
          <cell r="F3677"/>
          <cell r="G3677"/>
          <cell r="H3677" t="str">
            <v/>
          </cell>
        </row>
        <row r="3678">
          <cell r="A3678"/>
          <cell r="B3678"/>
          <cell r="C3678"/>
          <cell r="D3678"/>
          <cell r="E3678"/>
          <cell r="F3678"/>
          <cell r="G3678"/>
          <cell r="H3678" t="str">
            <v/>
          </cell>
        </row>
        <row r="3679">
          <cell r="A3679"/>
          <cell r="B3679"/>
          <cell r="C3679"/>
          <cell r="D3679"/>
          <cell r="E3679"/>
          <cell r="F3679"/>
          <cell r="G3679"/>
          <cell r="H3679" t="str">
            <v/>
          </cell>
        </row>
        <row r="3680">
          <cell r="A3680"/>
          <cell r="B3680"/>
          <cell r="C3680"/>
          <cell r="D3680"/>
          <cell r="E3680"/>
          <cell r="F3680"/>
          <cell r="G3680"/>
          <cell r="H3680" t="str">
            <v/>
          </cell>
        </row>
        <row r="3681">
          <cell r="A3681"/>
          <cell r="B3681"/>
          <cell r="C3681"/>
          <cell r="D3681"/>
          <cell r="E3681"/>
          <cell r="F3681"/>
          <cell r="G3681"/>
          <cell r="H3681" t="str">
            <v/>
          </cell>
        </row>
        <row r="3682">
          <cell r="A3682"/>
          <cell r="B3682"/>
          <cell r="C3682"/>
          <cell r="D3682"/>
          <cell r="E3682"/>
          <cell r="F3682"/>
          <cell r="G3682"/>
          <cell r="H3682" t="str">
            <v/>
          </cell>
        </row>
        <row r="3683">
          <cell r="A3683"/>
          <cell r="B3683"/>
          <cell r="C3683"/>
          <cell r="D3683"/>
          <cell r="E3683"/>
          <cell r="F3683"/>
          <cell r="G3683"/>
          <cell r="H3683" t="str">
            <v/>
          </cell>
        </row>
        <row r="3684">
          <cell r="A3684"/>
          <cell r="B3684"/>
          <cell r="C3684"/>
          <cell r="D3684"/>
          <cell r="E3684"/>
          <cell r="F3684"/>
          <cell r="G3684"/>
          <cell r="H3684" t="str">
            <v/>
          </cell>
        </row>
        <row r="3685">
          <cell r="A3685"/>
          <cell r="B3685"/>
          <cell r="C3685"/>
          <cell r="D3685"/>
          <cell r="E3685"/>
          <cell r="F3685"/>
          <cell r="G3685"/>
          <cell r="H3685" t="str">
            <v/>
          </cell>
        </row>
        <row r="3686">
          <cell r="A3686"/>
          <cell r="B3686"/>
          <cell r="C3686"/>
          <cell r="D3686"/>
          <cell r="E3686"/>
          <cell r="F3686"/>
          <cell r="G3686"/>
          <cell r="H3686" t="str">
            <v/>
          </cell>
        </row>
        <row r="3687">
          <cell r="A3687"/>
          <cell r="B3687"/>
          <cell r="C3687"/>
          <cell r="D3687"/>
          <cell r="E3687"/>
          <cell r="F3687"/>
          <cell r="G3687"/>
          <cell r="H3687" t="str">
            <v/>
          </cell>
        </row>
        <row r="3688">
          <cell r="A3688"/>
          <cell r="B3688"/>
          <cell r="C3688"/>
          <cell r="D3688"/>
          <cell r="E3688"/>
          <cell r="F3688"/>
          <cell r="G3688"/>
          <cell r="H3688" t="str">
            <v/>
          </cell>
        </row>
        <row r="3689">
          <cell r="A3689"/>
          <cell r="B3689"/>
          <cell r="C3689"/>
          <cell r="D3689"/>
          <cell r="E3689"/>
          <cell r="F3689"/>
          <cell r="G3689"/>
          <cell r="H3689" t="str">
            <v/>
          </cell>
        </row>
        <row r="3690">
          <cell r="A3690"/>
          <cell r="B3690"/>
          <cell r="C3690"/>
          <cell r="D3690"/>
          <cell r="E3690"/>
          <cell r="F3690"/>
          <cell r="G3690"/>
          <cell r="H3690" t="str">
            <v/>
          </cell>
        </row>
        <row r="3691">
          <cell r="A3691"/>
          <cell r="B3691"/>
          <cell r="C3691"/>
          <cell r="D3691"/>
          <cell r="E3691"/>
          <cell r="F3691"/>
          <cell r="G3691"/>
          <cell r="H3691" t="str">
            <v/>
          </cell>
        </row>
        <row r="3692">
          <cell r="A3692"/>
          <cell r="B3692"/>
          <cell r="C3692"/>
          <cell r="D3692"/>
          <cell r="E3692"/>
          <cell r="F3692"/>
          <cell r="G3692"/>
          <cell r="H3692" t="str">
            <v/>
          </cell>
        </row>
        <row r="3693">
          <cell r="A3693"/>
          <cell r="B3693"/>
          <cell r="C3693"/>
          <cell r="D3693"/>
          <cell r="E3693"/>
          <cell r="F3693"/>
          <cell r="G3693"/>
          <cell r="H3693" t="str">
            <v/>
          </cell>
        </row>
        <row r="3694">
          <cell r="A3694"/>
          <cell r="B3694"/>
          <cell r="C3694"/>
          <cell r="D3694"/>
          <cell r="E3694"/>
          <cell r="F3694"/>
          <cell r="G3694"/>
          <cell r="H3694" t="str">
            <v/>
          </cell>
        </row>
        <row r="3695">
          <cell r="A3695"/>
          <cell r="B3695"/>
          <cell r="C3695"/>
          <cell r="D3695"/>
          <cell r="E3695"/>
          <cell r="F3695"/>
          <cell r="G3695"/>
          <cell r="H3695" t="str">
            <v/>
          </cell>
        </row>
        <row r="3696">
          <cell r="A3696" t="str">
            <v>ITEM  - PÁGINA 1</v>
          </cell>
          <cell r="B3696"/>
          <cell r="C3696"/>
          <cell r="D3696"/>
          <cell r="E3696"/>
          <cell r="F3696"/>
          <cell r="G3696"/>
          <cell r="H3696"/>
        </row>
        <row r="3697">
          <cell r="A3697"/>
          <cell r="B3697"/>
          <cell r="C3697"/>
          <cell r="D3697"/>
          <cell r="E3697"/>
          <cell r="F3697"/>
          <cell r="G3697"/>
          <cell r="H3697" t="str">
            <v/>
          </cell>
        </row>
        <row r="3698">
          <cell r="A3698"/>
          <cell r="B3698"/>
          <cell r="C3698"/>
          <cell r="D3698"/>
          <cell r="E3698"/>
          <cell r="F3698"/>
          <cell r="G3698"/>
          <cell r="H3698" t="str">
            <v/>
          </cell>
        </row>
        <row r="3699">
          <cell r="A3699"/>
          <cell r="B3699"/>
          <cell r="C3699"/>
          <cell r="D3699"/>
          <cell r="E3699"/>
          <cell r="F3699"/>
          <cell r="G3699"/>
          <cell r="H3699" t="str">
            <v/>
          </cell>
        </row>
        <row r="3700">
          <cell r="A3700"/>
          <cell r="B3700"/>
          <cell r="C3700"/>
          <cell r="D3700"/>
          <cell r="E3700"/>
          <cell r="F3700"/>
          <cell r="G3700"/>
          <cell r="H3700" t="str">
            <v/>
          </cell>
        </row>
        <row r="3701">
          <cell r="A3701"/>
          <cell r="B3701"/>
          <cell r="C3701"/>
          <cell r="D3701"/>
          <cell r="E3701"/>
          <cell r="F3701"/>
          <cell r="G3701"/>
          <cell r="H3701" t="str">
            <v/>
          </cell>
        </row>
        <row r="3702">
          <cell r="A3702"/>
          <cell r="B3702"/>
          <cell r="C3702"/>
          <cell r="D3702"/>
          <cell r="E3702"/>
          <cell r="F3702"/>
          <cell r="G3702"/>
          <cell r="H3702" t="str">
            <v/>
          </cell>
        </row>
        <row r="3703">
          <cell r="A3703"/>
          <cell r="B3703"/>
          <cell r="C3703"/>
          <cell r="D3703"/>
          <cell r="E3703"/>
          <cell r="F3703"/>
          <cell r="G3703"/>
          <cell r="H3703" t="str">
            <v/>
          </cell>
        </row>
        <row r="3704">
          <cell r="A3704"/>
          <cell r="B3704"/>
          <cell r="C3704"/>
          <cell r="D3704"/>
          <cell r="E3704"/>
          <cell r="F3704"/>
          <cell r="G3704"/>
          <cell r="H3704" t="str">
            <v/>
          </cell>
        </row>
        <row r="3705">
          <cell r="A3705"/>
          <cell r="B3705"/>
          <cell r="C3705"/>
          <cell r="D3705"/>
          <cell r="E3705"/>
          <cell r="F3705"/>
          <cell r="G3705"/>
          <cell r="H3705" t="str">
            <v/>
          </cell>
        </row>
        <row r="3706">
          <cell r="A3706"/>
          <cell r="B3706"/>
          <cell r="C3706"/>
          <cell r="D3706"/>
          <cell r="E3706"/>
          <cell r="F3706"/>
          <cell r="G3706"/>
          <cell r="H3706" t="str">
            <v/>
          </cell>
        </row>
        <row r="3707">
          <cell r="A3707"/>
          <cell r="B3707"/>
          <cell r="C3707"/>
          <cell r="D3707"/>
          <cell r="E3707"/>
          <cell r="F3707"/>
          <cell r="G3707"/>
          <cell r="H3707" t="str">
            <v/>
          </cell>
        </row>
        <row r="3708">
          <cell r="A3708"/>
          <cell r="B3708"/>
          <cell r="C3708"/>
          <cell r="D3708"/>
          <cell r="E3708"/>
          <cell r="F3708"/>
          <cell r="G3708"/>
          <cell r="H3708" t="str">
            <v/>
          </cell>
        </row>
        <row r="3709">
          <cell r="A3709"/>
          <cell r="B3709"/>
          <cell r="C3709"/>
          <cell r="D3709"/>
          <cell r="E3709"/>
          <cell r="F3709"/>
          <cell r="G3709"/>
          <cell r="H3709" t="str">
            <v/>
          </cell>
        </row>
        <row r="3710">
          <cell r="A3710"/>
          <cell r="B3710"/>
          <cell r="C3710"/>
          <cell r="D3710"/>
          <cell r="E3710"/>
          <cell r="F3710"/>
          <cell r="G3710"/>
          <cell r="H3710" t="str">
            <v/>
          </cell>
        </row>
        <row r="3711">
          <cell r="A3711"/>
          <cell r="B3711"/>
          <cell r="C3711"/>
          <cell r="D3711"/>
          <cell r="E3711"/>
          <cell r="F3711"/>
          <cell r="G3711"/>
          <cell r="H3711" t="str">
            <v/>
          </cell>
        </row>
        <row r="3712">
          <cell r="A3712"/>
          <cell r="B3712"/>
          <cell r="C3712"/>
          <cell r="D3712"/>
          <cell r="E3712"/>
          <cell r="F3712"/>
          <cell r="G3712"/>
          <cell r="H3712" t="str">
            <v/>
          </cell>
        </row>
        <row r="3713">
          <cell r="A3713"/>
          <cell r="B3713"/>
          <cell r="C3713"/>
          <cell r="D3713"/>
          <cell r="E3713"/>
          <cell r="F3713"/>
          <cell r="G3713"/>
          <cell r="H3713" t="str">
            <v/>
          </cell>
        </row>
        <row r="3714">
          <cell r="A3714" t="str">
            <v xml:space="preserve">TOTAL CANTIDAD ITEM </v>
          </cell>
          <cell r="B3714"/>
          <cell r="C3714"/>
          <cell r="D3714"/>
          <cell r="E3714"/>
          <cell r="F3714"/>
          <cell r="G3714"/>
          <cell r="H3714" t="str">
            <v/>
          </cell>
        </row>
        <row r="3715">
          <cell r="A3715" t="str">
            <v>INSERTE PLANO, GRÁFICO O ESQUEMA AQUÍ</v>
          </cell>
          <cell r="B3715"/>
          <cell r="C3715"/>
          <cell r="D3715"/>
          <cell r="E3715"/>
          <cell r="F3715"/>
          <cell r="G3715"/>
          <cell r="H3715"/>
        </row>
        <row r="3716">
          <cell r="A3716"/>
          <cell r="B3716"/>
          <cell r="C3716"/>
          <cell r="D3716"/>
          <cell r="E3716"/>
          <cell r="F3716"/>
          <cell r="G3716"/>
          <cell r="H3716"/>
        </row>
        <row r="3717">
          <cell r="A3717"/>
          <cell r="B3717"/>
          <cell r="C3717"/>
          <cell r="D3717"/>
          <cell r="E3717"/>
          <cell r="F3717"/>
          <cell r="G3717"/>
          <cell r="H3717"/>
        </row>
        <row r="3718">
          <cell r="A3718"/>
          <cell r="B3718"/>
          <cell r="C3718"/>
          <cell r="D3718"/>
          <cell r="E3718"/>
          <cell r="F3718"/>
          <cell r="G3718"/>
          <cell r="H3718"/>
        </row>
        <row r="3719">
          <cell r="A3719"/>
          <cell r="B3719"/>
          <cell r="C3719"/>
          <cell r="D3719"/>
          <cell r="E3719"/>
          <cell r="F3719"/>
          <cell r="G3719"/>
          <cell r="H3719"/>
        </row>
        <row r="3720">
          <cell r="A3720"/>
          <cell r="B3720"/>
          <cell r="C3720"/>
          <cell r="D3720"/>
          <cell r="E3720"/>
          <cell r="F3720"/>
          <cell r="G3720"/>
          <cell r="H3720"/>
        </row>
        <row r="3721">
          <cell r="A3721"/>
          <cell r="B3721"/>
          <cell r="C3721"/>
          <cell r="D3721"/>
          <cell r="E3721"/>
          <cell r="F3721"/>
          <cell r="G3721"/>
          <cell r="H3721"/>
        </row>
        <row r="3722">
          <cell r="A3722"/>
          <cell r="B3722"/>
          <cell r="C3722"/>
          <cell r="D3722"/>
          <cell r="E3722"/>
          <cell r="F3722"/>
          <cell r="G3722"/>
          <cell r="H3722"/>
        </row>
        <row r="3723">
          <cell r="A3723"/>
          <cell r="B3723"/>
          <cell r="C3723"/>
          <cell r="D3723"/>
          <cell r="E3723"/>
          <cell r="F3723"/>
          <cell r="G3723"/>
          <cell r="H3723"/>
        </row>
        <row r="3724">
          <cell r="A3724"/>
          <cell r="B3724"/>
          <cell r="C3724"/>
          <cell r="D3724"/>
          <cell r="E3724"/>
          <cell r="F3724"/>
          <cell r="G3724"/>
          <cell r="H3724"/>
        </row>
        <row r="3725">
          <cell r="A3725"/>
          <cell r="B3725"/>
          <cell r="C3725"/>
          <cell r="D3725"/>
          <cell r="E3725"/>
          <cell r="F3725"/>
          <cell r="G3725"/>
          <cell r="H3725"/>
        </row>
        <row r="3726">
          <cell r="A3726"/>
          <cell r="B3726"/>
          <cell r="C3726"/>
          <cell r="D3726"/>
          <cell r="E3726"/>
          <cell r="F3726"/>
          <cell r="G3726"/>
          <cell r="H3726"/>
        </row>
        <row r="3727">
          <cell r="A3727"/>
          <cell r="B3727"/>
          <cell r="C3727"/>
          <cell r="D3727"/>
          <cell r="E3727"/>
          <cell r="F3727"/>
          <cell r="G3727"/>
          <cell r="H3727"/>
        </row>
        <row r="3728">
          <cell r="A3728"/>
          <cell r="B3728"/>
          <cell r="C3728"/>
          <cell r="D3728"/>
          <cell r="E3728"/>
          <cell r="F3728"/>
          <cell r="G3728"/>
          <cell r="H3728"/>
        </row>
        <row r="3729">
          <cell r="A3729"/>
          <cell r="B3729"/>
          <cell r="C3729"/>
          <cell r="D3729"/>
          <cell r="E3729"/>
          <cell r="F3729"/>
          <cell r="G3729"/>
          <cell r="H3729"/>
        </row>
        <row r="3730">
          <cell r="A3730"/>
          <cell r="B3730"/>
          <cell r="C3730"/>
          <cell r="D3730"/>
          <cell r="E3730"/>
          <cell r="F3730"/>
          <cell r="G3730"/>
          <cell r="H3730"/>
        </row>
        <row r="3731">
          <cell r="A3731"/>
          <cell r="B3731"/>
          <cell r="C3731"/>
          <cell r="D3731"/>
          <cell r="E3731"/>
          <cell r="F3731"/>
          <cell r="G3731"/>
          <cell r="H3731"/>
        </row>
        <row r="3732">
          <cell r="A3732"/>
          <cell r="B3732"/>
          <cell r="C3732"/>
          <cell r="D3732"/>
          <cell r="E3732"/>
          <cell r="F3732"/>
          <cell r="G3732"/>
          <cell r="H3732"/>
        </row>
        <row r="3733">
          <cell r="A3733"/>
          <cell r="B3733"/>
          <cell r="C3733"/>
          <cell r="D3733"/>
          <cell r="E3733"/>
          <cell r="F3733"/>
          <cell r="G3733"/>
          <cell r="H3733"/>
        </row>
        <row r="3734">
          <cell r="A3734"/>
          <cell r="B3734"/>
          <cell r="C3734"/>
          <cell r="D3734"/>
          <cell r="E3734"/>
          <cell r="F3734"/>
          <cell r="G3734"/>
          <cell r="H3734"/>
        </row>
        <row r="3735">
          <cell r="A3735"/>
          <cell r="C3735"/>
          <cell r="D3735"/>
          <cell r="E3735"/>
          <cell r="F3735"/>
          <cell r="G3735"/>
        </row>
        <row r="3736">
          <cell r="A3736"/>
          <cell r="C3736"/>
          <cell r="D3736"/>
          <cell r="E3736"/>
          <cell r="F3736"/>
          <cell r="G3736"/>
        </row>
        <row r="3737">
          <cell r="A3737"/>
          <cell r="B3737"/>
          <cell r="C3737"/>
          <cell r="D3737"/>
          <cell r="E3737"/>
          <cell r="F3737"/>
          <cell r="G3737"/>
        </row>
        <row r="3738">
          <cell r="A3738"/>
          <cell r="B3738" t="str">
            <v>LUIS ROBERTO MONTERROSA OROZCO</v>
          </cell>
          <cell r="C3738"/>
          <cell r="D3738"/>
          <cell r="E3738"/>
          <cell r="F3738"/>
          <cell r="G3738"/>
        </row>
        <row r="3739">
          <cell r="A3739"/>
          <cell r="B3739" t="str">
            <v>ING. CIVIL CONSULTOR EXTERNO</v>
          </cell>
          <cell r="C3739"/>
          <cell r="D3739"/>
          <cell r="E3739"/>
          <cell r="F3739"/>
          <cell r="G3739"/>
        </row>
        <row r="3740">
          <cell r="A3740"/>
          <cell r="B3740" t="str">
            <v>PLANEACION MUNICIPAL</v>
          </cell>
          <cell r="C3740"/>
          <cell r="D3740"/>
          <cell r="E3740"/>
          <cell r="F3740"/>
          <cell r="G3740"/>
        </row>
        <row r="3741">
          <cell r="A3741"/>
          <cell r="B3741" t="str">
            <v>M.P. 5202140692</v>
          </cell>
          <cell r="C3741" t="str">
            <v>ITEM  - PÁGINA 2</v>
          </cell>
          <cell r="D3741"/>
          <cell r="E3741"/>
          <cell r="F3741"/>
          <cell r="G3741"/>
          <cell r="H3741"/>
        </row>
        <row r="3742">
          <cell r="A3742" t="str">
            <v>DEPARTAMENTO DE ANTIOQUIA</v>
          </cell>
          <cell r="B3742"/>
          <cell r="C3742"/>
          <cell r="D3742"/>
          <cell r="E3742"/>
          <cell r="F3742"/>
          <cell r="G3742"/>
          <cell r="H3742"/>
        </row>
        <row r="3743">
          <cell r="A3743" t="str">
            <v>MUNICIPIO DE CAUCASIA</v>
          </cell>
          <cell r="B3743"/>
          <cell r="C3743"/>
          <cell r="D3743"/>
          <cell r="E3743"/>
          <cell r="F3743"/>
          <cell r="G3743"/>
          <cell r="H3743"/>
        </row>
        <row r="3744">
          <cell r="A3744" t="str">
            <v>PROYECTO: CONSTRUCCION DE PAVIMENTO RIGIDO URBANO EN LA URBANIZACION VILLA SUAREZ DEL MUNICIPIO DE CAUCASIA ,ANTIOQUIA</v>
          </cell>
          <cell r="B3744"/>
          <cell r="C3744"/>
          <cell r="D3744"/>
          <cell r="E3744"/>
          <cell r="F3744"/>
          <cell r="G3744"/>
          <cell r="H3744"/>
        </row>
        <row r="3745">
          <cell r="A3745"/>
          <cell r="C3745"/>
          <cell r="D3745"/>
          <cell r="E3745"/>
          <cell r="F3745"/>
          <cell r="G3745"/>
          <cell r="H3745"/>
        </row>
        <row r="3746">
          <cell r="A3746" t="str">
            <v>MEMORIAS DE OBRA</v>
          </cell>
          <cell r="B3746"/>
          <cell r="C3746"/>
          <cell r="D3746"/>
          <cell r="E3746"/>
          <cell r="F3746"/>
          <cell r="G3746"/>
          <cell r="H3746"/>
        </row>
        <row r="3748">
          <cell r="A3748" t="str">
            <v>ITEM</v>
          </cell>
          <cell r="B3748" t="str">
            <v>DESCRIPCIÓN</v>
          </cell>
          <cell r="C3748"/>
          <cell r="D3748"/>
          <cell r="E3748"/>
          <cell r="F3748"/>
          <cell r="G3748" t="str">
            <v>UNIDAD</v>
          </cell>
          <cell r="H3748" t="str">
            <v>CANTIDAD</v>
          </cell>
        </row>
        <row r="3749">
          <cell r="A3749"/>
          <cell r="B3749" t="str">
            <v/>
          </cell>
          <cell r="C3749"/>
          <cell r="D3749"/>
          <cell r="E3749"/>
          <cell r="F3749"/>
          <cell r="G3749" t="str">
            <v/>
          </cell>
          <cell r="H3749" t="str">
            <v/>
          </cell>
        </row>
        <row r="3750">
          <cell r="A3750"/>
          <cell r="B3750"/>
          <cell r="C3750"/>
          <cell r="D3750"/>
          <cell r="E3750"/>
          <cell r="F3750"/>
          <cell r="G3750"/>
        </row>
        <row r="3751">
          <cell r="A3751" t="str">
            <v>DETALLE</v>
          </cell>
          <cell r="B3751"/>
          <cell r="C3751" t="str">
            <v>FACTOR</v>
          </cell>
          <cell r="D3751" t="str">
            <v>CANTIDAD</v>
          </cell>
          <cell r="E3751" t="str">
            <v>A (ML)</v>
          </cell>
          <cell r="F3751" t="str">
            <v>B (M2)</v>
          </cell>
          <cell r="G3751" t="str">
            <v>C (M3)</v>
          </cell>
          <cell r="H3751" t="str">
            <v>TOTAL</v>
          </cell>
        </row>
        <row r="3752">
          <cell r="A3752"/>
          <cell r="B3752"/>
          <cell r="C3752"/>
          <cell r="D3752"/>
          <cell r="E3752"/>
          <cell r="F3752"/>
          <cell r="G3752"/>
          <cell r="H3752" t="str">
            <v/>
          </cell>
        </row>
        <row r="3753">
          <cell r="A3753"/>
          <cell r="B3753"/>
          <cell r="C3753"/>
          <cell r="D3753"/>
          <cell r="E3753"/>
          <cell r="F3753"/>
          <cell r="G3753"/>
          <cell r="H3753" t="str">
            <v/>
          </cell>
        </row>
        <row r="3754">
          <cell r="A3754"/>
          <cell r="B3754"/>
          <cell r="C3754"/>
          <cell r="D3754"/>
          <cell r="E3754"/>
          <cell r="F3754"/>
          <cell r="G3754"/>
          <cell r="H3754" t="str">
            <v/>
          </cell>
        </row>
        <row r="3755">
          <cell r="A3755"/>
          <cell r="B3755"/>
          <cell r="C3755"/>
          <cell r="D3755"/>
          <cell r="E3755"/>
          <cell r="F3755"/>
          <cell r="G3755"/>
          <cell r="H3755" t="str">
            <v/>
          </cell>
        </row>
        <row r="3756">
          <cell r="A3756"/>
          <cell r="B3756"/>
          <cell r="C3756"/>
          <cell r="D3756"/>
          <cell r="E3756"/>
          <cell r="F3756"/>
          <cell r="G3756"/>
          <cell r="H3756" t="str">
            <v/>
          </cell>
        </row>
        <row r="3757">
          <cell r="A3757"/>
          <cell r="B3757"/>
          <cell r="C3757"/>
          <cell r="D3757"/>
          <cell r="E3757"/>
          <cell r="F3757"/>
          <cell r="G3757"/>
          <cell r="H3757" t="str">
            <v/>
          </cell>
        </row>
        <row r="3758">
          <cell r="A3758"/>
          <cell r="B3758"/>
          <cell r="C3758"/>
          <cell r="D3758"/>
          <cell r="E3758"/>
          <cell r="F3758"/>
          <cell r="G3758"/>
          <cell r="H3758" t="str">
            <v/>
          </cell>
        </row>
        <row r="3759">
          <cell r="A3759"/>
          <cell r="B3759"/>
          <cell r="C3759"/>
          <cell r="D3759"/>
          <cell r="E3759"/>
          <cell r="F3759"/>
          <cell r="G3759"/>
          <cell r="H3759" t="str">
            <v/>
          </cell>
        </row>
        <row r="3760">
          <cell r="A3760"/>
          <cell r="B3760"/>
          <cell r="C3760"/>
          <cell r="D3760"/>
          <cell r="E3760"/>
          <cell r="F3760"/>
          <cell r="G3760"/>
          <cell r="H3760" t="str">
            <v/>
          </cell>
        </row>
        <row r="3761">
          <cell r="A3761"/>
          <cell r="B3761"/>
          <cell r="C3761"/>
          <cell r="D3761"/>
          <cell r="E3761"/>
          <cell r="F3761"/>
          <cell r="G3761"/>
          <cell r="H3761" t="str">
            <v/>
          </cell>
        </row>
        <row r="3762">
          <cell r="A3762"/>
          <cell r="B3762"/>
          <cell r="C3762"/>
          <cell r="D3762"/>
          <cell r="E3762"/>
          <cell r="F3762"/>
          <cell r="G3762"/>
          <cell r="H3762" t="str">
            <v/>
          </cell>
        </row>
        <row r="3763">
          <cell r="A3763"/>
          <cell r="B3763"/>
          <cell r="C3763"/>
          <cell r="D3763"/>
          <cell r="E3763"/>
          <cell r="F3763"/>
          <cell r="G3763"/>
          <cell r="H3763" t="str">
            <v/>
          </cell>
        </row>
        <row r="3764">
          <cell r="A3764"/>
          <cell r="B3764"/>
          <cell r="C3764"/>
          <cell r="D3764"/>
          <cell r="E3764"/>
          <cell r="F3764"/>
          <cell r="G3764"/>
          <cell r="H3764" t="str">
            <v/>
          </cell>
        </row>
        <row r="3765">
          <cell r="A3765"/>
          <cell r="B3765"/>
          <cell r="C3765"/>
          <cell r="D3765"/>
          <cell r="E3765"/>
          <cell r="F3765"/>
          <cell r="G3765"/>
          <cell r="H3765" t="str">
            <v/>
          </cell>
        </row>
        <row r="3766">
          <cell r="A3766"/>
          <cell r="B3766"/>
          <cell r="C3766"/>
          <cell r="D3766"/>
          <cell r="E3766"/>
          <cell r="F3766"/>
          <cell r="G3766"/>
          <cell r="H3766" t="str">
            <v/>
          </cell>
        </row>
        <row r="3767">
          <cell r="A3767"/>
          <cell r="B3767"/>
          <cell r="C3767"/>
          <cell r="D3767"/>
          <cell r="E3767"/>
          <cell r="F3767"/>
          <cell r="G3767"/>
          <cell r="H3767" t="str">
            <v/>
          </cell>
        </row>
        <row r="3768">
          <cell r="A3768"/>
          <cell r="B3768"/>
          <cell r="C3768"/>
          <cell r="D3768"/>
          <cell r="E3768"/>
          <cell r="F3768"/>
          <cell r="G3768"/>
          <cell r="H3768" t="str">
            <v/>
          </cell>
        </row>
        <row r="3769">
          <cell r="A3769"/>
          <cell r="B3769"/>
          <cell r="C3769"/>
          <cell r="D3769"/>
          <cell r="E3769"/>
          <cell r="F3769"/>
          <cell r="G3769"/>
          <cell r="H3769" t="str">
            <v/>
          </cell>
        </row>
        <row r="3770">
          <cell r="A3770"/>
          <cell r="B3770"/>
          <cell r="C3770"/>
          <cell r="D3770"/>
          <cell r="E3770"/>
          <cell r="F3770"/>
          <cell r="G3770"/>
          <cell r="H3770" t="str">
            <v/>
          </cell>
        </row>
        <row r="3771">
          <cell r="A3771"/>
          <cell r="B3771"/>
          <cell r="C3771"/>
          <cell r="D3771"/>
          <cell r="E3771"/>
          <cell r="F3771"/>
          <cell r="G3771"/>
          <cell r="H3771" t="str">
            <v/>
          </cell>
        </row>
        <row r="3772">
          <cell r="A3772"/>
          <cell r="B3772"/>
          <cell r="C3772"/>
          <cell r="D3772"/>
          <cell r="E3772"/>
          <cell r="F3772"/>
          <cell r="G3772"/>
          <cell r="H3772" t="str">
            <v/>
          </cell>
        </row>
        <row r="3773">
          <cell r="A3773"/>
          <cell r="B3773"/>
          <cell r="C3773"/>
          <cell r="D3773"/>
          <cell r="E3773"/>
          <cell r="F3773"/>
          <cell r="G3773"/>
          <cell r="H3773" t="str">
            <v/>
          </cell>
        </row>
        <row r="3774">
          <cell r="A3774"/>
          <cell r="B3774"/>
          <cell r="C3774"/>
          <cell r="D3774"/>
          <cell r="E3774"/>
          <cell r="F3774"/>
          <cell r="G3774"/>
          <cell r="H3774" t="str">
            <v/>
          </cell>
        </row>
        <row r="3775">
          <cell r="A3775"/>
          <cell r="B3775"/>
          <cell r="C3775"/>
          <cell r="D3775"/>
          <cell r="E3775"/>
          <cell r="F3775"/>
          <cell r="G3775"/>
          <cell r="H3775" t="str">
            <v/>
          </cell>
        </row>
        <row r="3776">
          <cell r="A3776"/>
          <cell r="B3776"/>
          <cell r="C3776"/>
          <cell r="D3776"/>
          <cell r="E3776"/>
          <cell r="F3776"/>
          <cell r="G3776"/>
          <cell r="H3776" t="str">
            <v/>
          </cell>
        </row>
        <row r="3777">
          <cell r="A3777"/>
          <cell r="B3777"/>
          <cell r="C3777"/>
          <cell r="D3777"/>
          <cell r="E3777"/>
          <cell r="F3777"/>
          <cell r="G3777"/>
          <cell r="H3777" t="str">
            <v/>
          </cell>
        </row>
        <row r="3778">
          <cell r="A3778"/>
          <cell r="B3778"/>
          <cell r="C3778"/>
          <cell r="D3778"/>
          <cell r="E3778"/>
          <cell r="F3778"/>
          <cell r="G3778"/>
          <cell r="H3778" t="str">
            <v/>
          </cell>
        </row>
        <row r="3779">
          <cell r="A3779"/>
          <cell r="B3779"/>
          <cell r="C3779"/>
          <cell r="D3779"/>
          <cell r="E3779"/>
          <cell r="F3779"/>
          <cell r="G3779"/>
          <cell r="H3779" t="str">
            <v/>
          </cell>
        </row>
        <row r="3780">
          <cell r="A3780"/>
          <cell r="B3780"/>
          <cell r="C3780"/>
          <cell r="D3780"/>
          <cell r="E3780"/>
          <cell r="F3780"/>
          <cell r="G3780"/>
          <cell r="H3780" t="str">
            <v/>
          </cell>
        </row>
        <row r="3781">
          <cell r="A3781"/>
          <cell r="B3781"/>
          <cell r="C3781"/>
          <cell r="D3781"/>
          <cell r="E3781"/>
          <cell r="F3781"/>
          <cell r="G3781"/>
          <cell r="H3781" t="str">
            <v/>
          </cell>
        </row>
        <row r="3782">
          <cell r="A3782"/>
          <cell r="B3782"/>
          <cell r="C3782"/>
          <cell r="D3782"/>
          <cell r="E3782"/>
          <cell r="F3782"/>
          <cell r="G3782"/>
          <cell r="H3782" t="str">
            <v/>
          </cell>
        </row>
        <row r="3783">
          <cell r="A3783" t="str">
            <v>ITEM  - PÁGINA 1</v>
          </cell>
          <cell r="B3783"/>
          <cell r="C3783"/>
          <cell r="D3783"/>
          <cell r="E3783"/>
          <cell r="F3783"/>
          <cell r="G3783"/>
          <cell r="H3783"/>
        </row>
        <row r="3784">
          <cell r="A3784"/>
          <cell r="B3784"/>
          <cell r="C3784"/>
          <cell r="D3784"/>
          <cell r="E3784"/>
          <cell r="F3784"/>
          <cell r="G3784"/>
          <cell r="H3784" t="str">
            <v/>
          </cell>
        </row>
        <row r="3785">
          <cell r="A3785"/>
          <cell r="B3785"/>
          <cell r="C3785"/>
          <cell r="D3785"/>
          <cell r="E3785"/>
          <cell r="F3785"/>
          <cell r="G3785"/>
          <cell r="H3785" t="str">
            <v/>
          </cell>
        </row>
        <row r="3786">
          <cell r="A3786"/>
          <cell r="B3786"/>
          <cell r="C3786"/>
          <cell r="D3786"/>
          <cell r="E3786"/>
          <cell r="F3786"/>
          <cell r="G3786"/>
          <cell r="H3786" t="str">
            <v/>
          </cell>
        </row>
        <row r="3787">
          <cell r="A3787"/>
          <cell r="B3787"/>
          <cell r="C3787"/>
          <cell r="D3787"/>
          <cell r="E3787"/>
          <cell r="F3787"/>
          <cell r="G3787"/>
          <cell r="H3787" t="str">
            <v/>
          </cell>
        </row>
        <row r="3788">
          <cell r="A3788"/>
          <cell r="B3788"/>
          <cell r="C3788"/>
          <cell r="D3788"/>
          <cell r="E3788"/>
          <cell r="F3788"/>
          <cell r="G3788"/>
          <cell r="H3788" t="str">
            <v/>
          </cell>
        </row>
        <row r="3789">
          <cell r="A3789"/>
          <cell r="B3789"/>
          <cell r="C3789"/>
          <cell r="D3789"/>
          <cell r="E3789"/>
          <cell r="F3789"/>
          <cell r="G3789"/>
          <cell r="H3789" t="str">
            <v/>
          </cell>
        </row>
        <row r="3790">
          <cell r="A3790"/>
          <cell r="B3790"/>
          <cell r="C3790"/>
          <cell r="D3790"/>
          <cell r="E3790"/>
          <cell r="F3790"/>
          <cell r="G3790"/>
          <cell r="H3790" t="str">
            <v/>
          </cell>
        </row>
        <row r="3791">
          <cell r="A3791"/>
          <cell r="B3791"/>
          <cell r="C3791"/>
          <cell r="D3791"/>
          <cell r="E3791"/>
          <cell r="F3791"/>
          <cell r="G3791"/>
          <cell r="H3791" t="str">
            <v/>
          </cell>
        </row>
        <row r="3792">
          <cell r="A3792"/>
          <cell r="B3792"/>
          <cell r="C3792"/>
          <cell r="D3792"/>
          <cell r="E3792"/>
          <cell r="F3792"/>
          <cell r="G3792"/>
          <cell r="H3792" t="str">
            <v/>
          </cell>
        </row>
        <row r="3793">
          <cell r="A3793"/>
          <cell r="B3793"/>
          <cell r="C3793"/>
          <cell r="D3793"/>
          <cell r="E3793"/>
          <cell r="F3793"/>
          <cell r="G3793"/>
          <cell r="H3793" t="str">
            <v/>
          </cell>
        </row>
        <row r="3794">
          <cell r="A3794"/>
          <cell r="B3794"/>
          <cell r="C3794"/>
          <cell r="D3794"/>
          <cell r="E3794"/>
          <cell r="F3794"/>
          <cell r="G3794"/>
          <cell r="H3794" t="str">
            <v/>
          </cell>
        </row>
        <row r="3795">
          <cell r="A3795"/>
          <cell r="B3795"/>
          <cell r="C3795"/>
          <cell r="D3795"/>
          <cell r="E3795"/>
          <cell r="F3795"/>
          <cell r="G3795"/>
          <cell r="H3795" t="str">
            <v/>
          </cell>
        </row>
        <row r="3796">
          <cell r="A3796"/>
          <cell r="B3796"/>
          <cell r="C3796"/>
          <cell r="D3796"/>
          <cell r="E3796"/>
          <cell r="F3796"/>
          <cell r="G3796"/>
          <cell r="H3796" t="str">
            <v/>
          </cell>
        </row>
        <row r="3797">
          <cell r="A3797"/>
          <cell r="B3797"/>
          <cell r="C3797"/>
          <cell r="D3797"/>
          <cell r="E3797"/>
          <cell r="F3797"/>
          <cell r="G3797"/>
          <cell r="H3797" t="str">
            <v/>
          </cell>
        </row>
        <row r="3798">
          <cell r="A3798"/>
          <cell r="B3798"/>
          <cell r="C3798"/>
          <cell r="D3798"/>
          <cell r="E3798"/>
          <cell r="F3798"/>
          <cell r="G3798"/>
          <cell r="H3798" t="str">
            <v/>
          </cell>
        </row>
        <row r="3799">
          <cell r="A3799"/>
          <cell r="B3799"/>
          <cell r="C3799"/>
          <cell r="D3799"/>
          <cell r="E3799"/>
          <cell r="F3799"/>
          <cell r="G3799"/>
          <cell r="H3799" t="str">
            <v/>
          </cell>
        </row>
        <row r="3800">
          <cell r="A3800"/>
          <cell r="B3800"/>
          <cell r="C3800"/>
          <cell r="D3800"/>
          <cell r="E3800"/>
          <cell r="F3800"/>
          <cell r="G3800"/>
          <cell r="H3800" t="str">
            <v/>
          </cell>
        </row>
        <row r="3801">
          <cell r="A3801" t="str">
            <v xml:space="preserve">TOTAL CANTIDAD ITEM </v>
          </cell>
          <cell r="B3801"/>
          <cell r="C3801"/>
          <cell r="D3801"/>
          <cell r="E3801"/>
          <cell r="F3801"/>
          <cell r="G3801"/>
          <cell r="H3801" t="str">
            <v/>
          </cell>
        </row>
        <row r="3802">
          <cell r="A3802" t="str">
            <v>INSERTE PLANO, GRÁFICO O ESQUEMA AQUÍ</v>
          </cell>
          <cell r="B3802"/>
          <cell r="C3802"/>
          <cell r="D3802"/>
          <cell r="E3802"/>
          <cell r="F3802"/>
          <cell r="G3802"/>
          <cell r="H3802"/>
        </row>
        <row r="3803">
          <cell r="A3803"/>
          <cell r="B3803"/>
          <cell r="C3803"/>
          <cell r="D3803"/>
          <cell r="E3803"/>
          <cell r="F3803"/>
          <cell r="G3803"/>
          <cell r="H3803"/>
        </row>
        <row r="3804">
          <cell r="A3804"/>
          <cell r="B3804"/>
          <cell r="C3804"/>
          <cell r="D3804"/>
          <cell r="E3804"/>
          <cell r="F3804"/>
          <cell r="G3804"/>
          <cell r="H3804"/>
        </row>
        <row r="3805">
          <cell r="A3805"/>
          <cell r="B3805"/>
          <cell r="C3805"/>
          <cell r="D3805"/>
          <cell r="E3805"/>
          <cell r="F3805"/>
          <cell r="G3805"/>
          <cell r="H3805"/>
        </row>
        <row r="3806">
          <cell r="A3806"/>
          <cell r="B3806"/>
          <cell r="C3806"/>
          <cell r="D3806"/>
          <cell r="E3806"/>
          <cell r="F3806"/>
          <cell r="G3806"/>
          <cell r="H3806"/>
        </row>
        <row r="3807">
          <cell r="A3807"/>
          <cell r="B3807"/>
          <cell r="C3807"/>
          <cell r="D3807"/>
          <cell r="E3807"/>
          <cell r="F3807"/>
          <cell r="G3807"/>
          <cell r="H3807"/>
        </row>
        <row r="3808">
          <cell r="A3808"/>
          <cell r="B3808"/>
          <cell r="C3808"/>
          <cell r="D3808"/>
          <cell r="E3808"/>
          <cell r="F3808"/>
          <cell r="G3808"/>
          <cell r="H3808"/>
        </row>
        <row r="3809">
          <cell r="A3809"/>
          <cell r="B3809"/>
          <cell r="C3809"/>
          <cell r="D3809"/>
          <cell r="E3809"/>
          <cell r="F3809"/>
          <cell r="G3809"/>
          <cell r="H3809"/>
        </row>
        <row r="3810">
          <cell r="A3810"/>
          <cell r="B3810"/>
          <cell r="C3810"/>
          <cell r="D3810"/>
          <cell r="E3810"/>
          <cell r="F3810"/>
          <cell r="G3810"/>
          <cell r="H3810"/>
        </row>
        <row r="3811">
          <cell r="A3811"/>
          <cell r="B3811"/>
          <cell r="C3811"/>
          <cell r="D3811"/>
          <cell r="E3811"/>
          <cell r="F3811"/>
          <cell r="G3811"/>
          <cell r="H3811"/>
        </row>
        <row r="3812">
          <cell r="A3812"/>
          <cell r="B3812"/>
          <cell r="C3812"/>
          <cell r="D3812"/>
          <cell r="E3812"/>
          <cell r="F3812"/>
          <cell r="G3812"/>
          <cell r="H3812"/>
        </row>
        <row r="3813">
          <cell r="A3813"/>
          <cell r="B3813"/>
          <cell r="C3813"/>
          <cell r="D3813"/>
          <cell r="E3813"/>
          <cell r="F3813"/>
          <cell r="G3813"/>
          <cell r="H3813"/>
        </row>
        <row r="3814">
          <cell r="A3814"/>
          <cell r="B3814"/>
          <cell r="C3814"/>
          <cell r="D3814"/>
          <cell r="E3814"/>
          <cell r="F3814"/>
          <cell r="G3814"/>
          <cell r="H3814"/>
        </row>
        <row r="3815">
          <cell r="A3815"/>
          <cell r="B3815"/>
          <cell r="C3815"/>
          <cell r="D3815"/>
          <cell r="E3815"/>
          <cell r="F3815"/>
          <cell r="G3815"/>
          <cell r="H3815"/>
        </row>
        <row r="3816">
          <cell r="A3816"/>
          <cell r="B3816"/>
          <cell r="C3816"/>
          <cell r="D3816"/>
          <cell r="E3816"/>
          <cell r="F3816"/>
          <cell r="G3816"/>
          <cell r="H3816"/>
        </row>
        <row r="3817">
          <cell r="A3817"/>
          <cell r="B3817"/>
          <cell r="C3817"/>
          <cell r="D3817"/>
          <cell r="E3817"/>
          <cell r="F3817"/>
          <cell r="G3817"/>
          <cell r="H3817"/>
        </row>
        <row r="3818">
          <cell r="A3818"/>
          <cell r="B3818"/>
          <cell r="C3818"/>
          <cell r="D3818"/>
          <cell r="E3818"/>
          <cell r="F3818"/>
          <cell r="G3818"/>
          <cell r="H3818"/>
        </row>
        <row r="3819">
          <cell r="A3819"/>
          <cell r="B3819"/>
          <cell r="C3819"/>
          <cell r="D3819"/>
          <cell r="E3819"/>
          <cell r="F3819"/>
          <cell r="G3819"/>
          <cell r="H3819"/>
        </row>
        <row r="3820">
          <cell r="A3820"/>
          <cell r="B3820"/>
          <cell r="C3820"/>
          <cell r="D3820"/>
          <cell r="E3820"/>
          <cell r="F3820"/>
          <cell r="G3820"/>
          <cell r="H3820"/>
        </row>
        <row r="3821">
          <cell r="A3821"/>
          <cell r="B3821"/>
          <cell r="C3821"/>
          <cell r="D3821"/>
          <cell r="E3821"/>
          <cell r="F3821"/>
          <cell r="G3821"/>
          <cell r="H3821"/>
        </row>
        <row r="3822">
          <cell r="A3822"/>
          <cell r="C3822"/>
          <cell r="D3822"/>
          <cell r="E3822"/>
          <cell r="F3822"/>
          <cell r="G3822"/>
        </row>
        <row r="3823">
          <cell r="A3823"/>
          <cell r="C3823"/>
          <cell r="D3823"/>
          <cell r="E3823"/>
          <cell r="F3823"/>
          <cell r="G3823"/>
        </row>
        <row r="3824">
          <cell r="A3824"/>
          <cell r="B3824"/>
          <cell r="C3824"/>
          <cell r="D3824"/>
          <cell r="E3824"/>
          <cell r="F3824"/>
          <cell r="G3824"/>
        </row>
        <row r="3825">
          <cell r="A3825"/>
          <cell r="B3825" t="str">
            <v>LUIS ROBERTO MONTERROSA OROZCO</v>
          </cell>
          <cell r="C3825"/>
          <cell r="D3825"/>
          <cell r="E3825"/>
          <cell r="F3825"/>
          <cell r="G3825"/>
        </row>
        <row r="3826">
          <cell r="A3826"/>
          <cell r="B3826" t="str">
            <v>ING. CIVIL CONSULTOR EXTERNO</v>
          </cell>
          <cell r="C3826"/>
          <cell r="D3826"/>
          <cell r="E3826"/>
          <cell r="F3826"/>
          <cell r="G3826"/>
        </row>
        <row r="3827">
          <cell r="A3827"/>
          <cell r="B3827" t="str">
            <v>PLANEACION MUNICIPAL</v>
          </cell>
          <cell r="C3827"/>
          <cell r="D3827"/>
          <cell r="E3827"/>
          <cell r="F3827"/>
          <cell r="G3827"/>
        </row>
        <row r="3828">
          <cell r="A3828"/>
          <cell r="B3828" t="str">
            <v>M.P. 5202140692</v>
          </cell>
          <cell r="C3828" t="str">
            <v>ITEM  - PÁGINA 2</v>
          </cell>
          <cell r="D3828"/>
          <cell r="E3828"/>
          <cell r="F3828"/>
          <cell r="G3828"/>
          <cell r="H3828"/>
        </row>
        <row r="3829">
          <cell r="A3829" t="str">
            <v>DEPARTAMENTO DE ANTIOQUIA</v>
          </cell>
          <cell r="B3829"/>
          <cell r="C3829"/>
          <cell r="D3829"/>
          <cell r="E3829"/>
          <cell r="F3829"/>
          <cell r="G3829"/>
          <cell r="H3829"/>
        </row>
        <row r="3830">
          <cell r="A3830" t="str">
            <v>MUNICIPIO DE CAUCASIA</v>
          </cell>
          <cell r="B3830"/>
          <cell r="C3830"/>
          <cell r="D3830"/>
          <cell r="E3830"/>
          <cell r="F3830"/>
          <cell r="G3830"/>
          <cell r="H3830"/>
        </row>
        <row r="3831">
          <cell r="A3831" t="str">
            <v>PROYECTO: CONSTRUCCION DE PAVIMENTO RIGIDO URBANO EN LA URBANIZACION VILLA SUAREZ DEL MUNICIPIO DE CAUCASIA ,ANTIOQUIA</v>
          </cell>
          <cell r="B3831"/>
          <cell r="C3831"/>
          <cell r="D3831"/>
          <cell r="E3831"/>
          <cell r="F3831"/>
          <cell r="G3831"/>
          <cell r="H3831"/>
        </row>
        <row r="3832">
          <cell r="A3832"/>
          <cell r="C3832"/>
          <cell r="D3832"/>
          <cell r="E3832"/>
          <cell r="F3832"/>
          <cell r="G3832"/>
          <cell r="H3832"/>
        </row>
        <row r="3833">
          <cell r="A3833" t="str">
            <v>MEMORIAS DE OBRA</v>
          </cell>
          <cell r="B3833"/>
          <cell r="C3833"/>
          <cell r="D3833"/>
          <cell r="E3833"/>
          <cell r="F3833"/>
          <cell r="G3833"/>
          <cell r="H3833"/>
        </row>
        <row r="3835">
          <cell r="A3835" t="str">
            <v>ITEM</v>
          </cell>
          <cell r="B3835" t="str">
            <v>DESCRIPCIÓN</v>
          </cell>
          <cell r="C3835"/>
          <cell r="D3835"/>
          <cell r="E3835"/>
          <cell r="F3835"/>
          <cell r="G3835" t="str">
            <v>UNIDAD</v>
          </cell>
          <cell r="H3835" t="str">
            <v>CANTIDAD</v>
          </cell>
        </row>
        <row r="3836">
          <cell r="A3836"/>
          <cell r="B3836" t="str">
            <v/>
          </cell>
          <cell r="C3836"/>
          <cell r="D3836"/>
          <cell r="E3836"/>
          <cell r="F3836"/>
          <cell r="G3836" t="str">
            <v/>
          </cell>
          <cell r="H3836" t="str">
            <v/>
          </cell>
        </row>
        <row r="3837">
          <cell r="A3837"/>
          <cell r="B3837"/>
          <cell r="C3837"/>
          <cell r="D3837"/>
          <cell r="E3837"/>
          <cell r="F3837"/>
          <cell r="G3837"/>
        </row>
        <row r="3838">
          <cell r="A3838" t="str">
            <v>DETALLE</v>
          </cell>
          <cell r="B3838"/>
          <cell r="C3838" t="str">
            <v>FACTOR</v>
          </cell>
          <cell r="D3838" t="str">
            <v>CANTIDAD</v>
          </cell>
          <cell r="E3838" t="str">
            <v>A (ML)</v>
          </cell>
          <cell r="F3838" t="str">
            <v>B (M2)</v>
          </cell>
          <cell r="G3838" t="str">
            <v>C (M3)</v>
          </cell>
          <cell r="H3838" t="str">
            <v>TOTAL</v>
          </cell>
        </row>
        <row r="3839">
          <cell r="A3839"/>
          <cell r="B3839"/>
          <cell r="C3839"/>
          <cell r="D3839"/>
          <cell r="E3839"/>
          <cell r="F3839"/>
          <cell r="G3839"/>
          <cell r="H3839" t="str">
            <v/>
          </cell>
        </row>
        <row r="3840">
          <cell r="A3840"/>
          <cell r="B3840"/>
          <cell r="C3840"/>
          <cell r="D3840"/>
          <cell r="E3840"/>
          <cell r="F3840"/>
          <cell r="G3840"/>
          <cell r="H3840" t="str">
            <v/>
          </cell>
        </row>
        <row r="3841">
          <cell r="A3841"/>
          <cell r="B3841"/>
          <cell r="C3841"/>
          <cell r="D3841"/>
          <cell r="E3841"/>
          <cell r="F3841"/>
          <cell r="G3841"/>
          <cell r="H3841" t="str">
            <v/>
          </cell>
        </row>
        <row r="3842">
          <cell r="A3842"/>
          <cell r="B3842"/>
          <cell r="C3842"/>
          <cell r="D3842"/>
          <cell r="E3842"/>
          <cell r="F3842"/>
          <cell r="G3842"/>
          <cell r="H3842" t="str">
            <v/>
          </cell>
        </row>
        <row r="3843">
          <cell r="A3843"/>
          <cell r="B3843"/>
          <cell r="C3843"/>
          <cell r="D3843"/>
          <cell r="E3843"/>
          <cell r="F3843"/>
          <cell r="G3843"/>
          <cell r="H3843" t="str">
            <v/>
          </cell>
        </row>
        <row r="3844">
          <cell r="A3844"/>
          <cell r="B3844"/>
          <cell r="C3844"/>
          <cell r="D3844"/>
          <cell r="E3844"/>
          <cell r="F3844"/>
          <cell r="G3844"/>
          <cell r="H3844" t="str">
            <v/>
          </cell>
        </row>
        <row r="3845">
          <cell r="A3845"/>
          <cell r="B3845"/>
          <cell r="C3845"/>
          <cell r="D3845"/>
          <cell r="E3845"/>
          <cell r="F3845"/>
          <cell r="G3845"/>
          <cell r="H3845" t="str">
            <v/>
          </cell>
        </row>
        <row r="3846">
          <cell r="A3846"/>
          <cell r="B3846"/>
          <cell r="C3846"/>
          <cell r="D3846"/>
          <cell r="E3846"/>
          <cell r="F3846"/>
          <cell r="G3846"/>
          <cell r="H3846" t="str">
            <v/>
          </cell>
        </row>
        <row r="3847">
          <cell r="A3847"/>
          <cell r="B3847"/>
          <cell r="C3847"/>
          <cell r="D3847"/>
          <cell r="E3847"/>
          <cell r="F3847"/>
          <cell r="G3847"/>
          <cell r="H3847" t="str">
            <v/>
          </cell>
        </row>
        <row r="3848">
          <cell r="A3848"/>
          <cell r="B3848"/>
          <cell r="C3848"/>
          <cell r="D3848"/>
          <cell r="E3848"/>
          <cell r="F3848"/>
          <cell r="G3848"/>
          <cell r="H3848" t="str">
            <v/>
          </cell>
        </row>
        <row r="3849">
          <cell r="A3849"/>
          <cell r="B3849"/>
          <cell r="C3849"/>
          <cell r="D3849"/>
          <cell r="E3849"/>
          <cell r="F3849"/>
          <cell r="G3849"/>
          <cell r="H3849" t="str">
            <v/>
          </cell>
        </row>
        <row r="3850">
          <cell r="A3850"/>
          <cell r="B3850"/>
          <cell r="C3850"/>
          <cell r="D3850"/>
          <cell r="E3850"/>
          <cell r="F3850"/>
          <cell r="G3850"/>
          <cell r="H3850" t="str">
            <v/>
          </cell>
        </row>
        <row r="3851">
          <cell r="A3851"/>
          <cell r="B3851"/>
          <cell r="C3851"/>
          <cell r="D3851"/>
          <cell r="E3851"/>
          <cell r="F3851"/>
          <cell r="G3851"/>
          <cell r="H3851" t="str">
            <v/>
          </cell>
        </row>
        <row r="3852">
          <cell r="A3852"/>
          <cell r="B3852"/>
          <cell r="C3852"/>
          <cell r="D3852"/>
          <cell r="E3852"/>
          <cell r="F3852"/>
          <cell r="G3852"/>
          <cell r="H3852" t="str">
            <v/>
          </cell>
        </row>
        <row r="3853">
          <cell r="A3853"/>
          <cell r="B3853"/>
          <cell r="C3853"/>
          <cell r="D3853"/>
          <cell r="E3853"/>
          <cell r="F3853"/>
          <cell r="G3853"/>
          <cell r="H3853" t="str">
            <v/>
          </cell>
        </row>
        <row r="3854">
          <cell r="A3854"/>
          <cell r="B3854"/>
          <cell r="C3854"/>
          <cell r="D3854"/>
          <cell r="E3854"/>
          <cell r="F3854"/>
          <cell r="G3854"/>
          <cell r="H3854" t="str">
            <v/>
          </cell>
        </row>
        <row r="3855">
          <cell r="A3855"/>
          <cell r="B3855"/>
          <cell r="C3855"/>
          <cell r="D3855"/>
          <cell r="E3855"/>
          <cell r="F3855"/>
          <cell r="G3855"/>
          <cell r="H3855" t="str">
            <v/>
          </cell>
        </row>
        <row r="3856">
          <cell r="A3856"/>
          <cell r="B3856"/>
          <cell r="C3856"/>
          <cell r="D3856"/>
          <cell r="E3856"/>
          <cell r="F3856"/>
          <cell r="G3856"/>
          <cell r="H3856" t="str">
            <v/>
          </cell>
        </row>
        <row r="3857">
          <cell r="A3857"/>
          <cell r="B3857"/>
          <cell r="C3857"/>
          <cell r="D3857"/>
          <cell r="E3857"/>
          <cell r="F3857"/>
          <cell r="G3857"/>
          <cell r="H3857" t="str">
            <v/>
          </cell>
        </row>
        <row r="3858">
          <cell r="A3858"/>
          <cell r="B3858"/>
          <cell r="C3858"/>
          <cell r="D3858"/>
          <cell r="E3858"/>
          <cell r="F3858"/>
          <cell r="G3858"/>
          <cell r="H3858" t="str">
            <v/>
          </cell>
        </row>
        <row r="3859">
          <cell r="A3859"/>
          <cell r="B3859"/>
          <cell r="C3859"/>
          <cell r="D3859"/>
          <cell r="E3859"/>
          <cell r="F3859"/>
          <cell r="G3859"/>
          <cell r="H3859" t="str">
            <v/>
          </cell>
        </row>
        <row r="3860">
          <cell r="A3860"/>
          <cell r="B3860"/>
          <cell r="C3860"/>
          <cell r="D3860"/>
          <cell r="E3860"/>
          <cell r="F3860"/>
          <cell r="G3860"/>
          <cell r="H3860" t="str">
            <v/>
          </cell>
        </row>
        <row r="3861">
          <cell r="A3861"/>
          <cell r="B3861"/>
          <cell r="C3861"/>
          <cell r="D3861"/>
          <cell r="E3861"/>
          <cell r="F3861"/>
          <cell r="G3861"/>
          <cell r="H3861" t="str">
            <v/>
          </cell>
        </row>
        <row r="3862">
          <cell r="A3862"/>
          <cell r="B3862"/>
          <cell r="C3862"/>
          <cell r="D3862"/>
          <cell r="E3862"/>
          <cell r="F3862"/>
          <cell r="G3862"/>
          <cell r="H3862" t="str">
            <v/>
          </cell>
        </row>
        <row r="3863">
          <cell r="A3863"/>
          <cell r="B3863"/>
          <cell r="C3863"/>
          <cell r="D3863"/>
          <cell r="E3863"/>
          <cell r="F3863"/>
          <cell r="G3863"/>
          <cell r="H3863" t="str">
            <v/>
          </cell>
        </row>
        <row r="3864">
          <cell r="A3864"/>
          <cell r="B3864"/>
          <cell r="C3864"/>
          <cell r="D3864"/>
          <cell r="E3864"/>
          <cell r="F3864"/>
          <cell r="G3864"/>
          <cell r="H3864" t="str">
            <v/>
          </cell>
        </row>
        <row r="3865">
          <cell r="A3865"/>
          <cell r="B3865"/>
          <cell r="C3865"/>
          <cell r="D3865"/>
          <cell r="E3865"/>
          <cell r="F3865"/>
          <cell r="G3865"/>
          <cell r="H3865" t="str">
            <v/>
          </cell>
        </row>
        <row r="3866">
          <cell r="A3866"/>
          <cell r="B3866"/>
          <cell r="C3866"/>
          <cell r="D3866"/>
          <cell r="E3866"/>
          <cell r="F3866"/>
          <cell r="G3866"/>
          <cell r="H3866" t="str">
            <v/>
          </cell>
        </row>
        <row r="3867">
          <cell r="A3867"/>
          <cell r="B3867"/>
          <cell r="C3867"/>
          <cell r="D3867"/>
          <cell r="E3867"/>
          <cell r="F3867"/>
          <cell r="G3867"/>
          <cell r="H3867" t="str">
            <v/>
          </cell>
        </row>
        <row r="3868">
          <cell r="A3868"/>
          <cell r="B3868"/>
          <cell r="C3868"/>
          <cell r="D3868"/>
          <cell r="E3868"/>
          <cell r="F3868"/>
          <cell r="G3868"/>
          <cell r="H3868" t="str">
            <v/>
          </cell>
        </row>
        <row r="3869">
          <cell r="A3869"/>
          <cell r="B3869"/>
          <cell r="C3869"/>
          <cell r="D3869"/>
          <cell r="E3869"/>
          <cell r="F3869"/>
          <cell r="G3869"/>
          <cell r="H3869" t="str">
            <v/>
          </cell>
        </row>
        <row r="3870">
          <cell r="A3870" t="str">
            <v>ITEM  - PÁGINA 1</v>
          </cell>
          <cell r="B3870"/>
          <cell r="C3870"/>
          <cell r="D3870"/>
          <cell r="E3870"/>
          <cell r="F3870"/>
          <cell r="G3870"/>
          <cell r="H3870"/>
        </row>
        <row r="3871">
          <cell r="A3871"/>
          <cell r="B3871"/>
          <cell r="C3871"/>
          <cell r="D3871"/>
          <cell r="E3871"/>
          <cell r="F3871"/>
          <cell r="G3871"/>
          <cell r="H3871" t="str">
            <v/>
          </cell>
        </row>
        <row r="3872">
          <cell r="A3872"/>
          <cell r="B3872"/>
          <cell r="C3872"/>
          <cell r="D3872"/>
          <cell r="E3872"/>
          <cell r="F3872"/>
          <cell r="G3872"/>
          <cell r="H3872" t="str">
            <v/>
          </cell>
        </row>
        <row r="3873">
          <cell r="A3873"/>
          <cell r="B3873"/>
          <cell r="C3873"/>
          <cell r="D3873"/>
          <cell r="E3873"/>
          <cell r="F3873"/>
          <cell r="G3873"/>
          <cell r="H3873" t="str">
            <v/>
          </cell>
        </row>
        <row r="3874">
          <cell r="A3874"/>
          <cell r="B3874"/>
          <cell r="C3874"/>
          <cell r="D3874"/>
          <cell r="E3874"/>
          <cell r="F3874"/>
          <cell r="G3874"/>
          <cell r="H3874" t="str">
            <v/>
          </cell>
        </row>
        <row r="3875">
          <cell r="A3875"/>
          <cell r="B3875"/>
          <cell r="C3875"/>
          <cell r="D3875"/>
          <cell r="E3875"/>
          <cell r="F3875"/>
          <cell r="G3875"/>
          <cell r="H3875" t="str">
            <v/>
          </cell>
        </row>
        <row r="3876">
          <cell r="A3876"/>
          <cell r="B3876"/>
          <cell r="C3876"/>
          <cell r="D3876"/>
          <cell r="E3876"/>
          <cell r="F3876"/>
          <cell r="G3876"/>
          <cell r="H3876" t="str">
            <v/>
          </cell>
        </row>
        <row r="3877">
          <cell r="A3877"/>
          <cell r="B3877"/>
          <cell r="C3877"/>
          <cell r="D3877"/>
          <cell r="E3877"/>
          <cell r="F3877"/>
          <cell r="G3877"/>
          <cell r="H3877" t="str">
            <v/>
          </cell>
        </row>
        <row r="3878">
          <cell r="A3878"/>
          <cell r="B3878"/>
          <cell r="C3878"/>
          <cell r="D3878"/>
          <cell r="E3878"/>
          <cell r="F3878"/>
          <cell r="G3878"/>
          <cell r="H3878" t="str">
            <v/>
          </cell>
        </row>
        <row r="3879">
          <cell r="A3879"/>
          <cell r="B3879"/>
          <cell r="C3879"/>
          <cell r="D3879"/>
          <cell r="E3879"/>
          <cell r="F3879"/>
          <cell r="G3879"/>
          <cell r="H3879" t="str">
            <v/>
          </cell>
        </row>
        <row r="3880">
          <cell r="A3880"/>
          <cell r="B3880"/>
          <cell r="C3880"/>
          <cell r="D3880"/>
          <cell r="E3880"/>
          <cell r="F3880"/>
          <cell r="G3880"/>
          <cell r="H3880" t="str">
            <v/>
          </cell>
        </row>
        <row r="3881">
          <cell r="A3881"/>
          <cell r="B3881"/>
          <cell r="C3881"/>
          <cell r="D3881"/>
          <cell r="E3881"/>
          <cell r="F3881"/>
          <cell r="G3881"/>
          <cell r="H3881" t="str">
            <v/>
          </cell>
        </row>
        <row r="3882">
          <cell r="A3882"/>
          <cell r="B3882"/>
          <cell r="C3882"/>
          <cell r="D3882"/>
          <cell r="E3882"/>
          <cell r="F3882"/>
          <cell r="G3882"/>
          <cell r="H3882" t="str">
            <v/>
          </cell>
        </row>
        <row r="3883">
          <cell r="A3883"/>
          <cell r="B3883"/>
          <cell r="C3883"/>
          <cell r="D3883"/>
          <cell r="E3883"/>
          <cell r="F3883"/>
          <cell r="G3883"/>
          <cell r="H3883" t="str">
            <v/>
          </cell>
        </row>
        <row r="3884">
          <cell r="A3884"/>
          <cell r="B3884"/>
          <cell r="C3884"/>
          <cell r="D3884"/>
          <cell r="E3884"/>
          <cell r="F3884"/>
          <cell r="G3884"/>
          <cell r="H3884" t="str">
            <v/>
          </cell>
        </row>
        <row r="3885">
          <cell r="A3885"/>
          <cell r="B3885"/>
          <cell r="C3885"/>
          <cell r="D3885"/>
          <cell r="E3885"/>
          <cell r="F3885"/>
          <cell r="G3885"/>
          <cell r="H3885" t="str">
            <v/>
          </cell>
        </row>
        <row r="3886">
          <cell r="A3886"/>
          <cell r="B3886"/>
          <cell r="C3886"/>
          <cell r="D3886"/>
          <cell r="E3886"/>
          <cell r="F3886"/>
          <cell r="G3886"/>
          <cell r="H3886" t="str">
            <v/>
          </cell>
        </row>
        <row r="3887">
          <cell r="A3887"/>
          <cell r="B3887"/>
          <cell r="C3887"/>
          <cell r="D3887"/>
          <cell r="E3887"/>
          <cell r="F3887"/>
          <cell r="G3887"/>
          <cell r="H3887" t="str">
            <v/>
          </cell>
        </row>
        <row r="3888">
          <cell r="A3888" t="str">
            <v xml:space="preserve">TOTAL CANTIDAD ITEM </v>
          </cell>
          <cell r="B3888"/>
          <cell r="C3888"/>
          <cell r="D3888"/>
          <cell r="E3888"/>
          <cell r="F3888"/>
          <cell r="G3888"/>
          <cell r="H3888" t="str">
            <v/>
          </cell>
        </row>
        <row r="3889">
          <cell r="A3889" t="str">
            <v>INSERTE PLANO, GRÁFICO O ESQUEMA AQUÍ</v>
          </cell>
          <cell r="B3889"/>
          <cell r="C3889"/>
          <cell r="D3889"/>
          <cell r="E3889"/>
          <cell r="F3889"/>
          <cell r="G3889"/>
          <cell r="H3889"/>
        </row>
        <row r="3890">
          <cell r="A3890"/>
          <cell r="B3890"/>
          <cell r="C3890"/>
          <cell r="D3890"/>
          <cell r="E3890"/>
          <cell r="F3890"/>
          <cell r="G3890"/>
          <cell r="H3890"/>
        </row>
        <row r="3891">
          <cell r="A3891"/>
          <cell r="B3891"/>
          <cell r="C3891"/>
          <cell r="D3891"/>
          <cell r="E3891"/>
          <cell r="F3891"/>
          <cell r="G3891"/>
          <cell r="H3891"/>
        </row>
        <row r="3892">
          <cell r="A3892"/>
          <cell r="B3892"/>
          <cell r="C3892"/>
          <cell r="D3892"/>
          <cell r="E3892"/>
          <cell r="F3892"/>
          <cell r="G3892"/>
          <cell r="H3892"/>
        </row>
        <row r="3893">
          <cell r="A3893"/>
          <cell r="B3893"/>
          <cell r="C3893"/>
          <cell r="D3893"/>
          <cell r="E3893"/>
          <cell r="F3893"/>
          <cell r="G3893"/>
          <cell r="H3893"/>
        </row>
        <row r="3894">
          <cell r="A3894"/>
          <cell r="B3894"/>
          <cell r="C3894"/>
          <cell r="D3894"/>
          <cell r="E3894"/>
          <cell r="F3894"/>
          <cell r="G3894"/>
          <cell r="H3894"/>
        </row>
        <row r="3895">
          <cell r="A3895"/>
          <cell r="B3895"/>
          <cell r="C3895"/>
          <cell r="D3895"/>
          <cell r="E3895"/>
          <cell r="F3895"/>
          <cell r="G3895"/>
          <cell r="H3895"/>
        </row>
        <row r="3896">
          <cell r="A3896"/>
          <cell r="B3896"/>
          <cell r="C3896"/>
          <cell r="D3896"/>
          <cell r="E3896"/>
          <cell r="F3896"/>
          <cell r="G3896"/>
          <cell r="H3896"/>
        </row>
        <row r="3897">
          <cell r="A3897"/>
          <cell r="B3897"/>
          <cell r="C3897"/>
          <cell r="D3897"/>
          <cell r="E3897"/>
          <cell r="F3897"/>
          <cell r="G3897"/>
          <cell r="H3897"/>
        </row>
        <row r="3898">
          <cell r="A3898"/>
          <cell r="B3898"/>
          <cell r="C3898"/>
          <cell r="D3898"/>
          <cell r="E3898"/>
          <cell r="F3898"/>
          <cell r="G3898"/>
          <cell r="H3898"/>
        </row>
        <row r="3899">
          <cell r="A3899"/>
          <cell r="B3899"/>
          <cell r="C3899"/>
          <cell r="D3899"/>
          <cell r="E3899"/>
          <cell r="F3899"/>
          <cell r="G3899"/>
          <cell r="H3899"/>
        </row>
        <row r="3900">
          <cell r="A3900"/>
          <cell r="B3900"/>
          <cell r="C3900"/>
          <cell r="D3900"/>
          <cell r="E3900"/>
          <cell r="F3900"/>
          <cell r="G3900"/>
          <cell r="H3900"/>
        </row>
        <row r="3901">
          <cell r="A3901"/>
          <cell r="B3901"/>
          <cell r="C3901"/>
          <cell r="D3901"/>
          <cell r="E3901"/>
          <cell r="F3901"/>
          <cell r="G3901"/>
          <cell r="H3901"/>
        </row>
        <row r="3902">
          <cell r="A3902"/>
          <cell r="B3902"/>
          <cell r="C3902"/>
          <cell r="D3902"/>
          <cell r="E3902"/>
          <cell r="F3902"/>
          <cell r="G3902"/>
          <cell r="H3902"/>
        </row>
        <row r="3903">
          <cell r="A3903"/>
          <cell r="B3903"/>
          <cell r="C3903"/>
          <cell r="D3903"/>
          <cell r="E3903"/>
          <cell r="F3903"/>
          <cell r="G3903"/>
          <cell r="H3903"/>
        </row>
        <row r="3904">
          <cell r="A3904"/>
          <cell r="B3904"/>
          <cell r="C3904"/>
          <cell r="D3904"/>
          <cell r="E3904"/>
          <cell r="F3904"/>
          <cell r="G3904"/>
          <cell r="H3904"/>
        </row>
        <row r="3905">
          <cell r="A3905"/>
          <cell r="B3905"/>
          <cell r="C3905"/>
          <cell r="D3905"/>
          <cell r="E3905"/>
          <cell r="F3905"/>
          <cell r="G3905"/>
          <cell r="H3905"/>
        </row>
        <row r="3906">
          <cell r="A3906"/>
          <cell r="B3906"/>
          <cell r="C3906"/>
          <cell r="D3906"/>
          <cell r="E3906"/>
          <cell r="F3906"/>
          <cell r="G3906"/>
          <cell r="H3906"/>
        </row>
        <row r="3907">
          <cell r="A3907"/>
          <cell r="B3907"/>
          <cell r="C3907"/>
          <cell r="D3907"/>
          <cell r="E3907"/>
          <cell r="F3907"/>
          <cell r="G3907"/>
          <cell r="H3907"/>
        </row>
        <row r="3908">
          <cell r="A3908"/>
          <cell r="B3908"/>
          <cell r="C3908"/>
          <cell r="D3908"/>
          <cell r="E3908"/>
          <cell r="F3908"/>
          <cell r="G3908"/>
          <cell r="H3908"/>
        </row>
        <row r="3909">
          <cell r="A3909"/>
          <cell r="C3909"/>
          <cell r="D3909"/>
          <cell r="E3909"/>
          <cell r="F3909"/>
          <cell r="G3909"/>
        </row>
        <row r="3910">
          <cell r="A3910"/>
          <cell r="C3910"/>
          <cell r="D3910"/>
          <cell r="E3910"/>
          <cell r="F3910"/>
          <cell r="G3910"/>
        </row>
        <row r="3911">
          <cell r="A3911"/>
          <cell r="B3911"/>
          <cell r="C3911"/>
          <cell r="D3911"/>
          <cell r="E3911"/>
          <cell r="F3911"/>
          <cell r="G3911"/>
        </row>
        <row r="3912">
          <cell r="A3912"/>
          <cell r="B3912" t="str">
            <v>LUIS ROBERTO MONTERROSA OROZCO</v>
          </cell>
          <cell r="C3912"/>
          <cell r="D3912"/>
          <cell r="E3912"/>
          <cell r="F3912"/>
          <cell r="G3912"/>
        </row>
        <row r="3913">
          <cell r="A3913"/>
          <cell r="B3913" t="str">
            <v>ING. CIVIL CONSULTOR EXTERNO</v>
          </cell>
          <cell r="C3913"/>
          <cell r="D3913"/>
          <cell r="E3913"/>
          <cell r="F3913"/>
          <cell r="G3913"/>
        </row>
        <row r="3914">
          <cell r="A3914"/>
          <cell r="B3914" t="str">
            <v>PLANEACION MUNICIPAL</v>
          </cell>
          <cell r="C3914"/>
          <cell r="D3914"/>
          <cell r="E3914"/>
          <cell r="F3914"/>
          <cell r="G3914"/>
        </row>
        <row r="3915">
          <cell r="A3915"/>
          <cell r="B3915" t="str">
            <v>M.P. 5202140692</v>
          </cell>
          <cell r="C3915" t="str">
            <v>ITEM  - PÁGINA 2</v>
          </cell>
          <cell r="D3915"/>
          <cell r="E3915"/>
          <cell r="F3915"/>
          <cell r="G3915"/>
          <cell r="H3915"/>
        </row>
        <row r="3916">
          <cell r="A3916" t="str">
            <v>DEPARTAMENTO DE ANTIOQUIA</v>
          </cell>
          <cell r="B3916"/>
          <cell r="C3916"/>
          <cell r="D3916"/>
          <cell r="E3916"/>
          <cell r="F3916"/>
          <cell r="G3916"/>
          <cell r="H3916"/>
        </row>
        <row r="3917">
          <cell r="A3917" t="str">
            <v>MUNICIPIO DE CAUCASIA</v>
          </cell>
          <cell r="B3917"/>
          <cell r="C3917"/>
          <cell r="D3917"/>
          <cell r="E3917"/>
          <cell r="F3917"/>
          <cell r="G3917"/>
          <cell r="H3917"/>
        </row>
        <row r="3918">
          <cell r="A3918" t="str">
            <v>PROYECTO: CONSTRUCCION DE PAVIMENTO RIGIDO URBANO EN LA URBANIZACION VILLA SUAREZ DEL MUNICIPIO DE CAUCASIA ,ANTIOQUIA</v>
          </cell>
          <cell r="B3918"/>
          <cell r="C3918"/>
          <cell r="D3918"/>
          <cell r="E3918"/>
          <cell r="F3918"/>
          <cell r="G3918"/>
          <cell r="H3918"/>
        </row>
        <row r="3919">
          <cell r="A3919"/>
          <cell r="C3919"/>
          <cell r="D3919"/>
          <cell r="E3919"/>
          <cell r="F3919"/>
          <cell r="G3919"/>
          <cell r="H3919"/>
        </row>
        <row r="3920">
          <cell r="A3920" t="str">
            <v>MEMORIAS DE OBRA</v>
          </cell>
          <cell r="B3920"/>
          <cell r="C3920"/>
          <cell r="D3920"/>
          <cell r="E3920"/>
          <cell r="F3920"/>
          <cell r="G3920"/>
          <cell r="H3920"/>
        </row>
        <row r="3922">
          <cell r="A3922" t="str">
            <v>ITEM</v>
          </cell>
          <cell r="B3922" t="str">
            <v>DESCRIPCIÓN</v>
          </cell>
          <cell r="C3922"/>
          <cell r="D3922"/>
          <cell r="E3922"/>
          <cell r="F3922"/>
          <cell r="G3922" t="str">
            <v>UNIDAD</v>
          </cell>
          <cell r="H3922" t="str">
            <v>CANTIDAD</v>
          </cell>
        </row>
        <row r="3923">
          <cell r="A3923"/>
          <cell r="B3923" t="str">
            <v/>
          </cell>
          <cell r="C3923"/>
          <cell r="D3923"/>
          <cell r="E3923"/>
          <cell r="F3923"/>
          <cell r="G3923" t="str">
            <v/>
          </cell>
          <cell r="H3923" t="str">
            <v/>
          </cell>
        </row>
        <row r="3924">
          <cell r="A3924"/>
          <cell r="B3924"/>
          <cell r="C3924"/>
          <cell r="D3924"/>
          <cell r="E3924"/>
          <cell r="F3924"/>
          <cell r="G3924"/>
        </row>
        <row r="3925">
          <cell r="A3925" t="str">
            <v>DETALLE</v>
          </cell>
          <cell r="B3925"/>
          <cell r="C3925" t="str">
            <v>FACTOR</v>
          </cell>
          <cell r="D3925" t="str">
            <v>CANTIDAD</v>
          </cell>
          <cell r="E3925" t="str">
            <v>A (ML)</v>
          </cell>
          <cell r="F3925" t="str">
            <v>B (M2)</v>
          </cell>
          <cell r="G3925" t="str">
            <v>C (M3)</v>
          </cell>
          <cell r="H3925" t="str">
            <v>TOTAL</v>
          </cell>
        </row>
        <row r="3926">
          <cell r="A3926"/>
          <cell r="B3926"/>
          <cell r="C3926"/>
          <cell r="D3926"/>
          <cell r="E3926"/>
          <cell r="F3926"/>
          <cell r="G3926"/>
          <cell r="H3926" t="str">
            <v/>
          </cell>
        </row>
        <row r="3927">
          <cell r="A3927"/>
          <cell r="B3927"/>
          <cell r="C3927"/>
          <cell r="D3927"/>
          <cell r="E3927"/>
          <cell r="F3927"/>
          <cell r="G3927"/>
          <cell r="H3927" t="str">
            <v/>
          </cell>
        </row>
        <row r="3928">
          <cell r="A3928"/>
          <cell r="B3928"/>
          <cell r="C3928"/>
          <cell r="D3928"/>
          <cell r="E3928"/>
          <cell r="F3928"/>
          <cell r="G3928"/>
          <cell r="H3928" t="str">
            <v/>
          </cell>
        </row>
        <row r="3929">
          <cell r="A3929"/>
          <cell r="B3929"/>
          <cell r="C3929"/>
          <cell r="D3929"/>
          <cell r="E3929"/>
          <cell r="F3929"/>
          <cell r="G3929"/>
          <cell r="H3929" t="str">
            <v/>
          </cell>
        </row>
        <row r="3930">
          <cell r="A3930"/>
          <cell r="B3930"/>
          <cell r="C3930"/>
          <cell r="D3930"/>
          <cell r="E3930"/>
          <cell r="F3930"/>
          <cell r="G3930"/>
          <cell r="H3930" t="str">
            <v/>
          </cell>
        </row>
        <row r="3931">
          <cell r="A3931"/>
          <cell r="B3931"/>
          <cell r="C3931"/>
          <cell r="D3931"/>
          <cell r="E3931"/>
          <cell r="F3931"/>
          <cell r="G3931"/>
          <cell r="H3931" t="str">
            <v/>
          </cell>
        </row>
        <row r="3932">
          <cell r="A3932"/>
          <cell r="B3932"/>
          <cell r="C3932"/>
          <cell r="D3932"/>
          <cell r="E3932"/>
          <cell r="F3932"/>
          <cell r="G3932"/>
          <cell r="H3932" t="str">
            <v/>
          </cell>
        </row>
        <row r="3933">
          <cell r="A3933"/>
          <cell r="B3933"/>
          <cell r="C3933"/>
          <cell r="D3933"/>
          <cell r="E3933"/>
          <cell r="F3933"/>
          <cell r="G3933"/>
          <cell r="H3933" t="str">
            <v/>
          </cell>
        </row>
        <row r="3934">
          <cell r="A3934"/>
          <cell r="B3934"/>
          <cell r="C3934"/>
          <cell r="D3934"/>
          <cell r="E3934"/>
          <cell r="F3934"/>
          <cell r="G3934"/>
          <cell r="H3934" t="str">
            <v/>
          </cell>
        </row>
        <row r="3935">
          <cell r="A3935"/>
          <cell r="B3935"/>
          <cell r="C3935"/>
          <cell r="D3935"/>
          <cell r="E3935"/>
          <cell r="F3935"/>
          <cell r="G3935"/>
          <cell r="H3935" t="str">
            <v/>
          </cell>
        </row>
        <row r="3936">
          <cell r="A3936"/>
          <cell r="B3936"/>
          <cell r="C3936"/>
          <cell r="D3936"/>
          <cell r="E3936"/>
          <cell r="F3936"/>
          <cell r="G3936"/>
          <cell r="H3936" t="str">
            <v/>
          </cell>
        </row>
        <row r="3937">
          <cell r="A3937"/>
          <cell r="B3937"/>
          <cell r="C3937"/>
          <cell r="D3937"/>
          <cell r="E3937"/>
          <cell r="F3937"/>
          <cell r="G3937"/>
          <cell r="H3937" t="str">
            <v/>
          </cell>
        </row>
        <row r="3938">
          <cell r="A3938"/>
          <cell r="B3938"/>
          <cell r="C3938"/>
          <cell r="D3938"/>
          <cell r="E3938"/>
          <cell r="F3938"/>
          <cell r="G3938"/>
          <cell r="H3938" t="str">
            <v/>
          </cell>
        </row>
        <row r="3939">
          <cell r="A3939"/>
          <cell r="B3939"/>
          <cell r="C3939"/>
          <cell r="D3939"/>
          <cell r="E3939"/>
          <cell r="F3939"/>
          <cell r="G3939"/>
          <cell r="H3939" t="str">
            <v/>
          </cell>
        </row>
        <row r="3940">
          <cell r="A3940"/>
          <cell r="B3940"/>
          <cell r="C3940"/>
          <cell r="D3940"/>
          <cell r="E3940"/>
          <cell r="F3940"/>
          <cell r="G3940"/>
          <cell r="H3940" t="str">
            <v/>
          </cell>
        </row>
        <row r="3941">
          <cell r="A3941"/>
          <cell r="B3941"/>
          <cell r="C3941"/>
          <cell r="D3941"/>
          <cell r="E3941"/>
          <cell r="F3941"/>
          <cell r="G3941"/>
          <cell r="H3941" t="str">
            <v/>
          </cell>
        </row>
        <row r="3942">
          <cell r="A3942"/>
          <cell r="B3942"/>
          <cell r="C3942"/>
          <cell r="D3942"/>
          <cell r="E3942"/>
          <cell r="F3942"/>
          <cell r="G3942"/>
          <cell r="H3942" t="str">
            <v/>
          </cell>
        </row>
        <row r="3943">
          <cell r="A3943"/>
          <cell r="B3943"/>
          <cell r="C3943"/>
          <cell r="D3943"/>
          <cell r="E3943"/>
          <cell r="F3943"/>
          <cell r="G3943"/>
          <cell r="H3943" t="str">
            <v/>
          </cell>
        </row>
        <row r="3944">
          <cell r="A3944"/>
          <cell r="B3944"/>
          <cell r="C3944"/>
          <cell r="D3944"/>
          <cell r="E3944"/>
          <cell r="F3944"/>
          <cell r="G3944"/>
          <cell r="H3944" t="str">
            <v/>
          </cell>
        </row>
        <row r="3945">
          <cell r="A3945"/>
          <cell r="B3945"/>
          <cell r="C3945"/>
          <cell r="D3945"/>
          <cell r="E3945"/>
          <cell r="F3945"/>
          <cell r="G3945"/>
          <cell r="H3945" t="str">
            <v/>
          </cell>
        </row>
        <row r="3946">
          <cell r="A3946"/>
          <cell r="B3946"/>
          <cell r="C3946"/>
          <cell r="D3946"/>
          <cell r="E3946"/>
          <cell r="F3946"/>
          <cell r="G3946"/>
          <cell r="H3946" t="str">
            <v/>
          </cell>
        </row>
        <row r="3947">
          <cell r="A3947"/>
          <cell r="B3947"/>
          <cell r="C3947"/>
          <cell r="D3947"/>
          <cell r="E3947"/>
          <cell r="F3947"/>
          <cell r="G3947"/>
          <cell r="H3947" t="str">
            <v/>
          </cell>
        </row>
        <row r="3948">
          <cell r="A3948"/>
          <cell r="B3948"/>
          <cell r="C3948"/>
          <cell r="D3948"/>
          <cell r="E3948"/>
          <cell r="F3948"/>
          <cell r="G3948"/>
          <cell r="H3948" t="str">
            <v/>
          </cell>
        </row>
        <row r="3949">
          <cell r="A3949"/>
          <cell r="B3949"/>
          <cell r="C3949"/>
          <cell r="D3949"/>
          <cell r="E3949"/>
          <cell r="F3949"/>
          <cell r="G3949"/>
          <cell r="H3949" t="str">
            <v/>
          </cell>
        </row>
        <row r="3950">
          <cell r="A3950"/>
          <cell r="B3950"/>
          <cell r="C3950"/>
          <cell r="D3950"/>
          <cell r="E3950"/>
          <cell r="F3950"/>
          <cell r="G3950"/>
          <cell r="H3950" t="str">
            <v/>
          </cell>
        </row>
        <row r="3951">
          <cell r="A3951"/>
          <cell r="B3951"/>
          <cell r="C3951"/>
          <cell r="D3951"/>
          <cell r="E3951"/>
          <cell r="F3951"/>
          <cell r="G3951"/>
          <cell r="H3951" t="str">
            <v/>
          </cell>
        </row>
        <row r="3952">
          <cell r="A3952"/>
          <cell r="B3952"/>
          <cell r="C3952"/>
          <cell r="D3952"/>
          <cell r="E3952"/>
          <cell r="F3952"/>
          <cell r="G3952"/>
          <cell r="H3952" t="str">
            <v/>
          </cell>
        </row>
        <row r="3953">
          <cell r="A3953"/>
          <cell r="B3953"/>
          <cell r="C3953"/>
          <cell r="D3953"/>
          <cell r="E3953"/>
          <cell r="F3953"/>
          <cell r="G3953"/>
          <cell r="H3953" t="str">
            <v/>
          </cell>
        </row>
        <row r="3954">
          <cell r="A3954"/>
          <cell r="B3954"/>
          <cell r="C3954"/>
          <cell r="D3954"/>
          <cell r="E3954"/>
          <cell r="F3954"/>
          <cell r="G3954"/>
          <cell r="H3954" t="str">
            <v/>
          </cell>
        </row>
        <row r="3955">
          <cell r="A3955"/>
          <cell r="B3955"/>
          <cell r="C3955"/>
          <cell r="D3955"/>
          <cell r="E3955"/>
          <cell r="F3955"/>
          <cell r="G3955"/>
          <cell r="H3955" t="str">
            <v/>
          </cell>
        </row>
        <row r="3956">
          <cell r="A3956"/>
          <cell r="B3956"/>
          <cell r="C3956"/>
          <cell r="D3956"/>
          <cell r="E3956"/>
          <cell r="F3956"/>
          <cell r="G3956"/>
          <cell r="H3956" t="str">
            <v/>
          </cell>
        </row>
        <row r="3957">
          <cell r="A3957" t="str">
            <v>ITEM  - PÁGINA 1</v>
          </cell>
          <cell r="B3957"/>
          <cell r="C3957"/>
          <cell r="D3957"/>
          <cell r="E3957"/>
          <cell r="F3957"/>
          <cell r="G3957"/>
          <cell r="H3957"/>
        </row>
        <row r="3958">
          <cell r="A3958"/>
          <cell r="B3958"/>
          <cell r="C3958"/>
          <cell r="D3958"/>
          <cell r="E3958"/>
          <cell r="F3958"/>
          <cell r="G3958"/>
          <cell r="H3958" t="str">
            <v/>
          </cell>
        </row>
        <row r="3959">
          <cell r="A3959"/>
          <cell r="B3959"/>
          <cell r="C3959"/>
          <cell r="D3959"/>
          <cell r="E3959"/>
          <cell r="F3959"/>
          <cell r="G3959"/>
          <cell r="H3959" t="str">
            <v/>
          </cell>
        </row>
        <row r="3960">
          <cell r="A3960"/>
          <cell r="B3960"/>
          <cell r="C3960"/>
          <cell r="D3960"/>
          <cell r="E3960"/>
          <cell r="F3960"/>
          <cell r="G3960"/>
          <cell r="H3960" t="str">
            <v/>
          </cell>
        </row>
        <row r="3961">
          <cell r="A3961"/>
          <cell r="B3961"/>
          <cell r="C3961"/>
          <cell r="D3961"/>
          <cell r="E3961"/>
          <cell r="F3961"/>
          <cell r="G3961"/>
          <cell r="H3961" t="str">
            <v/>
          </cell>
        </row>
        <row r="3962">
          <cell r="A3962"/>
          <cell r="B3962"/>
          <cell r="C3962"/>
          <cell r="D3962"/>
          <cell r="E3962"/>
          <cell r="F3962"/>
          <cell r="G3962"/>
          <cell r="H3962" t="str">
            <v/>
          </cell>
        </row>
        <row r="3963">
          <cell r="A3963"/>
          <cell r="B3963"/>
          <cell r="C3963"/>
          <cell r="D3963"/>
          <cell r="E3963"/>
          <cell r="F3963"/>
          <cell r="G3963"/>
          <cell r="H3963" t="str">
            <v/>
          </cell>
        </row>
        <row r="3964">
          <cell r="A3964"/>
          <cell r="B3964"/>
          <cell r="C3964"/>
          <cell r="D3964"/>
          <cell r="E3964"/>
          <cell r="F3964"/>
          <cell r="G3964"/>
          <cell r="H3964" t="str">
            <v/>
          </cell>
        </row>
        <row r="3965">
          <cell r="A3965"/>
          <cell r="B3965"/>
          <cell r="C3965"/>
          <cell r="D3965"/>
          <cell r="E3965"/>
          <cell r="F3965"/>
          <cell r="G3965"/>
          <cell r="H3965" t="str">
            <v/>
          </cell>
        </row>
        <row r="3966">
          <cell r="A3966"/>
          <cell r="B3966"/>
          <cell r="C3966"/>
          <cell r="D3966"/>
          <cell r="E3966"/>
          <cell r="F3966"/>
          <cell r="G3966"/>
          <cell r="H3966" t="str">
            <v/>
          </cell>
        </row>
        <row r="3967">
          <cell r="A3967"/>
          <cell r="B3967"/>
          <cell r="C3967"/>
          <cell r="D3967"/>
          <cell r="E3967"/>
          <cell r="F3967"/>
          <cell r="G3967"/>
          <cell r="H3967" t="str">
            <v/>
          </cell>
        </row>
        <row r="3968">
          <cell r="A3968"/>
          <cell r="B3968"/>
          <cell r="C3968"/>
          <cell r="D3968"/>
          <cell r="E3968"/>
          <cell r="F3968"/>
          <cell r="G3968"/>
          <cell r="H3968" t="str">
            <v/>
          </cell>
        </row>
        <row r="3969">
          <cell r="A3969"/>
          <cell r="B3969"/>
          <cell r="C3969"/>
          <cell r="D3969"/>
          <cell r="E3969"/>
          <cell r="F3969"/>
          <cell r="G3969"/>
          <cell r="H3969" t="str">
            <v/>
          </cell>
        </row>
        <row r="3970">
          <cell r="A3970"/>
          <cell r="B3970"/>
          <cell r="C3970"/>
          <cell r="D3970"/>
          <cell r="E3970"/>
          <cell r="F3970"/>
          <cell r="G3970"/>
          <cell r="H3970" t="str">
            <v/>
          </cell>
        </row>
        <row r="3971">
          <cell r="A3971"/>
          <cell r="B3971"/>
          <cell r="C3971"/>
          <cell r="D3971"/>
          <cell r="E3971"/>
          <cell r="F3971"/>
          <cell r="G3971"/>
          <cell r="H3971" t="str">
            <v/>
          </cell>
        </row>
        <row r="3972">
          <cell r="A3972"/>
          <cell r="B3972"/>
          <cell r="C3972"/>
          <cell r="D3972"/>
          <cell r="E3972"/>
          <cell r="F3972"/>
          <cell r="G3972"/>
          <cell r="H3972" t="str">
            <v/>
          </cell>
        </row>
        <row r="3973">
          <cell r="A3973"/>
          <cell r="B3973"/>
          <cell r="C3973"/>
          <cell r="D3973"/>
          <cell r="E3973"/>
          <cell r="F3973"/>
          <cell r="G3973"/>
          <cell r="H3973" t="str">
            <v/>
          </cell>
        </row>
        <row r="3974">
          <cell r="A3974"/>
          <cell r="B3974"/>
          <cell r="C3974"/>
          <cell r="D3974"/>
          <cell r="E3974"/>
          <cell r="F3974"/>
          <cell r="G3974"/>
          <cell r="H3974" t="str">
            <v/>
          </cell>
        </row>
        <row r="3975">
          <cell r="A3975" t="str">
            <v xml:space="preserve">TOTAL CANTIDAD ITEM </v>
          </cell>
          <cell r="B3975"/>
          <cell r="C3975"/>
          <cell r="D3975"/>
          <cell r="E3975"/>
          <cell r="F3975"/>
          <cell r="G3975"/>
          <cell r="H3975" t="str">
            <v/>
          </cell>
        </row>
        <row r="3976">
          <cell r="A3976" t="str">
            <v>INSERTE PLANO, GRÁFICO O ESQUEMA AQUÍ</v>
          </cell>
          <cell r="B3976"/>
          <cell r="C3976"/>
          <cell r="D3976"/>
          <cell r="E3976"/>
          <cell r="F3976"/>
          <cell r="G3976"/>
          <cell r="H3976"/>
        </row>
        <row r="3977">
          <cell r="A3977"/>
          <cell r="B3977"/>
          <cell r="C3977"/>
          <cell r="D3977"/>
          <cell r="E3977"/>
          <cell r="F3977"/>
          <cell r="G3977"/>
          <cell r="H3977"/>
        </row>
        <row r="3978">
          <cell r="A3978"/>
          <cell r="B3978"/>
          <cell r="C3978"/>
          <cell r="D3978"/>
          <cell r="E3978"/>
          <cell r="F3978"/>
          <cell r="G3978"/>
          <cell r="H3978"/>
        </row>
        <row r="3979">
          <cell r="A3979"/>
          <cell r="B3979"/>
          <cell r="C3979"/>
          <cell r="D3979"/>
          <cell r="E3979"/>
          <cell r="F3979"/>
          <cell r="G3979"/>
          <cell r="H3979"/>
        </row>
        <row r="3980">
          <cell r="A3980"/>
          <cell r="B3980"/>
          <cell r="C3980"/>
          <cell r="D3980"/>
          <cell r="E3980"/>
          <cell r="F3980"/>
          <cell r="G3980"/>
          <cell r="H3980"/>
        </row>
        <row r="3981">
          <cell r="A3981"/>
          <cell r="B3981"/>
          <cell r="C3981"/>
          <cell r="D3981"/>
          <cell r="E3981"/>
          <cell r="F3981"/>
          <cell r="G3981"/>
          <cell r="H3981"/>
        </row>
        <row r="3982">
          <cell r="A3982"/>
          <cell r="B3982"/>
          <cell r="C3982"/>
          <cell r="D3982"/>
          <cell r="E3982"/>
          <cell r="F3982"/>
          <cell r="G3982"/>
          <cell r="H3982"/>
        </row>
        <row r="3983">
          <cell r="A3983"/>
          <cell r="B3983"/>
          <cell r="C3983"/>
          <cell r="D3983"/>
          <cell r="E3983"/>
          <cell r="F3983"/>
          <cell r="G3983"/>
          <cell r="H3983"/>
        </row>
        <row r="3984">
          <cell r="A3984"/>
          <cell r="B3984"/>
          <cell r="C3984"/>
          <cell r="D3984"/>
          <cell r="E3984"/>
          <cell r="F3984"/>
          <cell r="G3984"/>
          <cell r="H3984"/>
        </row>
        <row r="3985">
          <cell r="A3985"/>
          <cell r="B3985"/>
          <cell r="C3985"/>
          <cell r="D3985"/>
          <cell r="E3985"/>
          <cell r="F3985"/>
          <cell r="G3985"/>
          <cell r="H3985"/>
        </row>
        <row r="3986">
          <cell r="A3986"/>
          <cell r="B3986"/>
          <cell r="C3986"/>
          <cell r="D3986"/>
          <cell r="E3986"/>
          <cell r="F3986"/>
          <cell r="G3986"/>
          <cell r="H3986"/>
        </row>
        <row r="3987">
          <cell r="A3987"/>
          <cell r="B3987"/>
          <cell r="C3987"/>
          <cell r="D3987"/>
          <cell r="E3987"/>
          <cell r="F3987"/>
          <cell r="G3987"/>
          <cell r="H3987"/>
        </row>
        <row r="3988">
          <cell r="A3988"/>
          <cell r="B3988"/>
          <cell r="C3988"/>
          <cell r="D3988"/>
          <cell r="E3988"/>
          <cell r="F3988"/>
          <cell r="G3988"/>
          <cell r="H3988"/>
        </row>
        <row r="3989">
          <cell r="A3989"/>
          <cell r="B3989"/>
          <cell r="C3989"/>
          <cell r="D3989"/>
          <cell r="E3989"/>
          <cell r="F3989"/>
          <cell r="G3989"/>
          <cell r="H3989"/>
        </row>
        <row r="3990">
          <cell r="A3990"/>
          <cell r="B3990"/>
          <cell r="C3990"/>
          <cell r="D3990"/>
          <cell r="E3990"/>
          <cell r="F3990"/>
          <cell r="G3990"/>
          <cell r="H3990"/>
        </row>
        <row r="3991">
          <cell r="A3991"/>
          <cell r="B3991"/>
          <cell r="C3991"/>
          <cell r="D3991"/>
          <cell r="E3991"/>
          <cell r="F3991"/>
          <cell r="G3991"/>
          <cell r="H3991"/>
        </row>
        <row r="3992">
          <cell r="A3992"/>
          <cell r="B3992"/>
          <cell r="C3992"/>
          <cell r="D3992"/>
          <cell r="E3992"/>
          <cell r="F3992"/>
          <cell r="G3992"/>
          <cell r="H3992"/>
        </row>
        <row r="3993">
          <cell r="A3993"/>
          <cell r="B3993"/>
          <cell r="C3993"/>
          <cell r="D3993"/>
          <cell r="E3993"/>
          <cell r="F3993"/>
          <cell r="G3993"/>
          <cell r="H3993"/>
        </row>
        <row r="3994">
          <cell r="A3994"/>
          <cell r="B3994"/>
          <cell r="C3994"/>
          <cell r="D3994"/>
          <cell r="E3994"/>
          <cell r="F3994"/>
          <cell r="G3994"/>
          <cell r="H3994"/>
        </row>
        <row r="3995">
          <cell r="A3995"/>
          <cell r="B3995"/>
          <cell r="C3995"/>
          <cell r="D3995"/>
          <cell r="E3995"/>
          <cell r="F3995"/>
          <cell r="G3995"/>
          <cell r="H3995"/>
        </row>
        <row r="3996">
          <cell r="A3996"/>
          <cell r="C3996"/>
          <cell r="D3996"/>
          <cell r="E3996"/>
          <cell r="F3996"/>
          <cell r="G3996"/>
        </row>
        <row r="3997">
          <cell r="A3997"/>
          <cell r="C3997"/>
          <cell r="D3997"/>
          <cell r="E3997"/>
          <cell r="F3997"/>
          <cell r="G3997"/>
        </row>
        <row r="3998">
          <cell r="A3998"/>
          <cell r="B3998"/>
          <cell r="C3998"/>
          <cell r="D3998"/>
          <cell r="E3998"/>
          <cell r="F3998"/>
          <cell r="G3998"/>
        </row>
        <row r="3999">
          <cell r="A3999"/>
          <cell r="B3999" t="str">
            <v>LUIS ROBERTO MONTERROSA OROZCO</v>
          </cell>
          <cell r="C3999"/>
          <cell r="D3999"/>
          <cell r="E3999"/>
          <cell r="F3999"/>
          <cell r="G3999"/>
        </row>
        <row r="4000">
          <cell r="A4000"/>
          <cell r="B4000" t="str">
            <v>ING. CIVIL CONSULTOR EXTERNO</v>
          </cell>
          <cell r="C4000"/>
          <cell r="D4000"/>
          <cell r="E4000"/>
          <cell r="F4000"/>
          <cell r="G4000"/>
        </row>
        <row r="4001">
          <cell r="A4001"/>
          <cell r="B4001" t="str">
            <v>PLANEACION MUNICIPAL</v>
          </cell>
          <cell r="C4001"/>
          <cell r="D4001"/>
          <cell r="E4001"/>
          <cell r="F4001"/>
          <cell r="G4001"/>
        </row>
        <row r="4002">
          <cell r="A4002"/>
          <cell r="B4002" t="str">
            <v>M.P. 5202140692</v>
          </cell>
          <cell r="C4002" t="str">
            <v>ITEM  - PÁGINA 2</v>
          </cell>
          <cell r="D4002"/>
          <cell r="E4002"/>
          <cell r="F4002"/>
          <cell r="G4002"/>
          <cell r="H4002"/>
        </row>
        <row r="4003">
          <cell r="A4003" t="str">
            <v>DEPARTAMENTO DE ANTIOQUIA</v>
          </cell>
          <cell r="B4003"/>
          <cell r="C4003"/>
          <cell r="D4003"/>
          <cell r="E4003"/>
          <cell r="F4003"/>
          <cell r="G4003"/>
          <cell r="H4003"/>
        </row>
        <row r="4004">
          <cell r="A4004" t="str">
            <v>MUNICIPIO DE CAUCASIA</v>
          </cell>
          <cell r="B4004"/>
          <cell r="C4004"/>
          <cell r="D4004"/>
          <cell r="E4004"/>
          <cell r="F4004"/>
          <cell r="G4004"/>
          <cell r="H4004"/>
        </row>
        <row r="4005">
          <cell r="A4005" t="str">
            <v>PROYECTO: CONSTRUCCION DE PAVIMENTO RIGIDO URBANO EN LA URBANIZACION VILLA SUAREZ DEL MUNICIPIO DE CAUCASIA ,ANTIOQUIA</v>
          </cell>
          <cell r="B4005"/>
          <cell r="C4005"/>
          <cell r="D4005"/>
          <cell r="E4005"/>
          <cell r="F4005"/>
          <cell r="G4005"/>
          <cell r="H4005"/>
        </row>
        <row r="4006">
          <cell r="A4006"/>
          <cell r="C4006"/>
          <cell r="D4006"/>
          <cell r="E4006"/>
          <cell r="F4006"/>
          <cell r="G4006"/>
          <cell r="H4006"/>
        </row>
        <row r="4007">
          <cell r="A4007" t="str">
            <v>MEMORIAS DE OBRA</v>
          </cell>
          <cell r="B4007"/>
          <cell r="C4007"/>
          <cell r="D4007"/>
          <cell r="E4007"/>
          <cell r="F4007"/>
          <cell r="G4007"/>
          <cell r="H4007"/>
        </row>
        <row r="4009">
          <cell r="A4009" t="str">
            <v>ITEM</v>
          </cell>
          <cell r="B4009" t="str">
            <v>DESCRIPCIÓN</v>
          </cell>
          <cell r="C4009"/>
          <cell r="D4009"/>
          <cell r="E4009"/>
          <cell r="F4009"/>
          <cell r="G4009" t="str">
            <v>UNIDAD</v>
          </cell>
          <cell r="H4009" t="str">
            <v>CANTIDAD</v>
          </cell>
        </row>
        <row r="4010">
          <cell r="A4010"/>
          <cell r="B4010" t="str">
            <v/>
          </cell>
          <cell r="C4010"/>
          <cell r="D4010"/>
          <cell r="E4010"/>
          <cell r="F4010"/>
          <cell r="G4010" t="str">
            <v/>
          </cell>
          <cell r="H4010" t="str">
            <v/>
          </cell>
        </row>
        <row r="4011">
          <cell r="A4011"/>
          <cell r="B4011"/>
          <cell r="C4011"/>
          <cell r="D4011"/>
          <cell r="E4011"/>
          <cell r="F4011"/>
          <cell r="G4011"/>
        </row>
        <row r="4012">
          <cell r="A4012" t="str">
            <v>DETALLE</v>
          </cell>
          <cell r="B4012"/>
          <cell r="C4012" t="str">
            <v>FACTOR</v>
          </cell>
          <cell r="D4012" t="str">
            <v>CANTIDAD</v>
          </cell>
          <cell r="E4012" t="str">
            <v>A (ML)</v>
          </cell>
          <cell r="F4012" t="str">
            <v>B (M2)</v>
          </cell>
          <cell r="G4012" t="str">
            <v>C (M3)</v>
          </cell>
          <cell r="H4012" t="str">
            <v>TOTAL</v>
          </cell>
        </row>
        <row r="4013">
          <cell r="A4013"/>
          <cell r="B4013"/>
          <cell r="C4013"/>
          <cell r="D4013"/>
          <cell r="E4013"/>
          <cell r="F4013"/>
          <cell r="G4013"/>
          <cell r="H4013" t="str">
            <v/>
          </cell>
        </row>
        <row r="4014">
          <cell r="A4014"/>
          <cell r="B4014"/>
          <cell r="C4014"/>
          <cell r="D4014"/>
          <cell r="E4014"/>
          <cell r="F4014"/>
          <cell r="G4014"/>
          <cell r="H4014" t="str">
            <v/>
          </cell>
        </row>
        <row r="4015">
          <cell r="A4015"/>
          <cell r="B4015"/>
          <cell r="C4015"/>
          <cell r="D4015"/>
          <cell r="E4015"/>
          <cell r="F4015"/>
          <cell r="G4015"/>
          <cell r="H4015" t="str">
            <v/>
          </cell>
        </row>
        <row r="4016">
          <cell r="A4016"/>
          <cell r="B4016"/>
          <cell r="C4016"/>
          <cell r="D4016"/>
          <cell r="E4016"/>
          <cell r="F4016"/>
          <cell r="G4016"/>
          <cell r="H4016" t="str">
            <v/>
          </cell>
        </row>
        <row r="4017">
          <cell r="A4017"/>
          <cell r="B4017"/>
          <cell r="C4017"/>
          <cell r="D4017"/>
          <cell r="E4017"/>
          <cell r="F4017"/>
          <cell r="G4017"/>
          <cell r="H4017" t="str">
            <v/>
          </cell>
        </row>
        <row r="4018">
          <cell r="A4018"/>
          <cell r="B4018"/>
          <cell r="C4018"/>
          <cell r="D4018"/>
          <cell r="E4018"/>
          <cell r="F4018"/>
          <cell r="G4018"/>
          <cell r="H4018" t="str">
            <v/>
          </cell>
        </row>
        <row r="4019">
          <cell r="A4019"/>
          <cell r="B4019"/>
          <cell r="C4019"/>
          <cell r="D4019"/>
          <cell r="E4019"/>
          <cell r="F4019"/>
          <cell r="G4019"/>
          <cell r="H4019" t="str">
            <v/>
          </cell>
        </row>
        <row r="4020">
          <cell r="A4020"/>
          <cell r="B4020"/>
          <cell r="C4020"/>
          <cell r="D4020"/>
          <cell r="E4020"/>
          <cell r="F4020"/>
          <cell r="G4020"/>
          <cell r="H4020" t="str">
            <v/>
          </cell>
        </row>
        <row r="4021">
          <cell r="A4021"/>
          <cell r="B4021"/>
          <cell r="C4021"/>
          <cell r="D4021"/>
          <cell r="E4021"/>
          <cell r="F4021"/>
          <cell r="G4021"/>
          <cell r="H4021" t="str">
            <v/>
          </cell>
        </row>
        <row r="4022">
          <cell r="A4022"/>
          <cell r="B4022"/>
          <cell r="C4022"/>
          <cell r="D4022"/>
          <cell r="E4022"/>
          <cell r="F4022"/>
          <cell r="G4022"/>
          <cell r="H4022" t="str">
            <v/>
          </cell>
        </row>
        <row r="4023">
          <cell r="A4023"/>
          <cell r="B4023"/>
          <cell r="C4023"/>
          <cell r="D4023"/>
          <cell r="E4023"/>
          <cell r="F4023"/>
          <cell r="G4023"/>
          <cell r="H4023" t="str">
            <v/>
          </cell>
        </row>
        <row r="4024">
          <cell r="A4024"/>
          <cell r="B4024"/>
          <cell r="C4024"/>
          <cell r="D4024"/>
          <cell r="E4024"/>
          <cell r="F4024"/>
          <cell r="G4024"/>
          <cell r="H4024" t="str">
            <v/>
          </cell>
        </row>
        <row r="4025">
          <cell r="A4025"/>
          <cell r="B4025"/>
          <cell r="C4025"/>
          <cell r="D4025"/>
          <cell r="E4025"/>
          <cell r="F4025"/>
          <cell r="G4025"/>
          <cell r="H4025" t="str">
            <v/>
          </cell>
        </row>
        <row r="4026">
          <cell r="A4026"/>
          <cell r="B4026"/>
          <cell r="C4026"/>
          <cell r="D4026"/>
          <cell r="E4026"/>
          <cell r="F4026"/>
          <cell r="G4026"/>
          <cell r="H4026" t="str">
            <v/>
          </cell>
        </row>
        <row r="4027">
          <cell r="A4027"/>
          <cell r="B4027"/>
          <cell r="C4027"/>
          <cell r="D4027"/>
          <cell r="E4027"/>
          <cell r="F4027"/>
          <cell r="G4027"/>
          <cell r="H4027" t="str">
            <v/>
          </cell>
        </row>
        <row r="4028">
          <cell r="A4028"/>
          <cell r="B4028"/>
          <cell r="C4028"/>
          <cell r="D4028"/>
          <cell r="E4028"/>
          <cell r="F4028"/>
          <cell r="G4028"/>
          <cell r="H4028" t="str">
            <v/>
          </cell>
        </row>
        <row r="4029">
          <cell r="A4029"/>
          <cell r="B4029"/>
          <cell r="C4029"/>
          <cell r="D4029"/>
          <cell r="E4029"/>
          <cell r="F4029"/>
          <cell r="G4029"/>
          <cell r="H4029" t="str">
            <v/>
          </cell>
        </row>
        <row r="4030">
          <cell r="A4030"/>
          <cell r="B4030"/>
          <cell r="C4030"/>
          <cell r="D4030"/>
          <cell r="E4030"/>
          <cell r="F4030"/>
          <cell r="G4030"/>
          <cell r="H4030" t="str">
            <v/>
          </cell>
        </row>
        <row r="4031">
          <cell r="A4031"/>
          <cell r="B4031"/>
          <cell r="C4031"/>
          <cell r="D4031"/>
          <cell r="E4031"/>
          <cell r="F4031"/>
          <cell r="G4031"/>
          <cell r="H4031" t="str">
            <v/>
          </cell>
        </row>
        <row r="4032">
          <cell r="A4032"/>
          <cell r="B4032"/>
          <cell r="C4032"/>
          <cell r="D4032"/>
          <cell r="E4032"/>
          <cell r="F4032"/>
          <cell r="G4032"/>
          <cell r="H4032" t="str">
            <v/>
          </cell>
        </row>
        <row r="4033">
          <cell r="A4033"/>
          <cell r="B4033"/>
          <cell r="C4033"/>
          <cell r="D4033"/>
          <cell r="E4033"/>
          <cell r="F4033"/>
          <cell r="G4033"/>
          <cell r="H4033" t="str">
            <v/>
          </cell>
        </row>
        <row r="4034">
          <cell r="A4034"/>
          <cell r="B4034"/>
          <cell r="C4034"/>
          <cell r="D4034"/>
          <cell r="E4034"/>
          <cell r="F4034"/>
          <cell r="G4034"/>
          <cell r="H4034" t="str">
            <v/>
          </cell>
        </row>
        <row r="4035">
          <cell r="A4035"/>
          <cell r="B4035"/>
          <cell r="C4035"/>
          <cell r="D4035"/>
          <cell r="E4035"/>
          <cell r="F4035"/>
          <cell r="G4035"/>
          <cell r="H4035" t="str">
            <v/>
          </cell>
        </row>
        <row r="4036">
          <cell r="A4036"/>
          <cell r="B4036"/>
          <cell r="C4036"/>
          <cell r="D4036"/>
          <cell r="E4036"/>
          <cell r="F4036"/>
          <cell r="G4036"/>
          <cell r="H4036" t="str">
            <v/>
          </cell>
        </row>
        <row r="4037">
          <cell r="A4037"/>
          <cell r="B4037"/>
          <cell r="C4037"/>
          <cell r="D4037"/>
          <cell r="E4037"/>
          <cell r="F4037"/>
          <cell r="G4037"/>
          <cell r="H4037" t="str">
            <v/>
          </cell>
        </row>
        <row r="4038">
          <cell r="A4038"/>
          <cell r="B4038"/>
          <cell r="C4038"/>
          <cell r="D4038"/>
          <cell r="E4038"/>
          <cell r="F4038"/>
          <cell r="G4038"/>
          <cell r="H4038" t="str">
            <v/>
          </cell>
        </row>
        <row r="4039">
          <cell r="A4039"/>
          <cell r="B4039"/>
          <cell r="C4039"/>
          <cell r="D4039"/>
          <cell r="E4039"/>
          <cell r="F4039"/>
          <cell r="G4039"/>
          <cell r="H4039" t="str">
            <v/>
          </cell>
        </row>
        <row r="4040">
          <cell r="A4040"/>
          <cell r="B4040"/>
          <cell r="C4040"/>
          <cell r="D4040"/>
          <cell r="E4040"/>
          <cell r="F4040"/>
          <cell r="G4040"/>
          <cell r="H4040" t="str">
            <v/>
          </cell>
        </row>
        <row r="4041">
          <cell r="A4041"/>
          <cell r="B4041"/>
          <cell r="C4041"/>
          <cell r="D4041"/>
          <cell r="E4041"/>
          <cell r="F4041"/>
          <cell r="G4041"/>
          <cell r="H4041" t="str">
            <v/>
          </cell>
        </row>
        <row r="4042">
          <cell r="A4042"/>
          <cell r="B4042"/>
          <cell r="C4042"/>
          <cell r="D4042"/>
          <cell r="E4042"/>
          <cell r="F4042"/>
          <cell r="G4042"/>
          <cell r="H4042" t="str">
            <v/>
          </cell>
        </row>
        <row r="4043">
          <cell r="A4043"/>
          <cell r="B4043"/>
          <cell r="C4043"/>
          <cell r="D4043"/>
          <cell r="E4043"/>
          <cell r="F4043"/>
          <cell r="G4043"/>
          <cell r="H4043" t="str">
            <v/>
          </cell>
        </row>
        <row r="4044">
          <cell r="A4044" t="str">
            <v>ITEM  - PÁGINA 1</v>
          </cell>
          <cell r="B4044"/>
          <cell r="C4044"/>
          <cell r="D4044"/>
          <cell r="E4044"/>
          <cell r="F4044"/>
          <cell r="G4044"/>
          <cell r="H4044"/>
        </row>
        <row r="4045">
          <cell r="A4045"/>
          <cell r="B4045"/>
          <cell r="C4045"/>
          <cell r="D4045"/>
          <cell r="E4045"/>
          <cell r="F4045"/>
          <cell r="G4045"/>
          <cell r="H4045" t="str">
            <v/>
          </cell>
        </row>
        <row r="4046">
          <cell r="A4046"/>
          <cell r="B4046"/>
          <cell r="C4046"/>
          <cell r="D4046"/>
          <cell r="E4046"/>
          <cell r="F4046"/>
          <cell r="G4046"/>
          <cell r="H4046" t="str">
            <v/>
          </cell>
        </row>
        <row r="4047">
          <cell r="A4047"/>
          <cell r="B4047"/>
          <cell r="C4047"/>
          <cell r="D4047"/>
          <cell r="E4047"/>
          <cell r="F4047"/>
          <cell r="G4047"/>
          <cell r="H4047" t="str">
            <v/>
          </cell>
        </row>
        <row r="4048">
          <cell r="A4048"/>
          <cell r="B4048"/>
          <cell r="C4048"/>
          <cell r="D4048"/>
          <cell r="E4048"/>
          <cell r="F4048"/>
          <cell r="G4048"/>
          <cell r="H4048" t="str">
            <v/>
          </cell>
        </row>
        <row r="4049">
          <cell r="A4049"/>
          <cell r="B4049"/>
          <cell r="C4049"/>
          <cell r="D4049"/>
          <cell r="E4049"/>
          <cell r="F4049"/>
          <cell r="G4049"/>
          <cell r="H4049" t="str">
            <v/>
          </cell>
        </row>
        <row r="4050">
          <cell r="A4050"/>
          <cell r="B4050"/>
          <cell r="C4050"/>
          <cell r="D4050"/>
          <cell r="E4050"/>
          <cell r="F4050"/>
          <cell r="G4050"/>
          <cell r="H4050" t="str">
            <v/>
          </cell>
        </row>
        <row r="4051">
          <cell r="A4051"/>
          <cell r="B4051"/>
          <cell r="C4051"/>
          <cell r="D4051"/>
          <cell r="E4051"/>
          <cell r="F4051"/>
          <cell r="G4051"/>
          <cell r="H4051" t="str">
            <v/>
          </cell>
        </row>
        <row r="4052">
          <cell r="A4052"/>
          <cell r="B4052"/>
          <cell r="C4052"/>
          <cell r="D4052"/>
          <cell r="E4052"/>
          <cell r="F4052"/>
          <cell r="G4052"/>
          <cell r="H4052" t="str">
            <v/>
          </cell>
        </row>
        <row r="4053">
          <cell r="A4053"/>
          <cell r="B4053"/>
          <cell r="C4053"/>
          <cell r="D4053"/>
          <cell r="E4053"/>
          <cell r="F4053"/>
          <cell r="G4053"/>
          <cell r="H4053" t="str">
            <v/>
          </cell>
        </row>
        <row r="4054">
          <cell r="A4054"/>
          <cell r="B4054"/>
          <cell r="C4054"/>
          <cell r="D4054"/>
          <cell r="E4054"/>
          <cell r="F4054"/>
          <cell r="G4054"/>
          <cell r="H4054" t="str">
            <v/>
          </cell>
        </row>
        <row r="4055">
          <cell r="A4055"/>
          <cell r="B4055"/>
          <cell r="C4055"/>
          <cell r="D4055"/>
          <cell r="E4055"/>
          <cell r="F4055"/>
          <cell r="G4055"/>
          <cell r="H4055" t="str">
            <v/>
          </cell>
        </row>
        <row r="4056">
          <cell r="A4056"/>
          <cell r="B4056"/>
          <cell r="C4056"/>
          <cell r="D4056"/>
          <cell r="E4056"/>
          <cell r="F4056"/>
          <cell r="G4056"/>
          <cell r="H4056" t="str">
            <v/>
          </cell>
        </row>
        <row r="4057">
          <cell r="A4057"/>
          <cell r="B4057"/>
          <cell r="C4057"/>
          <cell r="D4057"/>
          <cell r="E4057"/>
          <cell r="F4057"/>
          <cell r="G4057"/>
          <cell r="H4057" t="str">
            <v/>
          </cell>
        </row>
        <row r="4058">
          <cell r="A4058"/>
          <cell r="B4058"/>
          <cell r="C4058"/>
          <cell r="D4058"/>
          <cell r="E4058"/>
          <cell r="F4058"/>
          <cell r="G4058"/>
          <cell r="H4058" t="str">
            <v/>
          </cell>
        </row>
        <row r="4059">
          <cell r="A4059"/>
          <cell r="B4059"/>
          <cell r="C4059"/>
          <cell r="D4059"/>
          <cell r="E4059"/>
          <cell r="F4059"/>
          <cell r="G4059"/>
          <cell r="H4059" t="str">
            <v/>
          </cell>
        </row>
        <row r="4060">
          <cell r="A4060"/>
          <cell r="B4060"/>
          <cell r="C4060"/>
          <cell r="D4060"/>
          <cell r="E4060"/>
          <cell r="F4060"/>
          <cell r="G4060"/>
          <cell r="H4060" t="str">
            <v/>
          </cell>
        </row>
        <row r="4061">
          <cell r="A4061"/>
          <cell r="B4061"/>
          <cell r="C4061"/>
          <cell r="D4061"/>
          <cell r="E4061"/>
          <cell r="F4061"/>
          <cell r="G4061"/>
          <cell r="H4061" t="str">
            <v/>
          </cell>
        </row>
        <row r="4062">
          <cell r="A4062" t="str">
            <v xml:space="preserve">TOTAL CANTIDAD ITEM </v>
          </cell>
          <cell r="B4062"/>
          <cell r="C4062"/>
          <cell r="D4062"/>
          <cell r="E4062"/>
          <cell r="F4062"/>
          <cell r="G4062"/>
          <cell r="H4062" t="str">
            <v/>
          </cell>
        </row>
        <row r="4063">
          <cell r="A4063" t="str">
            <v>INSERTE PLANO, GRÁFICO O ESQUEMA AQUÍ</v>
          </cell>
          <cell r="B4063"/>
          <cell r="C4063"/>
          <cell r="D4063"/>
          <cell r="E4063"/>
          <cell r="F4063"/>
          <cell r="G4063"/>
          <cell r="H4063"/>
        </row>
        <row r="4064">
          <cell r="A4064"/>
          <cell r="B4064"/>
          <cell r="C4064"/>
          <cell r="D4064"/>
          <cell r="E4064"/>
          <cell r="F4064"/>
          <cell r="G4064"/>
          <cell r="H4064"/>
        </row>
        <row r="4065">
          <cell r="A4065"/>
          <cell r="B4065"/>
          <cell r="C4065"/>
          <cell r="D4065"/>
          <cell r="E4065"/>
          <cell r="F4065"/>
          <cell r="G4065"/>
          <cell r="H4065"/>
        </row>
        <row r="4066">
          <cell r="A4066"/>
          <cell r="B4066"/>
          <cell r="C4066"/>
          <cell r="D4066"/>
          <cell r="E4066"/>
          <cell r="F4066"/>
          <cell r="G4066"/>
          <cell r="H4066"/>
        </row>
        <row r="4067">
          <cell r="A4067"/>
          <cell r="B4067"/>
          <cell r="C4067"/>
          <cell r="D4067"/>
          <cell r="E4067"/>
          <cell r="F4067"/>
          <cell r="G4067"/>
          <cell r="H4067"/>
        </row>
        <row r="4068">
          <cell r="A4068"/>
          <cell r="B4068"/>
          <cell r="C4068"/>
          <cell r="D4068"/>
          <cell r="E4068"/>
          <cell r="F4068"/>
          <cell r="G4068"/>
          <cell r="H4068"/>
        </row>
        <row r="4069">
          <cell r="A4069"/>
          <cell r="B4069"/>
          <cell r="C4069"/>
          <cell r="D4069"/>
          <cell r="E4069"/>
          <cell r="F4069"/>
          <cell r="G4069"/>
          <cell r="H4069"/>
        </row>
        <row r="4070">
          <cell r="A4070"/>
          <cell r="B4070"/>
          <cell r="C4070"/>
          <cell r="D4070"/>
          <cell r="E4070"/>
          <cell r="F4070"/>
          <cell r="G4070"/>
          <cell r="H4070"/>
        </row>
        <row r="4071">
          <cell r="A4071"/>
          <cell r="B4071"/>
          <cell r="C4071"/>
          <cell r="D4071"/>
          <cell r="E4071"/>
          <cell r="F4071"/>
          <cell r="G4071"/>
          <cell r="H4071"/>
        </row>
        <row r="4072">
          <cell r="A4072"/>
          <cell r="B4072"/>
          <cell r="C4072"/>
          <cell r="D4072"/>
          <cell r="E4072"/>
          <cell r="F4072"/>
          <cell r="G4072"/>
          <cell r="H4072"/>
        </row>
        <row r="4073">
          <cell r="A4073"/>
          <cell r="B4073"/>
          <cell r="C4073"/>
          <cell r="D4073"/>
          <cell r="E4073"/>
          <cell r="F4073"/>
          <cell r="G4073"/>
          <cell r="H4073"/>
        </row>
        <row r="4074">
          <cell r="A4074"/>
          <cell r="B4074"/>
          <cell r="C4074"/>
          <cell r="D4074"/>
          <cell r="E4074"/>
          <cell r="F4074"/>
          <cell r="G4074"/>
          <cell r="H4074"/>
        </row>
        <row r="4075">
          <cell r="A4075"/>
          <cell r="B4075"/>
          <cell r="C4075"/>
          <cell r="D4075"/>
          <cell r="E4075"/>
          <cell r="F4075"/>
          <cell r="G4075"/>
          <cell r="H4075"/>
        </row>
        <row r="4076">
          <cell r="A4076"/>
          <cell r="B4076"/>
          <cell r="C4076"/>
          <cell r="D4076"/>
          <cell r="E4076"/>
          <cell r="F4076"/>
          <cell r="G4076"/>
          <cell r="H4076"/>
        </row>
        <row r="4077">
          <cell r="A4077"/>
          <cell r="B4077"/>
          <cell r="C4077"/>
          <cell r="D4077"/>
          <cell r="E4077"/>
          <cell r="F4077"/>
          <cell r="G4077"/>
          <cell r="H4077"/>
        </row>
        <row r="4078">
          <cell r="A4078"/>
          <cell r="B4078"/>
          <cell r="C4078"/>
          <cell r="D4078"/>
          <cell r="E4078"/>
          <cell r="F4078"/>
          <cell r="G4078"/>
          <cell r="H4078"/>
        </row>
        <row r="4079">
          <cell r="A4079"/>
          <cell r="B4079"/>
          <cell r="C4079"/>
          <cell r="D4079"/>
          <cell r="E4079"/>
          <cell r="F4079"/>
          <cell r="G4079"/>
          <cell r="H4079"/>
        </row>
        <row r="4080">
          <cell r="A4080"/>
          <cell r="B4080"/>
          <cell r="C4080"/>
          <cell r="D4080"/>
          <cell r="E4080"/>
          <cell r="F4080"/>
          <cell r="G4080"/>
          <cell r="H4080"/>
        </row>
        <row r="4081">
          <cell r="A4081"/>
          <cell r="B4081"/>
          <cell r="C4081"/>
          <cell r="D4081"/>
          <cell r="E4081"/>
          <cell r="F4081"/>
          <cell r="G4081"/>
          <cell r="H4081"/>
        </row>
        <row r="4082">
          <cell r="A4082"/>
          <cell r="B4082"/>
          <cell r="C4082"/>
          <cell r="D4082"/>
          <cell r="E4082"/>
          <cell r="F4082"/>
          <cell r="G4082"/>
          <cell r="H4082"/>
        </row>
        <row r="4083">
          <cell r="A4083"/>
          <cell r="C4083"/>
          <cell r="D4083"/>
          <cell r="E4083"/>
          <cell r="F4083"/>
          <cell r="G4083"/>
        </row>
        <row r="4084">
          <cell r="A4084"/>
          <cell r="C4084"/>
          <cell r="D4084"/>
          <cell r="E4084"/>
          <cell r="F4084"/>
          <cell r="G4084"/>
        </row>
        <row r="4085">
          <cell r="A4085"/>
          <cell r="B4085"/>
          <cell r="C4085"/>
          <cell r="D4085"/>
          <cell r="E4085"/>
          <cell r="F4085"/>
          <cell r="G4085"/>
        </row>
        <row r="4086">
          <cell r="A4086"/>
          <cell r="B4086" t="str">
            <v>LUIS ROBERTO MONTERROSA OROZCO</v>
          </cell>
          <cell r="C4086"/>
          <cell r="D4086"/>
          <cell r="E4086"/>
          <cell r="F4086"/>
          <cell r="G4086"/>
        </row>
        <row r="4087">
          <cell r="A4087"/>
          <cell r="B4087" t="str">
            <v>ING. CIVIL CONSULTOR EXTERNO</v>
          </cell>
          <cell r="C4087"/>
          <cell r="D4087"/>
          <cell r="E4087"/>
          <cell r="F4087"/>
          <cell r="G4087"/>
        </row>
        <row r="4088">
          <cell r="A4088"/>
          <cell r="B4088" t="str">
            <v>PLANEACION MUNICIPAL</v>
          </cell>
          <cell r="C4088"/>
          <cell r="D4088"/>
          <cell r="E4088"/>
          <cell r="F4088"/>
          <cell r="G4088"/>
        </row>
        <row r="4089">
          <cell r="A4089"/>
          <cell r="B4089" t="str">
            <v>M.P. 5202140692</v>
          </cell>
          <cell r="C4089" t="str">
            <v>ITEM  - PÁGINA 2</v>
          </cell>
          <cell r="D4089"/>
          <cell r="E4089"/>
          <cell r="F4089"/>
          <cell r="G4089"/>
          <cell r="H4089"/>
        </row>
        <row r="4090">
          <cell r="A4090" t="str">
            <v>DEPARTAMENTO DE ANTIOQUIA</v>
          </cell>
          <cell r="B4090"/>
          <cell r="C4090"/>
          <cell r="D4090"/>
          <cell r="E4090"/>
          <cell r="F4090"/>
          <cell r="G4090"/>
          <cell r="H4090"/>
        </row>
        <row r="4091">
          <cell r="A4091" t="str">
            <v>MUNICIPIO DE CAUCASIA</v>
          </cell>
          <cell r="B4091"/>
          <cell r="C4091"/>
          <cell r="D4091"/>
          <cell r="E4091"/>
          <cell r="F4091"/>
          <cell r="G4091"/>
          <cell r="H4091"/>
        </row>
        <row r="4092">
          <cell r="A4092" t="str">
            <v>PROYECTO: CONSTRUCCION DE PAVIMENTO RIGIDO URBANO EN LA URBANIZACION VILLA SUAREZ DEL MUNICIPIO DE CAUCASIA ,ANTIOQUIA</v>
          </cell>
          <cell r="B4092"/>
          <cell r="C4092"/>
          <cell r="D4092"/>
          <cell r="E4092"/>
          <cell r="F4092"/>
          <cell r="G4092"/>
          <cell r="H4092"/>
        </row>
        <row r="4093">
          <cell r="A4093"/>
          <cell r="C4093"/>
          <cell r="D4093"/>
          <cell r="E4093"/>
          <cell r="F4093"/>
          <cell r="G4093"/>
          <cell r="H4093"/>
        </row>
        <row r="4094">
          <cell r="A4094" t="str">
            <v>MEMORIAS DE OBRA</v>
          </cell>
          <cell r="B4094"/>
          <cell r="C4094"/>
          <cell r="D4094"/>
          <cell r="E4094"/>
          <cell r="F4094"/>
          <cell r="G4094"/>
          <cell r="H4094"/>
        </row>
        <row r="4096">
          <cell r="A4096" t="str">
            <v>ITEM</v>
          </cell>
          <cell r="B4096" t="str">
            <v>DESCRIPCIÓN</v>
          </cell>
          <cell r="C4096"/>
          <cell r="D4096"/>
          <cell r="E4096"/>
          <cell r="F4096"/>
          <cell r="G4096" t="str">
            <v>UNIDAD</v>
          </cell>
          <cell r="H4096" t="str">
            <v>CANTIDAD</v>
          </cell>
        </row>
        <row r="4097">
          <cell r="A4097"/>
          <cell r="B4097" t="str">
            <v/>
          </cell>
          <cell r="C4097"/>
          <cell r="D4097"/>
          <cell r="E4097"/>
          <cell r="F4097"/>
          <cell r="G4097" t="str">
            <v/>
          </cell>
          <cell r="H4097" t="str">
            <v/>
          </cell>
        </row>
        <row r="4098">
          <cell r="A4098"/>
          <cell r="B4098"/>
          <cell r="C4098"/>
          <cell r="D4098"/>
          <cell r="E4098"/>
          <cell r="F4098"/>
          <cell r="G4098"/>
        </row>
        <row r="4099">
          <cell r="A4099" t="str">
            <v>DETALLE</v>
          </cell>
          <cell r="B4099"/>
          <cell r="C4099" t="str">
            <v>FACTOR</v>
          </cell>
          <cell r="D4099" t="str">
            <v>CANTIDAD</v>
          </cell>
          <cell r="E4099" t="str">
            <v>A (ML)</v>
          </cell>
          <cell r="F4099" t="str">
            <v>B (M2)</v>
          </cell>
          <cell r="G4099" t="str">
            <v>C (M3)</v>
          </cell>
          <cell r="H4099" t="str">
            <v>TOTAL</v>
          </cell>
        </row>
        <row r="4100">
          <cell r="A4100"/>
          <cell r="B4100"/>
          <cell r="C4100"/>
          <cell r="D4100"/>
          <cell r="E4100"/>
          <cell r="F4100"/>
          <cell r="G4100"/>
          <cell r="H4100" t="str">
            <v/>
          </cell>
        </row>
        <row r="4101">
          <cell r="A4101"/>
          <cell r="B4101"/>
          <cell r="C4101"/>
          <cell r="D4101"/>
          <cell r="E4101"/>
          <cell r="F4101"/>
          <cell r="G4101"/>
          <cell r="H4101" t="str">
            <v/>
          </cell>
        </row>
        <row r="4102">
          <cell r="A4102"/>
          <cell r="B4102"/>
          <cell r="C4102"/>
          <cell r="D4102"/>
          <cell r="E4102"/>
          <cell r="F4102"/>
          <cell r="G4102"/>
          <cell r="H4102" t="str">
            <v/>
          </cell>
        </row>
        <row r="4103">
          <cell r="A4103"/>
          <cell r="B4103"/>
          <cell r="C4103"/>
          <cell r="D4103"/>
          <cell r="E4103"/>
          <cell r="F4103"/>
          <cell r="G4103"/>
          <cell r="H4103" t="str">
            <v/>
          </cell>
        </row>
        <row r="4104">
          <cell r="A4104"/>
          <cell r="B4104"/>
          <cell r="C4104"/>
          <cell r="D4104"/>
          <cell r="E4104"/>
          <cell r="F4104"/>
          <cell r="G4104"/>
          <cell r="H4104" t="str">
            <v/>
          </cell>
        </row>
        <row r="4105">
          <cell r="A4105"/>
          <cell r="B4105"/>
          <cell r="C4105"/>
          <cell r="D4105"/>
          <cell r="E4105"/>
          <cell r="F4105"/>
          <cell r="G4105"/>
          <cell r="H4105" t="str">
            <v/>
          </cell>
        </row>
        <row r="4106">
          <cell r="A4106"/>
          <cell r="B4106"/>
          <cell r="C4106"/>
          <cell r="D4106"/>
          <cell r="E4106"/>
          <cell r="F4106"/>
          <cell r="G4106"/>
          <cell r="H4106" t="str">
            <v/>
          </cell>
        </row>
        <row r="4107">
          <cell r="A4107"/>
          <cell r="B4107"/>
          <cell r="C4107"/>
          <cell r="D4107"/>
          <cell r="E4107"/>
          <cell r="F4107"/>
          <cell r="G4107"/>
          <cell r="H4107" t="str">
            <v/>
          </cell>
        </row>
        <row r="4108">
          <cell r="A4108"/>
          <cell r="B4108"/>
          <cell r="C4108"/>
          <cell r="D4108"/>
          <cell r="E4108"/>
          <cell r="F4108"/>
          <cell r="G4108"/>
          <cell r="H4108" t="str">
            <v/>
          </cell>
        </row>
        <row r="4109">
          <cell r="A4109"/>
          <cell r="B4109"/>
          <cell r="C4109"/>
          <cell r="D4109"/>
          <cell r="E4109"/>
          <cell r="F4109"/>
          <cell r="G4109"/>
          <cell r="H4109" t="str">
            <v/>
          </cell>
        </row>
        <row r="4110">
          <cell r="A4110"/>
          <cell r="B4110"/>
          <cell r="C4110"/>
          <cell r="D4110"/>
          <cell r="E4110"/>
          <cell r="F4110"/>
          <cell r="G4110"/>
          <cell r="H4110" t="str">
            <v/>
          </cell>
        </row>
        <row r="4111">
          <cell r="A4111"/>
          <cell r="B4111"/>
          <cell r="C4111"/>
          <cell r="D4111"/>
          <cell r="E4111"/>
          <cell r="F4111"/>
          <cell r="G4111"/>
          <cell r="H4111" t="str">
            <v/>
          </cell>
        </row>
        <row r="4112">
          <cell r="A4112"/>
          <cell r="B4112"/>
          <cell r="C4112"/>
          <cell r="D4112"/>
          <cell r="E4112"/>
          <cell r="F4112"/>
          <cell r="G4112"/>
          <cell r="H4112" t="str">
            <v/>
          </cell>
        </row>
        <row r="4113">
          <cell r="A4113"/>
          <cell r="B4113"/>
          <cell r="C4113"/>
          <cell r="D4113"/>
          <cell r="E4113"/>
          <cell r="F4113"/>
          <cell r="G4113"/>
          <cell r="H4113" t="str">
            <v/>
          </cell>
        </row>
        <row r="4114">
          <cell r="A4114"/>
          <cell r="B4114"/>
          <cell r="C4114"/>
          <cell r="D4114"/>
          <cell r="E4114"/>
          <cell r="F4114"/>
          <cell r="G4114"/>
          <cell r="H4114" t="str">
            <v/>
          </cell>
        </row>
        <row r="4115">
          <cell r="A4115"/>
          <cell r="B4115"/>
          <cell r="C4115"/>
          <cell r="D4115"/>
          <cell r="E4115"/>
          <cell r="F4115"/>
          <cell r="G4115"/>
          <cell r="H4115" t="str">
            <v/>
          </cell>
        </row>
        <row r="4116">
          <cell r="A4116"/>
          <cell r="B4116"/>
          <cell r="C4116"/>
          <cell r="D4116"/>
          <cell r="E4116"/>
          <cell r="F4116"/>
          <cell r="G4116"/>
          <cell r="H4116" t="str">
            <v/>
          </cell>
        </row>
        <row r="4117">
          <cell r="A4117"/>
          <cell r="B4117"/>
          <cell r="C4117"/>
          <cell r="D4117"/>
          <cell r="E4117"/>
          <cell r="F4117"/>
          <cell r="G4117"/>
          <cell r="H4117" t="str">
            <v/>
          </cell>
        </row>
        <row r="4118">
          <cell r="A4118"/>
          <cell r="B4118"/>
          <cell r="C4118"/>
          <cell r="D4118"/>
          <cell r="E4118"/>
          <cell r="F4118"/>
          <cell r="G4118"/>
          <cell r="H4118" t="str">
            <v/>
          </cell>
        </row>
        <row r="4119">
          <cell r="A4119"/>
          <cell r="B4119"/>
          <cell r="C4119"/>
          <cell r="D4119"/>
          <cell r="E4119"/>
          <cell r="F4119"/>
          <cell r="G4119"/>
          <cell r="H4119" t="str">
            <v/>
          </cell>
        </row>
        <row r="4120">
          <cell r="A4120"/>
          <cell r="B4120"/>
          <cell r="C4120"/>
          <cell r="D4120"/>
          <cell r="E4120"/>
          <cell r="F4120"/>
          <cell r="G4120"/>
          <cell r="H4120" t="str">
            <v/>
          </cell>
        </row>
        <row r="4121">
          <cell r="A4121"/>
          <cell r="B4121"/>
          <cell r="C4121"/>
          <cell r="D4121"/>
          <cell r="E4121"/>
          <cell r="F4121"/>
          <cell r="G4121"/>
          <cell r="H4121" t="str">
            <v/>
          </cell>
        </row>
        <row r="4122">
          <cell r="A4122"/>
          <cell r="B4122"/>
          <cell r="C4122"/>
          <cell r="D4122"/>
          <cell r="E4122"/>
          <cell r="F4122"/>
          <cell r="G4122"/>
          <cell r="H4122" t="str">
            <v/>
          </cell>
        </row>
        <row r="4123">
          <cell r="A4123"/>
          <cell r="B4123"/>
          <cell r="C4123"/>
          <cell r="D4123"/>
          <cell r="E4123"/>
          <cell r="F4123"/>
          <cell r="G4123"/>
          <cell r="H4123" t="str">
            <v/>
          </cell>
        </row>
        <row r="4124">
          <cell r="A4124"/>
          <cell r="B4124"/>
          <cell r="C4124"/>
          <cell r="D4124"/>
          <cell r="E4124"/>
          <cell r="F4124"/>
          <cell r="G4124"/>
          <cell r="H4124" t="str">
            <v/>
          </cell>
        </row>
        <row r="4125">
          <cell r="A4125"/>
          <cell r="B4125"/>
          <cell r="C4125"/>
          <cell r="D4125"/>
          <cell r="E4125"/>
          <cell r="F4125"/>
          <cell r="G4125"/>
          <cell r="H4125" t="str">
            <v/>
          </cell>
        </row>
        <row r="4126">
          <cell r="A4126"/>
          <cell r="B4126"/>
          <cell r="C4126"/>
          <cell r="D4126"/>
          <cell r="E4126"/>
          <cell r="F4126"/>
          <cell r="G4126"/>
          <cell r="H4126" t="str">
            <v/>
          </cell>
        </row>
        <row r="4127">
          <cell r="A4127"/>
          <cell r="B4127"/>
          <cell r="C4127"/>
          <cell r="D4127"/>
          <cell r="E4127"/>
          <cell r="F4127"/>
          <cell r="G4127"/>
          <cell r="H4127" t="str">
            <v/>
          </cell>
        </row>
        <row r="4128">
          <cell r="A4128"/>
          <cell r="B4128"/>
          <cell r="C4128"/>
          <cell r="D4128"/>
          <cell r="E4128"/>
          <cell r="F4128"/>
          <cell r="G4128"/>
          <cell r="H4128" t="str">
            <v/>
          </cell>
        </row>
        <row r="4129">
          <cell r="A4129"/>
          <cell r="B4129"/>
          <cell r="C4129"/>
          <cell r="D4129"/>
          <cell r="E4129"/>
          <cell r="F4129"/>
          <cell r="G4129"/>
          <cell r="H4129" t="str">
            <v/>
          </cell>
        </row>
        <row r="4130">
          <cell r="A4130"/>
          <cell r="B4130"/>
          <cell r="C4130"/>
          <cell r="D4130"/>
          <cell r="E4130"/>
          <cell r="F4130"/>
          <cell r="G4130"/>
          <cell r="H4130" t="str">
            <v/>
          </cell>
        </row>
        <row r="4131">
          <cell r="A4131" t="str">
            <v>ITEM  - PÁGINA 1</v>
          </cell>
          <cell r="B4131"/>
          <cell r="C4131"/>
          <cell r="D4131"/>
          <cell r="E4131"/>
          <cell r="F4131"/>
          <cell r="G4131"/>
          <cell r="H4131"/>
        </row>
        <row r="4132">
          <cell r="A4132"/>
          <cell r="B4132"/>
          <cell r="C4132"/>
          <cell r="D4132"/>
          <cell r="E4132"/>
          <cell r="F4132"/>
          <cell r="G4132"/>
          <cell r="H4132" t="str">
            <v/>
          </cell>
        </row>
        <row r="4133">
          <cell r="A4133"/>
          <cell r="B4133"/>
          <cell r="C4133"/>
          <cell r="D4133"/>
          <cell r="E4133"/>
          <cell r="F4133"/>
          <cell r="G4133"/>
          <cell r="H4133" t="str">
            <v/>
          </cell>
        </row>
        <row r="4134">
          <cell r="A4134"/>
          <cell r="B4134"/>
          <cell r="C4134"/>
          <cell r="D4134"/>
          <cell r="E4134"/>
          <cell r="F4134"/>
          <cell r="G4134"/>
          <cell r="H4134" t="str">
            <v/>
          </cell>
        </row>
        <row r="4135">
          <cell r="A4135"/>
          <cell r="B4135"/>
          <cell r="C4135"/>
          <cell r="D4135"/>
          <cell r="E4135"/>
          <cell r="F4135"/>
          <cell r="G4135"/>
          <cell r="H4135" t="str">
            <v/>
          </cell>
        </row>
        <row r="4136">
          <cell r="A4136"/>
          <cell r="B4136"/>
          <cell r="C4136"/>
          <cell r="D4136"/>
          <cell r="E4136"/>
          <cell r="F4136"/>
          <cell r="G4136"/>
          <cell r="H4136" t="str">
            <v/>
          </cell>
        </row>
        <row r="4137">
          <cell r="A4137"/>
          <cell r="B4137"/>
          <cell r="C4137"/>
          <cell r="D4137"/>
          <cell r="E4137"/>
          <cell r="F4137"/>
          <cell r="G4137"/>
          <cell r="H4137" t="str">
            <v/>
          </cell>
        </row>
        <row r="4138">
          <cell r="A4138"/>
          <cell r="B4138"/>
          <cell r="C4138"/>
          <cell r="D4138"/>
          <cell r="E4138"/>
          <cell r="F4138"/>
          <cell r="G4138"/>
          <cell r="H4138" t="str">
            <v/>
          </cell>
        </row>
        <row r="4139">
          <cell r="A4139"/>
          <cell r="B4139"/>
          <cell r="C4139"/>
          <cell r="D4139"/>
          <cell r="E4139"/>
          <cell r="F4139"/>
          <cell r="G4139"/>
          <cell r="H4139" t="str">
            <v/>
          </cell>
        </row>
        <row r="4140">
          <cell r="A4140"/>
          <cell r="B4140"/>
          <cell r="C4140"/>
          <cell r="D4140"/>
          <cell r="E4140"/>
          <cell r="F4140"/>
          <cell r="G4140"/>
          <cell r="H4140" t="str">
            <v/>
          </cell>
        </row>
        <row r="4141">
          <cell r="A4141"/>
          <cell r="B4141"/>
          <cell r="C4141"/>
          <cell r="D4141"/>
          <cell r="E4141"/>
          <cell r="F4141"/>
          <cell r="G4141"/>
          <cell r="H4141" t="str">
            <v/>
          </cell>
        </row>
        <row r="4142">
          <cell r="A4142"/>
          <cell r="B4142"/>
          <cell r="C4142"/>
          <cell r="D4142"/>
          <cell r="E4142"/>
          <cell r="F4142"/>
          <cell r="G4142"/>
          <cell r="H4142" t="str">
            <v/>
          </cell>
        </row>
        <row r="4143">
          <cell r="A4143"/>
          <cell r="B4143"/>
          <cell r="C4143"/>
          <cell r="D4143"/>
          <cell r="E4143"/>
          <cell r="F4143"/>
          <cell r="G4143"/>
          <cell r="H4143" t="str">
            <v/>
          </cell>
        </row>
        <row r="4144">
          <cell r="A4144"/>
          <cell r="B4144"/>
          <cell r="C4144"/>
          <cell r="D4144"/>
          <cell r="E4144"/>
          <cell r="F4144"/>
          <cell r="G4144"/>
          <cell r="H4144" t="str">
            <v/>
          </cell>
        </row>
        <row r="4145">
          <cell r="A4145"/>
          <cell r="B4145"/>
          <cell r="C4145"/>
          <cell r="D4145"/>
          <cell r="E4145"/>
          <cell r="F4145"/>
          <cell r="G4145"/>
          <cell r="H4145" t="str">
            <v/>
          </cell>
        </row>
        <row r="4146">
          <cell r="A4146"/>
          <cell r="B4146"/>
          <cell r="C4146"/>
          <cell r="D4146"/>
          <cell r="E4146"/>
          <cell r="F4146"/>
          <cell r="G4146"/>
          <cell r="H4146" t="str">
            <v/>
          </cell>
        </row>
        <row r="4147">
          <cell r="A4147"/>
          <cell r="B4147"/>
          <cell r="C4147"/>
          <cell r="D4147"/>
          <cell r="E4147"/>
          <cell r="F4147"/>
          <cell r="G4147"/>
          <cell r="H4147" t="str">
            <v/>
          </cell>
        </row>
        <row r="4148">
          <cell r="A4148"/>
          <cell r="B4148"/>
          <cell r="C4148"/>
          <cell r="D4148"/>
          <cell r="E4148"/>
          <cell r="F4148"/>
          <cell r="G4148"/>
          <cell r="H4148" t="str">
            <v/>
          </cell>
        </row>
        <row r="4149">
          <cell r="A4149" t="str">
            <v xml:space="preserve">TOTAL CANTIDAD ITEM </v>
          </cell>
          <cell r="B4149"/>
          <cell r="C4149"/>
          <cell r="D4149"/>
          <cell r="E4149"/>
          <cell r="F4149"/>
          <cell r="G4149"/>
          <cell r="H4149" t="str">
            <v/>
          </cell>
        </row>
        <row r="4150">
          <cell r="A4150" t="str">
            <v>INSERTE PLANO, GRÁFICO O ESQUEMA AQUÍ</v>
          </cell>
          <cell r="B4150"/>
          <cell r="C4150"/>
          <cell r="D4150"/>
          <cell r="E4150"/>
          <cell r="F4150"/>
          <cell r="G4150"/>
          <cell r="H4150"/>
        </row>
        <row r="4151">
          <cell r="A4151"/>
          <cell r="B4151"/>
          <cell r="C4151"/>
          <cell r="D4151"/>
          <cell r="E4151"/>
          <cell r="F4151"/>
          <cell r="G4151"/>
          <cell r="H4151"/>
        </row>
        <row r="4152">
          <cell r="A4152"/>
          <cell r="B4152"/>
          <cell r="C4152"/>
          <cell r="D4152"/>
          <cell r="E4152"/>
          <cell r="F4152"/>
          <cell r="G4152"/>
          <cell r="H4152"/>
        </row>
        <row r="4153">
          <cell r="A4153"/>
          <cell r="B4153"/>
          <cell r="C4153"/>
          <cell r="D4153"/>
          <cell r="E4153"/>
          <cell r="F4153"/>
          <cell r="G4153"/>
          <cell r="H4153"/>
        </row>
        <row r="4154">
          <cell r="A4154"/>
          <cell r="B4154"/>
          <cell r="C4154"/>
          <cell r="D4154"/>
          <cell r="E4154"/>
          <cell r="F4154"/>
          <cell r="G4154"/>
          <cell r="H4154"/>
        </row>
        <row r="4155">
          <cell r="A4155"/>
          <cell r="B4155"/>
          <cell r="C4155"/>
          <cell r="D4155"/>
          <cell r="E4155"/>
          <cell r="F4155"/>
          <cell r="G4155"/>
          <cell r="H4155"/>
        </row>
        <row r="4156">
          <cell r="A4156"/>
          <cell r="B4156"/>
          <cell r="C4156"/>
          <cell r="D4156"/>
          <cell r="E4156"/>
          <cell r="F4156"/>
          <cell r="G4156"/>
          <cell r="H4156"/>
        </row>
        <row r="4157">
          <cell r="A4157"/>
          <cell r="B4157"/>
          <cell r="C4157"/>
          <cell r="D4157"/>
          <cell r="E4157"/>
          <cell r="F4157"/>
          <cell r="G4157"/>
          <cell r="H4157"/>
        </row>
        <row r="4158">
          <cell r="A4158"/>
          <cell r="B4158"/>
          <cell r="C4158"/>
          <cell r="D4158"/>
          <cell r="E4158"/>
          <cell r="F4158"/>
          <cell r="G4158"/>
          <cell r="H4158"/>
        </row>
        <row r="4159">
          <cell r="A4159"/>
          <cell r="B4159"/>
          <cell r="C4159"/>
          <cell r="D4159"/>
          <cell r="E4159"/>
          <cell r="F4159"/>
          <cell r="G4159"/>
          <cell r="H4159"/>
        </row>
        <row r="4160">
          <cell r="A4160"/>
          <cell r="B4160"/>
          <cell r="C4160"/>
          <cell r="D4160"/>
          <cell r="E4160"/>
          <cell r="F4160"/>
          <cell r="G4160"/>
          <cell r="H4160"/>
        </row>
        <row r="4161">
          <cell r="A4161"/>
          <cell r="B4161"/>
          <cell r="C4161"/>
          <cell r="D4161"/>
          <cell r="E4161"/>
          <cell r="F4161"/>
          <cell r="G4161"/>
          <cell r="H4161"/>
        </row>
        <row r="4162">
          <cell r="A4162"/>
          <cell r="B4162"/>
          <cell r="C4162"/>
          <cell r="D4162"/>
          <cell r="E4162"/>
          <cell r="F4162"/>
          <cell r="G4162"/>
          <cell r="H4162"/>
        </row>
        <row r="4163">
          <cell r="A4163"/>
          <cell r="B4163"/>
          <cell r="C4163"/>
          <cell r="D4163"/>
          <cell r="E4163"/>
          <cell r="F4163"/>
          <cell r="G4163"/>
          <cell r="H4163"/>
        </row>
        <row r="4164">
          <cell r="A4164"/>
          <cell r="B4164"/>
          <cell r="C4164"/>
          <cell r="D4164"/>
          <cell r="E4164"/>
          <cell r="F4164"/>
          <cell r="G4164"/>
          <cell r="H4164"/>
        </row>
        <row r="4165">
          <cell r="A4165"/>
          <cell r="B4165"/>
          <cell r="C4165"/>
          <cell r="D4165"/>
          <cell r="E4165"/>
          <cell r="F4165"/>
          <cell r="G4165"/>
          <cell r="H4165"/>
        </row>
        <row r="4166">
          <cell r="A4166"/>
          <cell r="B4166"/>
          <cell r="C4166"/>
          <cell r="D4166"/>
          <cell r="E4166"/>
          <cell r="F4166"/>
          <cell r="G4166"/>
          <cell r="H4166"/>
        </row>
        <row r="4167">
          <cell r="A4167"/>
          <cell r="B4167"/>
          <cell r="C4167"/>
          <cell r="D4167"/>
          <cell r="E4167"/>
          <cell r="F4167"/>
          <cell r="G4167"/>
          <cell r="H4167"/>
        </row>
        <row r="4168">
          <cell r="A4168"/>
          <cell r="B4168"/>
          <cell r="C4168"/>
          <cell r="D4168"/>
          <cell r="E4168"/>
          <cell r="F4168"/>
          <cell r="G4168"/>
          <cell r="H4168"/>
        </row>
        <row r="4169">
          <cell r="A4169"/>
          <cell r="B4169"/>
          <cell r="C4169"/>
          <cell r="D4169"/>
          <cell r="E4169"/>
          <cell r="F4169"/>
          <cell r="G4169"/>
          <cell r="H4169"/>
        </row>
        <row r="4170">
          <cell r="A4170"/>
          <cell r="C4170"/>
          <cell r="D4170"/>
          <cell r="E4170"/>
          <cell r="F4170"/>
          <cell r="G4170"/>
        </row>
        <row r="4171">
          <cell r="A4171"/>
          <cell r="C4171"/>
          <cell r="D4171"/>
          <cell r="E4171"/>
          <cell r="F4171"/>
          <cell r="G4171"/>
        </row>
        <row r="4172">
          <cell r="A4172"/>
          <cell r="B4172"/>
          <cell r="C4172"/>
          <cell r="D4172"/>
          <cell r="E4172"/>
          <cell r="F4172"/>
          <cell r="G4172"/>
        </row>
        <row r="4173">
          <cell r="A4173"/>
          <cell r="B4173" t="str">
            <v>LUIS ROBERTO MONTERROSA OROZCO</v>
          </cell>
          <cell r="C4173"/>
          <cell r="D4173"/>
          <cell r="E4173"/>
          <cell r="F4173"/>
          <cell r="G4173"/>
        </row>
        <row r="4174">
          <cell r="A4174"/>
          <cell r="B4174" t="str">
            <v>ING. CIVIL CONSULTOR EXTERNO</v>
          </cell>
          <cell r="C4174"/>
          <cell r="D4174"/>
          <cell r="E4174"/>
          <cell r="F4174"/>
          <cell r="G4174"/>
        </row>
        <row r="4175">
          <cell r="A4175"/>
          <cell r="B4175" t="str">
            <v>PLANEACION MUNICIPAL</v>
          </cell>
          <cell r="C4175"/>
          <cell r="D4175"/>
          <cell r="E4175"/>
          <cell r="F4175"/>
          <cell r="G4175"/>
        </row>
        <row r="4176">
          <cell r="A4176"/>
          <cell r="B4176" t="str">
            <v>M.P. 5202140692</v>
          </cell>
          <cell r="C4176" t="str">
            <v>ITEM  - PÁGINA 2</v>
          </cell>
          <cell r="D4176"/>
          <cell r="E4176"/>
          <cell r="F4176"/>
          <cell r="G4176"/>
          <cell r="H4176"/>
        </row>
        <row r="4177">
          <cell r="A4177" t="str">
            <v>DEPARTAMENTO DE ANTIOQUIA</v>
          </cell>
          <cell r="B4177"/>
          <cell r="C4177"/>
          <cell r="D4177"/>
          <cell r="E4177"/>
          <cell r="F4177"/>
          <cell r="G4177"/>
          <cell r="H4177"/>
        </row>
        <row r="4178">
          <cell r="A4178" t="str">
            <v>MUNICIPIO DE CAUCASIA</v>
          </cell>
          <cell r="B4178"/>
          <cell r="C4178"/>
          <cell r="D4178"/>
          <cell r="E4178"/>
          <cell r="F4178"/>
          <cell r="G4178"/>
          <cell r="H4178"/>
        </row>
        <row r="4179">
          <cell r="A4179" t="str">
            <v>PROYECTO: CONSTRUCCION DE PAVIMENTO RIGIDO URBANO EN LA URBANIZACION VILLA SUAREZ DEL MUNICIPIO DE CAUCASIA ,ANTIOQUIA</v>
          </cell>
          <cell r="B4179"/>
          <cell r="C4179"/>
          <cell r="D4179"/>
          <cell r="E4179"/>
          <cell r="F4179"/>
          <cell r="G4179"/>
          <cell r="H4179"/>
        </row>
        <row r="4180">
          <cell r="A4180"/>
          <cell r="C4180"/>
          <cell r="D4180"/>
          <cell r="E4180"/>
          <cell r="F4180"/>
          <cell r="G4180"/>
          <cell r="H4180"/>
        </row>
        <row r="4181">
          <cell r="A4181" t="str">
            <v>MEMORIAS DE OBRA</v>
          </cell>
          <cell r="B4181"/>
          <cell r="C4181"/>
          <cell r="D4181"/>
          <cell r="E4181"/>
          <cell r="F4181"/>
          <cell r="G4181"/>
          <cell r="H4181"/>
        </row>
        <row r="4183">
          <cell r="A4183" t="str">
            <v>ITEM</v>
          </cell>
          <cell r="B4183" t="str">
            <v>DESCRIPCIÓN</v>
          </cell>
          <cell r="C4183"/>
          <cell r="D4183"/>
          <cell r="E4183"/>
          <cell r="F4183"/>
          <cell r="G4183" t="str">
            <v>UNIDAD</v>
          </cell>
          <cell r="H4183" t="str">
            <v>CANTIDAD</v>
          </cell>
        </row>
        <row r="4184">
          <cell r="A4184"/>
          <cell r="B4184" t="str">
            <v/>
          </cell>
          <cell r="C4184"/>
          <cell r="D4184"/>
          <cell r="E4184"/>
          <cell r="F4184"/>
          <cell r="G4184" t="str">
            <v/>
          </cell>
          <cell r="H4184" t="str">
            <v/>
          </cell>
        </row>
        <row r="4185">
          <cell r="A4185"/>
          <cell r="B4185"/>
          <cell r="C4185"/>
          <cell r="D4185"/>
          <cell r="E4185"/>
          <cell r="F4185"/>
          <cell r="G4185"/>
        </row>
        <row r="4186">
          <cell r="A4186" t="str">
            <v>DETALLE</v>
          </cell>
          <cell r="B4186"/>
          <cell r="C4186" t="str">
            <v>FACTOR</v>
          </cell>
          <cell r="D4186" t="str">
            <v>CANTIDAD</v>
          </cell>
          <cell r="E4186" t="str">
            <v>A (ML)</v>
          </cell>
          <cell r="F4186" t="str">
            <v>B (M2)</v>
          </cell>
          <cell r="G4186" t="str">
            <v>C (M3)</v>
          </cell>
          <cell r="H4186" t="str">
            <v>TOTAL</v>
          </cell>
        </row>
        <row r="4187">
          <cell r="A4187"/>
          <cell r="B4187"/>
          <cell r="C4187"/>
          <cell r="D4187"/>
          <cell r="E4187"/>
          <cell r="F4187"/>
          <cell r="G4187"/>
          <cell r="H4187" t="str">
            <v/>
          </cell>
        </row>
        <row r="4188">
          <cell r="A4188"/>
          <cell r="B4188"/>
          <cell r="C4188"/>
          <cell r="D4188"/>
          <cell r="E4188"/>
          <cell r="F4188"/>
          <cell r="G4188"/>
          <cell r="H4188" t="str">
            <v/>
          </cell>
        </row>
        <row r="4189">
          <cell r="A4189"/>
          <cell r="B4189"/>
          <cell r="C4189"/>
          <cell r="D4189"/>
          <cell r="E4189"/>
          <cell r="F4189"/>
          <cell r="G4189"/>
          <cell r="H4189" t="str">
            <v/>
          </cell>
        </row>
        <row r="4190">
          <cell r="A4190"/>
          <cell r="B4190"/>
          <cell r="C4190"/>
          <cell r="D4190"/>
          <cell r="E4190"/>
          <cell r="F4190"/>
          <cell r="G4190"/>
          <cell r="H4190" t="str">
            <v/>
          </cell>
        </row>
        <row r="4191">
          <cell r="A4191"/>
          <cell r="B4191"/>
          <cell r="C4191"/>
          <cell r="D4191"/>
          <cell r="E4191"/>
          <cell r="F4191"/>
          <cell r="G4191"/>
          <cell r="H4191" t="str">
            <v/>
          </cell>
        </row>
        <row r="4192">
          <cell r="A4192"/>
          <cell r="B4192"/>
          <cell r="C4192"/>
          <cell r="D4192"/>
          <cell r="E4192"/>
          <cell r="F4192"/>
          <cell r="G4192"/>
          <cell r="H4192" t="str">
            <v/>
          </cell>
        </row>
        <row r="4193">
          <cell r="A4193"/>
          <cell r="B4193"/>
          <cell r="C4193"/>
          <cell r="D4193"/>
          <cell r="E4193"/>
          <cell r="F4193"/>
          <cell r="G4193"/>
          <cell r="H4193" t="str">
            <v/>
          </cell>
        </row>
        <row r="4194">
          <cell r="A4194"/>
          <cell r="B4194"/>
          <cell r="C4194"/>
          <cell r="D4194"/>
          <cell r="E4194"/>
          <cell r="F4194"/>
          <cell r="G4194"/>
          <cell r="H4194" t="str">
            <v/>
          </cell>
        </row>
        <row r="4195">
          <cell r="A4195"/>
          <cell r="B4195"/>
          <cell r="C4195"/>
          <cell r="D4195"/>
          <cell r="E4195"/>
          <cell r="F4195"/>
          <cell r="G4195"/>
          <cell r="H4195" t="str">
            <v/>
          </cell>
        </row>
        <row r="4196">
          <cell r="A4196"/>
          <cell r="B4196"/>
          <cell r="C4196"/>
          <cell r="D4196"/>
          <cell r="E4196"/>
          <cell r="F4196"/>
          <cell r="G4196"/>
          <cell r="H4196" t="str">
            <v/>
          </cell>
        </row>
        <row r="4197">
          <cell r="A4197"/>
          <cell r="B4197"/>
          <cell r="C4197"/>
          <cell r="D4197"/>
          <cell r="E4197"/>
          <cell r="F4197"/>
          <cell r="G4197"/>
          <cell r="H4197" t="str">
            <v/>
          </cell>
        </row>
        <row r="4198">
          <cell r="A4198"/>
          <cell r="B4198"/>
          <cell r="C4198"/>
          <cell r="D4198"/>
          <cell r="E4198"/>
          <cell r="F4198"/>
          <cell r="G4198"/>
          <cell r="H4198" t="str">
            <v/>
          </cell>
        </row>
        <row r="4199">
          <cell r="A4199"/>
          <cell r="B4199"/>
          <cell r="C4199"/>
          <cell r="D4199"/>
          <cell r="E4199"/>
          <cell r="F4199"/>
          <cell r="G4199"/>
          <cell r="H4199" t="str">
            <v/>
          </cell>
        </row>
        <row r="4200">
          <cell r="A4200"/>
          <cell r="B4200"/>
          <cell r="C4200"/>
          <cell r="D4200"/>
          <cell r="E4200"/>
          <cell r="F4200"/>
          <cell r="G4200"/>
          <cell r="H4200" t="str">
            <v/>
          </cell>
        </row>
        <row r="4201">
          <cell r="A4201"/>
          <cell r="B4201"/>
          <cell r="C4201"/>
          <cell r="D4201"/>
          <cell r="E4201"/>
          <cell r="F4201"/>
          <cell r="G4201"/>
          <cell r="H4201" t="str">
            <v/>
          </cell>
        </row>
        <row r="4202">
          <cell r="A4202"/>
          <cell r="B4202"/>
          <cell r="C4202"/>
          <cell r="D4202"/>
          <cell r="E4202"/>
          <cell r="F4202"/>
          <cell r="G4202"/>
          <cell r="H4202" t="str">
            <v/>
          </cell>
        </row>
        <row r="4203">
          <cell r="A4203"/>
          <cell r="B4203"/>
          <cell r="C4203"/>
          <cell r="D4203"/>
          <cell r="E4203"/>
          <cell r="F4203"/>
          <cell r="G4203"/>
          <cell r="H4203" t="str">
            <v/>
          </cell>
        </row>
        <row r="4204">
          <cell r="A4204"/>
          <cell r="B4204"/>
          <cell r="C4204"/>
          <cell r="D4204"/>
          <cell r="E4204"/>
          <cell r="F4204"/>
          <cell r="G4204"/>
          <cell r="H4204" t="str">
            <v/>
          </cell>
        </row>
        <row r="4205">
          <cell r="A4205"/>
          <cell r="B4205"/>
          <cell r="C4205"/>
          <cell r="D4205"/>
          <cell r="E4205"/>
          <cell r="F4205"/>
          <cell r="G4205"/>
          <cell r="H4205" t="str">
            <v/>
          </cell>
        </row>
        <row r="4206">
          <cell r="A4206"/>
          <cell r="B4206"/>
          <cell r="C4206"/>
          <cell r="D4206"/>
          <cell r="E4206"/>
          <cell r="F4206"/>
          <cell r="G4206"/>
          <cell r="H4206" t="str">
            <v/>
          </cell>
        </row>
        <row r="4207">
          <cell r="A4207"/>
          <cell r="B4207"/>
          <cell r="C4207"/>
          <cell r="D4207"/>
          <cell r="E4207"/>
          <cell r="F4207"/>
          <cell r="G4207"/>
          <cell r="H4207" t="str">
            <v/>
          </cell>
        </row>
        <row r="4208">
          <cell r="A4208"/>
          <cell r="B4208"/>
          <cell r="C4208"/>
          <cell r="D4208"/>
          <cell r="E4208"/>
          <cell r="F4208"/>
          <cell r="G4208"/>
          <cell r="H4208" t="str">
            <v/>
          </cell>
        </row>
        <row r="4209">
          <cell r="A4209"/>
          <cell r="B4209"/>
          <cell r="C4209"/>
          <cell r="D4209"/>
          <cell r="E4209"/>
          <cell r="F4209"/>
          <cell r="G4209"/>
          <cell r="H4209" t="str">
            <v/>
          </cell>
        </row>
        <row r="4210">
          <cell r="A4210"/>
          <cell r="B4210"/>
          <cell r="C4210"/>
          <cell r="D4210"/>
          <cell r="E4210"/>
          <cell r="F4210"/>
          <cell r="G4210"/>
          <cell r="H4210" t="str">
            <v/>
          </cell>
        </row>
        <row r="4211">
          <cell r="A4211"/>
          <cell r="B4211"/>
          <cell r="C4211"/>
          <cell r="D4211"/>
          <cell r="E4211"/>
          <cell r="F4211"/>
          <cell r="G4211"/>
          <cell r="H4211" t="str">
            <v/>
          </cell>
        </row>
        <row r="4212">
          <cell r="A4212"/>
          <cell r="B4212"/>
          <cell r="C4212"/>
          <cell r="D4212"/>
          <cell r="E4212"/>
          <cell r="F4212"/>
          <cell r="G4212"/>
          <cell r="H4212" t="str">
            <v/>
          </cell>
        </row>
        <row r="4213">
          <cell r="A4213"/>
          <cell r="B4213"/>
          <cell r="C4213"/>
          <cell r="D4213"/>
          <cell r="E4213"/>
          <cell r="F4213"/>
          <cell r="G4213"/>
          <cell r="H4213" t="str">
            <v/>
          </cell>
        </row>
        <row r="4214">
          <cell r="A4214"/>
          <cell r="B4214"/>
          <cell r="C4214"/>
          <cell r="D4214"/>
          <cell r="E4214"/>
          <cell r="F4214"/>
          <cell r="G4214"/>
          <cell r="H4214" t="str">
            <v/>
          </cell>
        </row>
        <row r="4215">
          <cell r="A4215"/>
          <cell r="B4215"/>
          <cell r="C4215"/>
          <cell r="D4215"/>
          <cell r="E4215"/>
          <cell r="F4215"/>
          <cell r="G4215"/>
          <cell r="H4215" t="str">
            <v/>
          </cell>
        </row>
        <row r="4216">
          <cell r="A4216"/>
          <cell r="B4216"/>
          <cell r="C4216"/>
          <cell r="D4216"/>
          <cell r="E4216"/>
          <cell r="F4216"/>
          <cell r="G4216"/>
          <cell r="H4216" t="str">
            <v/>
          </cell>
        </row>
        <row r="4217">
          <cell r="A4217"/>
          <cell r="B4217"/>
          <cell r="C4217"/>
          <cell r="D4217"/>
          <cell r="E4217"/>
          <cell r="F4217"/>
          <cell r="G4217"/>
          <cell r="H4217" t="str">
            <v/>
          </cell>
        </row>
        <row r="4218">
          <cell r="A4218" t="str">
            <v>ITEM  - PÁGINA 1</v>
          </cell>
          <cell r="B4218"/>
          <cell r="C4218"/>
          <cell r="D4218"/>
          <cell r="E4218"/>
          <cell r="F4218"/>
          <cell r="G4218"/>
          <cell r="H4218"/>
        </row>
        <row r="4219">
          <cell r="A4219"/>
          <cell r="B4219"/>
          <cell r="C4219"/>
          <cell r="D4219"/>
          <cell r="E4219"/>
          <cell r="F4219"/>
          <cell r="G4219"/>
          <cell r="H4219" t="str">
            <v/>
          </cell>
        </row>
        <row r="4220">
          <cell r="A4220"/>
          <cell r="B4220"/>
          <cell r="C4220"/>
          <cell r="D4220"/>
          <cell r="E4220"/>
          <cell r="F4220"/>
          <cell r="G4220"/>
          <cell r="H4220" t="str">
            <v/>
          </cell>
        </row>
        <row r="4221">
          <cell r="A4221"/>
          <cell r="B4221"/>
          <cell r="C4221"/>
          <cell r="D4221"/>
          <cell r="E4221"/>
          <cell r="F4221"/>
          <cell r="G4221"/>
          <cell r="H4221" t="str">
            <v/>
          </cell>
        </row>
        <row r="4222">
          <cell r="A4222"/>
          <cell r="B4222"/>
          <cell r="C4222"/>
          <cell r="D4222"/>
          <cell r="E4222"/>
          <cell r="F4222"/>
          <cell r="G4222"/>
          <cell r="H4222" t="str">
            <v/>
          </cell>
        </row>
        <row r="4223">
          <cell r="A4223"/>
          <cell r="B4223"/>
          <cell r="C4223"/>
          <cell r="D4223"/>
          <cell r="E4223"/>
          <cell r="F4223"/>
          <cell r="G4223"/>
          <cell r="H4223" t="str">
            <v/>
          </cell>
        </row>
        <row r="4224">
          <cell r="A4224"/>
          <cell r="B4224"/>
          <cell r="C4224"/>
          <cell r="D4224"/>
          <cell r="E4224"/>
          <cell r="F4224"/>
          <cell r="G4224"/>
          <cell r="H4224" t="str">
            <v/>
          </cell>
        </row>
        <row r="4225">
          <cell r="A4225"/>
          <cell r="B4225"/>
          <cell r="C4225"/>
          <cell r="D4225"/>
          <cell r="E4225"/>
          <cell r="F4225"/>
          <cell r="G4225"/>
          <cell r="H4225" t="str">
            <v/>
          </cell>
        </row>
        <row r="4226">
          <cell r="A4226"/>
          <cell r="B4226"/>
          <cell r="C4226"/>
          <cell r="D4226"/>
          <cell r="E4226"/>
          <cell r="F4226"/>
          <cell r="G4226"/>
          <cell r="H4226" t="str">
            <v/>
          </cell>
        </row>
        <row r="4227">
          <cell r="A4227"/>
          <cell r="B4227"/>
          <cell r="C4227"/>
          <cell r="D4227"/>
          <cell r="E4227"/>
          <cell r="F4227"/>
          <cell r="G4227"/>
          <cell r="H4227" t="str">
            <v/>
          </cell>
        </row>
        <row r="4228">
          <cell r="A4228"/>
          <cell r="B4228"/>
          <cell r="C4228"/>
          <cell r="D4228"/>
          <cell r="E4228"/>
          <cell r="F4228"/>
          <cell r="G4228"/>
          <cell r="H4228" t="str">
            <v/>
          </cell>
        </row>
        <row r="4229">
          <cell r="A4229"/>
          <cell r="B4229"/>
          <cell r="C4229"/>
          <cell r="D4229"/>
          <cell r="E4229"/>
          <cell r="F4229"/>
          <cell r="G4229"/>
          <cell r="H4229" t="str">
            <v/>
          </cell>
        </row>
        <row r="4230">
          <cell r="A4230"/>
          <cell r="B4230"/>
          <cell r="C4230"/>
          <cell r="D4230"/>
          <cell r="E4230"/>
          <cell r="F4230"/>
          <cell r="G4230"/>
          <cell r="H4230" t="str">
            <v/>
          </cell>
        </row>
        <row r="4231">
          <cell r="A4231"/>
          <cell r="B4231"/>
          <cell r="C4231"/>
          <cell r="D4231"/>
          <cell r="E4231"/>
          <cell r="F4231"/>
          <cell r="G4231"/>
          <cell r="H4231" t="str">
            <v/>
          </cell>
        </row>
        <row r="4232">
          <cell r="A4232"/>
          <cell r="B4232"/>
          <cell r="C4232"/>
          <cell r="D4232"/>
          <cell r="E4232"/>
          <cell r="F4232"/>
          <cell r="G4232"/>
          <cell r="H4232" t="str">
            <v/>
          </cell>
        </row>
        <row r="4233">
          <cell r="A4233"/>
          <cell r="B4233"/>
          <cell r="C4233"/>
          <cell r="D4233"/>
          <cell r="E4233"/>
          <cell r="F4233"/>
          <cell r="G4233"/>
          <cell r="H4233" t="str">
            <v/>
          </cell>
        </row>
        <row r="4234">
          <cell r="A4234"/>
          <cell r="B4234"/>
          <cell r="C4234"/>
          <cell r="D4234"/>
          <cell r="E4234"/>
          <cell r="F4234"/>
          <cell r="G4234"/>
          <cell r="H4234" t="str">
            <v/>
          </cell>
        </row>
        <row r="4235">
          <cell r="A4235"/>
          <cell r="B4235"/>
          <cell r="C4235"/>
          <cell r="D4235"/>
          <cell r="E4235"/>
          <cell r="F4235"/>
          <cell r="G4235"/>
          <cell r="H4235" t="str">
            <v/>
          </cell>
        </row>
        <row r="4236">
          <cell r="A4236" t="str">
            <v xml:space="preserve">TOTAL CANTIDAD ITEM </v>
          </cell>
          <cell r="B4236"/>
          <cell r="C4236"/>
          <cell r="D4236"/>
          <cell r="E4236"/>
          <cell r="F4236"/>
          <cell r="G4236"/>
          <cell r="H4236" t="str">
            <v/>
          </cell>
        </row>
        <row r="4237">
          <cell r="A4237" t="str">
            <v>INSERTE PLANO, GRÁFICO O ESQUEMA AQUÍ</v>
          </cell>
          <cell r="B4237"/>
          <cell r="C4237"/>
          <cell r="D4237"/>
          <cell r="E4237"/>
          <cell r="F4237"/>
          <cell r="G4237"/>
          <cell r="H4237"/>
        </row>
        <row r="4238">
          <cell r="A4238"/>
          <cell r="B4238"/>
          <cell r="C4238"/>
          <cell r="D4238"/>
          <cell r="E4238"/>
          <cell r="F4238"/>
          <cell r="G4238"/>
          <cell r="H4238"/>
        </row>
        <row r="4239">
          <cell r="A4239"/>
          <cell r="B4239"/>
          <cell r="C4239"/>
          <cell r="D4239"/>
          <cell r="E4239"/>
          <cell r="F4239"/>
          <cell r="G4239"/>
          <cell r="H4239"/>
        </row>
        <row r="4240">
          <cell r="A4240"/>
          <cell r="B4240"/>
          <cell r="C4240"/>
          <cell r="D4240"/>
          <cell r="E4240"/>
          <cell r="F4240"/>
          <cell r="G4240"/>
          <cell r="H4240"/>
        </row>
        <row r="4241">
          <cell r="A4241"/>
          <cell r="B4241"/>
          <cell r="C4241"/>
          <cell r="D4241"/>
          <cell r="E4241"/>
          <cell r="F4241"/>
          <cell r="G4241"/>
          <cell r="H4241"/>
        </row>
        <row r="4242">
          <cell r="A4242"/>
          <cell r="B4242"/>
          <cell r="C4242"/>
          <cell r="D4242"/>
          <cell r="E4242"/>
          <cell r="F4242"/>
          <cell r="G4242"/>
          <cell r="H4242"/>
        </row>
        <row r="4243">
          <cell r="A4243"/>
          <cell r="B4243"/>
          <cell r="C4243"/>
          <cell r="D4243"/>
          <cell r="E4243"/>
          <cell r="F4243"/>
          <cell r="G4243"/>
          <cell r="H4243"/>
        </row>
        <row r="4244">
          <cell r="A4244"/>
          <cell r="B4244"/>
          <cell r="C4244"/>
          <cell r="D4244"/>
          <cell r="E4244"/>
          <cell r="F4244"/>
          <cell r="G4244"/>
          <cell r="H4244"/>
        </row>
        <row r="4245">
          <cell r="A4245"/>
          <cell r="B4245"/>
          <cell r="C4245"/>
          <cell r="D4245"/>
          <cell r="E4245"/>
          <cell r="F4245"/>
          <cell r="G4245"/>
          <cell r="H4245"/>
        </row>
        <row r="4246">
          <cell r="A4246"/>
          <cell r="B4246"/>
          <cell r="C4246"/>
          <cell r="D4246"/>
          <cell r="E4246"/>
          <cell r="F4246"/>
          <cell r="G4246"/>
          <cell r="H4246"/>
        </row>
        <row r="4247">
          <cell r="A4247"/>
          <cell r="B4247"/>
          <cell r="C4247"/>
          <cell r="D4247"/>
          <cell r="E4247"/>
          <cell r="F4247"/>
          <cell r="G4247"/>
          <cell r="H4247"/>
        </row>
        <row r="4248">
          <cell r="A4248"/>
          <cell r="B4248"/>
          <cell r="C4248"/>
          <cell r="D4248"/>
          <cell r="E4248"/>
          <cell r="F4248"/>
          <cell r="G4248"/>
          <cell r="H4248"/>
        </row>
        <row r="4249">
          <cell r="A4249"/>
          <cell r="B4249"/>
          <cell r="C4249"/>
          <cell r="D4249"/>
          <cell r="E4249"/>
          <cell r="F4249"/>
          <cell r="G4249"/>
          <cell r="H4249"/>
        </row>
        <row r="4250">
          <cell r="A4250"/>
          <cell r="B4250"/>
          <cell r="C4250"/>
          <cell r="D4250"/>
          <cell r="E4250"/>
          <cell r="F4250"/>
          <cell r="G4250"/>
          <cell r="H4250"/>
        </row>
        <row r="4251">
          <cell r="A4251"/>
          <cell r="B4251"/>
          <cell r="C4251"/>
          <cell r="D4251"/>
          <cell r="E4251"/>
          <cell r="F4251"/>
          <cell r="G4251"/>
          <cell r="H4251"/>
        </row>
        <row r="4252">
          <cell r="A4252"/>
          <cell r="B4252"/>
          <cell r="C4252"/>
          <cell r="D4252"/>
          <cell r="E4252"/>
          <cell r="F4252"/>
          <cell r="G4252"/>
          <cell r="H4252"/>
        </row>
        <row r="4253">
          <cell r="A4253"/>
          <cell r="B4253"/>
          <cell r="C4253"/>
          <cell r="D4253"/>
          <cell r="E4253"/>
          <cell r="F4253"/>
          <cell r="G4253"/>
          <cell r="H4253"/>
        </row>
        <row r="4254">
          <cell r="A4254"/>
          <cell r="B4254"/>
          <cell r="C4254"/>
          <cell r="D4254"/>
          <cell r="E4254"/>
          <cell r="F4254"/>
          <cell r="G4254"/>
          <cell r="H4254"/>
        </row>
        <row r="4255">
          <cell r="A4255"/>
          <cell r="B4255"/>
          <cell r="C4255"/>
          <cell r="D4255"/>
          <cell r="E4255"/>
          <cell r="F4255"/>
          <cell r="G4255"/>
          <cell r="H4255"/>
        </row>
        <row r="4256">
          <cell r="A4256"/>
          <cell r="B4256"/>
          <cell r="C4256"/>
          <cell r="D4256"/>
          <cell r="E4256"/>
          <cell r="F4256"/>
          <cell r="G4256"/>
          <cell r="H4256"/>
        </row>
        <row r="4257">
          <cell r="A4257"/>
          <cell r="C4257"/>
          <cell r="D4257"/>
          <cell r="E4257"/>
          <cell r="F4257"/>
          <cell r="G4257"/>
        </row>
        <row r="4258">
          <cell r="A4258"/>
          <cell r="C4258"/>
          <cell r="D4258"/>
          <cell r="E4258"/>
          <cell r="F4258"/>
          <cell r="G4258"/>
        </row>
        <row r="4259">
          <cell r="A4259"/>
          <cell r="B4259"/>
          <cell r="C4259"/>
          <cell r="D4259"/>
          <cell r="E4259"/>
          <cell r="F4259"/>
          <cell r="G4259"/>
        </row>
        <row r="4260">
          <cell r="A4260"/>
          <cell r="B4260" t="str">
            <v>LUIS ROBERTO MONTERROSA OROZCO</v>
          </cell>
          <cell r="C4260"/>
          <cell r="D4260"/>
          <cell r="E4260"/>
          <cell r="F4260"/>
          <cell r="G4260"/>
        </row>
        <row r="4261">
          <cell r="A4261"/>
          <cell r="B4261" t="str">
            <v>ING. CIVIL CONSULTOR EXTERNO</v>
          </cell>
          <cell r="C4261"/>
          <cell r="D4261"/>
          <cell r="E4261"/>
          <cell r="F4261"/>
          <cell r="G4261"/>
        </row>
        <row r="4262">
          <cell r="A4262"/>
          <cell r="B4262" t="str">
            <v>PLANEACION MUNICIPAL</v>
          </cell>
          <cell r="C4262"/>
          <cell r="D4262"/>
          <cell r="E4262"/>
          <cell r="F4262"/>
          <cell r="G4262"/>
        </row>
        <row r="4263">
          <cell r="A4263"/>
          <cell r="B4263" t="str">
            <v>M.P. 5202140692</v>
          </cell>
          <cell r="C4263" t="str">
            <v>ITEM  - PÁGINA 2</v>
          </cell>
          <cell r="D4263"/>
          <cell r="E4263"/>
          <cell r="F4263"/>
          <cell r="G4263"/>
          <cell r="H4263"/>
        </row>
        <row r="4264">
          <cell r="A4264" t="str">
            <v>DEPARTAMENTO DE ANTIOQUIA</v>
          </cell>
          <cell r="B4264"/>
          <cell r="C4264"/>
          <cell r="D4264"/>
          <cell r="E4264"/>
          <cell r="F4264"/>
          <cell r="G4264"/>
          <cell r="H4264"/>
        </row>
        <row r="4265">
          <cell r="A4265" t="str">
            <v>MUNICIPIO DE CAUCASIA</v>
          </cell>
          <cell r="B4265"/>
          <cell r="C4265"/>
          <cell r="D4265"/>
          <cell r="E4265"/>
          <cell r="F4265"/>
          <cell r="G4265"/>
          <cell r="H4265"/>
        </row>
        <row r="4266">
          <cell r="A4266" t="str">
            <v>PROYECTO: CONSTRUCCION DE PAVIMENTO RIGIDO URBANO EN LA URBANIZACION VILLA SUAREZ DEL MUNICIPIO DE CAUCASIA ,ANTIOQUIA</v>
          </cell>
          <cell r="B4266"/>
          <cell r="C4266"/>
          <cell r="D4266"/>
          <cell r="E4266"/>
          <cell r="F4266"/>
          <cell r="G4266"/>
          <cell r="H4266"/>
        </row>
        <row r="4267">
          <cell r="A4267"/>
          <cell r="C4267"/>
          <cell r="D4267"/>
          <cell r="E4267"/>
          <cell r="F4267"/>
          <cell r="G4267"/>
          <cell r="H4267"/>
        </row>
        <row r="4268">
          <cell r="A4268" t="str">
            <v>MEMORIAS DE OBRA</v>
          </cell>
          <cell r="B4268"/>
          <cell r="C4268"/>
          <cell r="D4268"/>
          <cell r="E4268"/>
          <cell r="F4268"/>
          <cell r="G4268"/>
          <cell r="H4268"/>
        </row>
        <row r="4270">
          <cell r="A4270" t="str">
            <v>ITEM</v>
          </cell>
          <cell r="B4270" t="str">
            <v>DESCRIPCIÓN</v>
          </cell>
          <cell r="C4270"/>
          <cell r="D4270"/>
          <cell r="E4270"/>
          <cell r="F4270"/>
          <cell r="G4270" t="str">
            <v>UNIDAD</v>
          </cell>
          <cell r="H4270" t="str">
            <v>CANTIDAD</v>
          </cell>
        </row>
        <row r="4271">
          <cell r="A4271"/>
          <cell r="B4271" t="str">
            <v/>
          </cell>
          <cell r="C4271"/>
          <cell r="D4271"/>
          <cell r="E4271"/>
          <cell r="F4271"/>
          <cell r="G4271" t="str">
            <v/>
          </cell>
          <cell r="H4271" t="str">
            <v/>
          </cell>
        </row>
        <row r="4272">
          <cell r="A4272"/>
          <cell r="B4272"/>
          <cell r="C4272"/>
          <cell r="D4272"/>
          <cell r="E4272"/>
          <cell r="F4272"/>
          <cell r="G4272"/>
        </row>
        <row r="4273">
          <cell r="A4273" t="str">
            <v>DETALLE</v>
          </cell>
          <cell r="B4273"/>
          <cell r="C4273" t="str">
            <v>FACTOR</v>
          </cell>
          <cell r="D4273" t="str">
            <v>CANTIDAD</v>
          </cell>
          <cell r="E4273" t="str">
            <v>A (ML)</v>
          </cell>
          <cell r="F4273" t="str">
            <v>B (M2)</v>
          </cell>
          <cell r="G4273" t="str">
            <v>C (M3)</v>
          </cell>
          <cell r="H4273" t="str">
            <v>TOTAL</v>
          </cell>
        </row>
        <row r="4274">
          <cell r="A4274"/>
          <cell r="B4274"/>
          <cell r="C4274"/>
          <cell r="D4274"/>
          <cell r="E4274"/>
          <cell r="F4274"/>
          <cell r="G4274"/>
          <cell r="H4274" t="str">
            <v/>
          </cell>
        </row>
        <row r="4275">
          <cell r="A4275"/>
          <cell r="B4275"/>
          <cell r="C4275"/>
          <cell r="D4275"/>
          <cell r="E4275"/>
          <cell r="F4275"/>
          <cell r="G4275"/>
          <cell r="H4275" t="str">
            <v/>
          </cell>
        </row>
        <row r="4276">
          <cell r="A4276"/>
          <cell r="B4276"/>
          <cell r="C4276"/>
          <cell r="D4276"/>
          <cell r="E4276"/>
          <cell r="F4276"/>
          <cell r="G4276"/>
          <cell r="H4276" t="str">
            <v/>
          </cell>
        </row>
        <row r="4277">
          <cell r="A4277"/>
          <cell r="B4277"/>
          <cell r="C4277"/>
          <cell r="D4277"/>
          <cell r="E4277"/>
          <cell r="F4277"/>
          <cell r="G4277"/>
          <cell r="H4277" t="str">
            <v/>
          </cell>
        </row>
        <row r="4278">
          <cell r="A4278"/>
          <cell r="B4278"/>
          <cell r="C4278"/>
          <cell r="D4278"/>
          <cell r="E4278"/>
          <cell r="F4278"/>
          <cell r="G4278"/>
          <cell r="H4278" t="str">
            <v/>
          </cell>
        </row>
        <row r="4279">
          <cell r="A4279"/>
          <cell r="B4279"/>
          <cell r="C4279"/>
          <cell r="D4279"/>
          <cell r="E4279"/>
          <cell r="F4279"/>
          <cell r="G4279"/>
          <cell r="H4279" t="str">
            <v/>
          </cell>
        </row>
        <row r="4280">
          <cell r="A4280"/>
          <cell r="B4280"/>
          <cell r="C4280"/>
          <cell r="D4280"/>
          <cell r="E4280"/>
          <cell r="F4280"/>
          <cell r="G4280"/>
          <cell r="H4280" t="str">
            <v/>
          </cell>
        </row>
        <row r="4281">
          <cell r="A4281"/>
          <cell r="B4281"/>
          <cell r="C4281"/>
          <cell r="D4281"/>
          <cell r="E4281"/>
          <cell r="F4281"/>
          <cell r="G4281"/>
          <cell r="H4281" t="str">
            <v/>
          </cell>
        </row>
        <row r="4282">
          <cell r="A4282"/>
          <cell r="B4282"/>
          <cell r="C4282"/>
          <cell r="D4282"/>
          <cell r="E4282"/>
          <cell r="F4282"/>
          <cell r="G4282"/>
          <cell r="H4282" t="str">
            <v/>
          </cell>
        </row>
        <row r="4283">
          <cell r="A4283"/>
          <cell r="B4283"/>
          <cell r="C4283"/>
          <cell r="D4283"/>
          <cell r="E4283"/>
          <cell r="F4283"/>
          <cell r="G4283"/>
          <cell r="H4283" t="str">
            <v/>
          </cell>
        </row>
        <row r="4284">
          <cell r="A4284"/>
          <cell r="B4284"/>
          <cell r="C4284"/>
          <cell r="D4284"/>
          <cell r="E4284"/>
          <cell r="F4284"/>
          <cell r="G4284"/>
          <cell r="H4284" t="str">
            <v/>
          </cell>
        </row>
        <row r="4285">
          <cell r="A4285"/>
          <cell r="B4285"/>
          <cell r="C4285"/>
          <cell r="D4285"/>
          <cell r="E4285"/>
          <cell r="F4285"/>
          <cell r="G4285"/>
          <cell r="H4285" t="str">
            <v/>
          </cell>
        </row>
        <row r="4286">
          <cell r="A4286"/>
          <cell r="B4286"/>
          <cell r="C4286"/>
          <cell r="D4286"/>
          <cell r="E4286"/>
          <cell r="F4286"/>
          <cell r="G4286"/>
          <cell r="H4286" t="str">
            <v/>
          </cell>
        </row>
        <row r="4287">
          <cell r="A4287"/>
          <cell r="B4287"/>
          <cell r="C4287"/>
          <cell r="D4287"/>
          <cell r="E4287"/>
          <cell r="F4287"/>
          <cell r="G4287"/>
          <cell r="H4287" t="str">
            <v/>
          </cell>
        </row>
        <row r="4288">
          <cell r="A4288"/>
          <cell r="B4288"/>
          <cell r="C4288"/>
          <cell r="D4288"/>
          <cell r="E4288"/>
          <cell r="F4288"/>
          <cell r="G4288"/>
          <cell r="H4288" t="str">
            <v/>
          </cell>
        </row>
        <row r="4289">
          <cell r="A4289"/>
          <cell r="B4289"/>
          <cell r="C4289"/>
          <cell r="D4289"/>
          <cell r="E4289"/>
          <cell r="F4289"/>
          <cell r="G4289"/>
          <cell r="H4289" t="str">
            <v/>
          </cell>
        </row>
        <row r="4290">
          <cell r="A4290"/>
          <cell r="B4290"/>
          <cell r="C4290"/>
          <cell r="D4290"/>
          <cell r="E4290"/>
          <cell r="F4290"/>
          <cell r="G4290"/>
          <cell r="H4290" t="str">
            <v/>
          </cell>
        </row>
        <row r="4291">
          <cell r="A4291"/>
          <cell r="B4291"/>
          <cell r="C4291"/>
          <cell r="D4291"/>
          <cell r="E4291"/>
          <cell r="F4291"/>
          <cell r="G4291"/>
          <cell r="H4291" t="str">
            <v/>
          </cell>
        </row>
        <row r="4292">
          <cell r="A4292"/>
          <cell r="B4292"/>
          <cell r="C4292"/>
          <cell r="D4292"/>
          <cell r="E4292"/>
          <cell r="F4292"/>
          <cell r="G4292"/>
          <cell r="H4292" t="str">
            <v/>
          </cell>
        </row>
        <row r="4293">
          <cell r="A4293"/>
          <cell r="B4293"/>
          <cell r="C4293"/>
          <cell r="D4293"/>
          <cell r="E4293"/>
          <cell r="F4293"/>
          <cell r="G4293"/>
          <cell r="H4293" t="str">
            <v/>
          </cell>
        </row>
        <row r="4294">
          <cell r="A4294"/>
          <cell r="B4294"/>
          <cell r="C4294"/>
          <cell r="D4294"/>
          <cell r="E4294"/>
          <cell r="F4294"/>
          <cell r="G4294"/>
          <cell r="H4294" t="str">
            <v/>
          </cell>
        </row>
        <row r="4295">
          <cell r="A4295"/>
          <cell r="B4295"/>
          <cell r="C4295"/>
          <cell r="D4295"/>
          <cell r="E4295"/>
          <cell r="F4295"/>
          <cell r="G4295"/>
          <cell r="H4295" t="str">
            <v/>
          </cell>
        </row>
        <row r="4296">
          <cell r="A4296"/>
          <cell r="B4296"/>
          <cell r="C4296"/>
          <cell r="D4296"/>
          <cell r="E4296"/>
          <cell r="F4296"/>
          <cell r="G4296"/>
          <cell r="H4296" t="str">
            <v/>
          </cell>
        </row>
        <row r="4297">
          <cell r="A4297"/>
          <cell r="B4297"/>
          <cell r="C4297"/>
          <cell r="D4297"/>
          <cell r="E4297"/>
          <cell r="F4297"/>
          <cell r="G4297"/>
          <cell r="H4297" t="str">
            <v/>
          </cell>
        </row>
        <row r="4298">
          <cell r="A4298"/>
          <cell r="B4298"/>
          <cell r="C4298"/>
          <cell r="D4298"/>
          <cell r="E4298"/>
          <cell r="F4298"/>
          <cell r="G4298"/>
          <cell r="H4298" t="str">
            <v/>
          </cell>
        </row>
        <row r="4299">
          <cell r="A4299"/>
          <cell r="B4299"/>
          <cell r="C4299"/>
          <cell r="D4299"/>
          <cell r="E4299"/>
          <cell r="F4299"/>
          <cell r="G4299"/>
          <cell r="H4299" t="str">
            <v/>
          </cell>
        </row>
        <row r="4300">
          <cell r="A4300"/>
          <cell r="B4300"/>
          <cell r="C4300"/>
          <cell r="D4300"/>
          <cell r="E4300"/>
          <cell r="F4300"/>
          <cell r="G4300"/>
          <cell r="H4300" t="str">
            <v/>
          </cell>
        </row>
        <row r="4301">
          <cell r="A4301"/>
          <cell r="B4301"/>
          <cell r="C4301"/>
          <cell r="D4301"/>
          <cell r="E4301"/>
          <cell r="F4301"/>
          <cell r="G4301"/>
          <cell r="H4301" t="str">
            <v/>
          </cell>
        </row>
        <row r="4302">
          <cell r="A4302"/>
          <cell r="B4302"/>
          <cell r="C4302"/>
          <cell r="D4302"/>
          <cell r="E4302"/>
          <cell r="F4302"/>
          <cell r="G4302"/>
          <cell r="H4302" t="str">
            <v/>
          </cell>
        </row>
        <row r="4303">
          <cell r="A4303"/>
          <cell r="B4303"/>
          <cell r="C4303"/>
          <cell r="D4303"/>
          <cell r="E4303"/>
          <cell r="F4303"/>
          <cell r="G4303"/>
          <cell r="H4303" t="str">
            <v/>
          </cell>
        </row>
        <row r="4304">
          <cell r="A4304"/>
          <cell r="B4304"/>
          <cell r="C4304"/>
          <cell r="D4304"/>
          <cell r="E4304"/>
          <cell r="F4304"/>
          <cell r="G4304"/>
          <cell r="H4304" t="str">
            <v/>
          </cell>
        </row>
        <row r="4305">
          <cell r="A4305" t="str">
            <v>ITEM  - PÁGINA 1</v>
          </cell>
          <cell r="B4305"/>
          <cell r="C4305"/>
          <cell r="D4305"/>
          <cell r="E4305"/>
          <cell r="F4305"/>
          <cell r="G4305"/>
          <cell r="H4305"/>
        </row>
        <row r="4306">
          <cell r="A4306"/>
          <cell r="B4306"/>
          <cell r="C4306"/>
          <cell r="D4306"/>
          <cell r="E4306"/>
          <cell r="F4306"/>
          <cell r="G4306"/>
          <cell r="H4306" t="str">
            <v/>
          </cell>
        </row>
        <row r="4307">
          <cell r="A4307"/>
          <cell r="B4307"/>
          <cell r="C4307"/>
          <cell r="D4307"/>
          <cell r="E4307"/>
          <cell r="F4307"/>
          <cell r="G4307"/>
          <cell r="H4307" t="str">
            <v/>
          </cell>
        </row>
        <row r="4308">
          <cell r="A4308"/>
          <cell r="B4308"/>
          <cell r="C4308"/>
          <cell r="D4308"/>
          <cell r="E4308"/>
          <cell r="F4308"/>
          <cell r="G4308"/>
          <cell r="H4308" t="str">
            <v/>
          </cell>
        </row>
        <row r="4309">
          <cell r="A4309"/>
          <cell r="B4309"/>
          <cell r="C4309"/>
          <cell r="D4309"/>
          <cell r="E4309"/>
          <cell r="F4309"/>
          <cell r="G4309"/>
          <cell r="H4309" t="str">
            <v/>
          </cell>
        </row>
        <row r="4310">
          <cell r="A4310"/>
          <cell r="B4310"/>
          <cell r="C4310"/>
          <cell r="D4310"/>
          <cell r="E4310"/>
          <cell r="F4310"/>
          <cell r="G4310"/>
          <cell r="H4310" t="str">
            <v/>
          </cell>
        </row>
        <row r="4311">
          <cell r="A4311"/>
          <cell r="B4311"/>
          <cell r="C4311"/>
          <cell r="D4311"/>
          <cell r="E4311"/>
          <cell r="F4311"/>
          <cell r="G4311"/>
          <cell r="H4311" t="str">
            <v/>
          </cell>
        </row>
        <row r="4312">
          <cell r="A4312"/>
          <cell r="B4312"/>
          <cell r="C4312"/>
          <cell r="D4312"/>
          <cell r="E4312"/>
          <cell r="F4312"/>
          <cell r="G4312"/>
          <cell r="H4312" t="str">
            <v/>
          </cell>
        </row>
        <row r="4313">
          <cell r="A4313"/>
          <cell r="B4313"/>
          <cell r="C4313"/>
          <cell r="D4313"/>
          <cell r="E4313"/>
          <cell r="F4313"/>
          <cell r="G4313"/>
          <cell r="H4313" t="str">
            <v/>
          </cell>
        </row>
        <row r="4314">
          <cell r="A4314"/>
          <cell r="B4314"/>
          <cell r="C4314"/>
          <cell r="D4314"/>
          <cell r="E4314"/>
          <cell r="F4314"/>
          <cell r="G4314"/>
          <cell r="H4314" t="str">
            <v/>
          </cell>
        </row>
        <row r="4315">
          <cell r="A4315"/>
          <cell r="B4315"/>
          <cell r="C4315"/>
          <cell r="D4315"/>
          <cell r="E4315"/>
          <cell r="F4315"/>
          <cell r="G4315"/>
          <cell r="H4315" t="str">
            <v/>
          </cell>
        </row>
        <row r="4316">
          <cell r="A4316"/>
          <cell r="B4316"/>
          <cell r="C4316"/>
          <cell r="D4316"/>
          <cell r="E4316"/>
          <cell r="F4316"/>
          <cell r="G4316"/>
          <cell r="H4316" t="str">
            <v/>
          </cell>
        </row>
        <row r="4317">
          <cell r="A4317"/>
          <cell r="B4317"/>
          <cell r="C4317"/>
          <cell r="D4317"/>
          <cell r="E4317"/>
          <cell r="F4317"/>
          <cell r="G4317"/>
          <cell r="H4317" t="str">
            <v/>
          </cell>
        </row>
        <row r="4318">
          <cell r="A4318"/>
          <cell r="B4318"/>
          <cell r="C4318"/>
          <cell r="D4318"/>
          <cell r="E4318"/>
          <cell r="F4318"/>
          <cell r="G4318"/>
          <cell r="H4318" t="str">
            <v/>
          </cell>
        </row>
        <row r="4319">
          <cell r="A4319"/>
          <cell r="B4319"/>
          <cell r="C4319"/>
          <cell r="D4319"/>
          <cell r="E4319"/>
          <cell r="F4319"/>
          <cell r="G4319"/>
          <cell r="H4319" t="str">
            <v/>
          </cell>
        </row>
        <row r="4320">
          <cell r="A4320"/>
          <cell r="B4320"/>
          <cell r="C4320"/>
          <cell r="D4320"/>
          <cell r="E4320"/>
          <cell r="F4320"/>
          <cell r="G4320"/>
          <cell r="H4320" t="str">
            <v/>
          </cell>
        </row>
        <row r="4321">
          <cell r="A4321"/>
          <cell r="B4321"/>
          <cell r="C4321"/>
          <cell r="D4321"/>
          <cell r="E4321"/>
          <cell r="F4321"/>
          <cell r="G4321"/>
          <cell r="H4321" t="str">
            <v/>
          </cell>
        </row>
        <row r="4322">
          <cell r="A4322"/>
          <cell r="B4322"/>
          <cell r="C4322"/>
          <cell r="D4322"/>
          <cell r="E4322"/>
          <cell r="F4322"/>
          <cell r="G4322"/>
          <cell r="H4322" t="str">
            <v/>
          </cell>
        </row>
        <row r="4323">
          <cell r="A4323" t="str">
            <v xml:space="preserve">TOTAL CANTIDAD ITEM </v>
          </cell>
          <cell r="B4323"/>
          <cell r="C4323"/>
          <cell r="D4323"/>
          <cell r="E4323"/>
          <cell r="F4323"/>
          <cell r="G4323"/>
          <cell r="H4323" t="str">
            <v/>
          </cell>
        </row>
        <row r="4324">
          <cell r="A4324" t="str">
            <v>INSERTE PLANO, GRÁFICO O ESQUEMA AQUÍ</v>
          </cell>
          <cell r="B4324"/>
          <cell r="C4324"/>
          <cell r="D4324"/>
          <cell r="E4324"/>
          <cell r="F4324"/>
          <cell r="G4324"/>
          <cell r="H4324"/>
        </row>
        <row r="4325">
          <cell r="A4325"/>
          <cell r="B4325"/>
          <cell r="C4325"/>
          <cell r="D4325"/>
          <cell r="E4325"/>
          <cell r="F4325"/>
          <cell r="G4325"/>
          <cell r="H4325"/>
        </row>
        <row r="4326">
          <cell r="A4326"/>
          <cell r="B4326"/>
          <cell r="C4326"/>
          <cell r="D4326"/>
          <cell r="E4326"/>
          <cell r="F4326"/>
          <cell r="G4326"/>
          <cell r="H4326"/>
        </row>
        <row r="4327">
          <cell r="A4327"/>
          <cell r="B4327"/>
          <cell r="C4327"/>
          <cell r="D4327"/>
          <cell r="E4327"/>
          <cell r="F4327"/>
          <cell r="G4327"/>
          <cell r="H4327"/>
        </row>
        <row r="4328">
          <cell r="A4328"/>
          <cell r="B4328"/>
          <cell r="C4328"/>
          <cell r="D4328"/>
          <cell r="E4328"/>
          <cell r="F4328"/>
          <cell r="G4328"/>
          <cell r="H4328"/>
        </row>
        <row r="4329">
          <cell r="A4329"/>
          <cell r="B4329"/>
          <cell r="C4329"/>
          <cell r="D4329"/>
          <cell r="E4329"/>
          <cell r="F4329"/>
          <cell r="G4329"/>
          <cell r="H4329"/>
        </row>
        <row r="4330">
          <cell r="A4330"/>
          <cell r="B4330"/>
          <cell r="C4330"/>
          <cell r="D4330"/>
          <cell r="E4330"/>
          <cell r="F4330"/>
          <cell r="G4330"/>
          <cell r="H4330"/>
        </row>
        <row r="4331">
          <cell r="A4331"/>
          <cell r="B4331"/>
          <cell r="C4331"/>
          <cell r="D4331"/>
          <cell r="E4331"/>
          <cell r="F4331"/>
          <cell r="G4331"/>
          <cell r="H4331"/>
        </row>
        <row r="4332">
          <cell r="A4332"/>
          <cell r="B4332"/>
          <cell r="C4332"/>
          <cell r="D4332"/>
          <cell r="E4332"/>
          <cell r="F4332"/>
          <cell r="G4332"/>
          <cell r="H4332"/>
        </row>
        <row r="4333">
          <cell r="A4333"/>
          <cell r="B4333"/>
          <cell r="C4333"/>
          <cell r="D4333"/>
          <cell r="E4333"/>
          <cell r="F4333"/>
          <cell r="G4333"/>
          <cell r="H4333"/>
        </row>
        <row r="4334">
          <cell r="A4334"/>
          <cell r="B4334"/>
          <cell r="C4334"/>
          <cell r="D4334"/>
          <cell r="E4334"/>
          <cell r="F4334"/>
          <cell r="G4334"/>
          <cell r="H4334"/>
        </row>
        <row r="4335">
          <cell r="A4335"/>
          <cell r="B4335"/>
          <cell r="C4335"/>
          <cell r="D4335"/>
          <cell r="E4335"/>
          <cell r="F4335"/>
          <cell r="G4335"/>
          <cell r="H4335"/>
        </row>
        <row r="4336">
          <cell r="A4336"/>
          <cell r="B4336"/>
          <cell r="C4336"/>
          <cell r="D4336"/>
          <cell r="E4336"/>
          <cell r="F4336"/>
          <cell r="G4336"/>
          <cell r="H4336"/>
        </row>
        <row r="4337">
          <cell r="A4337"/>
          <cell r="B4337"/>
          <cell r="C4337"/>
          <cell r="D4337"/>
          <cell r="E4337"/>
          <cell r="F4337"/>
          <cell r="G4337"/>
          <cell r="H4337"/>
        </row>
        <row r="4338">
          <cell r="A4338"/>
          <cell r="B4338"/>
          <cell r="C4338"/>
          <cell r="D4338"/>
          <cell r="E4338"/>
          <cell r="F4338"/>
          <cell r="G4338"/>
          <cell r="H4338"/>
        </row>
        <row r="4339">
          <cell r="A4339"/>
          <cell r="B4339"/>
          <cell r="C4339"/>
          <cell r="D4339"/>
          <cell r="E4339"/>
          <cell r="F4339"/>
          <cell r="G4339"/>
          <cell r="H4339"/>
        </row>
        <row r="4340">
          <cell r="A4340"/>
          <cell r="B4340"/>
          <cell r="C4340"/>
          <cell r="D4340"/>
          <cell r="E4340"/>
          <cell r="F4340"/>
          <cell r="G4340"/>
          <cell r="H4340"/>
        </row>
        <row r="4341">
          <cell r="A4341"/>
          <cell r="B4341"/>
          <cell r="C4341"/>
          <cell r="D4341"/>
          <cell r="E4341"/>
          <cell r="F4341"/>
          <cell r="G4341"/>
          <cell r="H4341"/>
        </row>
        <row r="4342">
          <cell r="A4342"/>
          <cell r="B4342"/>
          <cell r="C4342"/>
          <cell r="D4342"/>
          <cell r="E4342"/>
          <cell r="F4342"/>
          <cell r="G4342"/>
          <cell r="H4342"/>
        </row>
        <row r="4343">
          <cell r="A4343"/>
          <cell r="B4343"/>
          <cell r="C4343"/>
          <cell r="D4343"/>
          <cell r="E4343"/>
          <cell r="F4343"/>
          <cell r="G4343"/>
          <cell r="H4343"/>
        </row>
        <row r="4344">
          <cell r="A4344"/>
          <cell r="C4344"/>
          <cell r="D4344"/>
          <cell r="E4344"/>
          <cell r="F4344"/>
          <cell r="G4344"/>
        </row>
        <row r="4345">
          <cell r="A4345"/>
          <cell r="C4345"/>
          <cell r="D4345"/>
          <cell r="E4345"/>
          <cell r="F4345"/>
          <cell r="G4345"/>
        </row>
        <row r="4346">
          <cell r="A4346"/>
          <cell r="B4346"/>
          <cell r="C4346"/>
          <cell r="D4346"/>
          <cell r="E4346"/>
          <cell r="F4346"/>
          <cell r="G4346"/>
        </row>
        <row r="4347">
          <cell r="A4347"/>
          <cell r="B4347" t="str">
            <v>LUIS ROBERTO MONTERROSA OROZCO</v>
          </cell>
          <cell r="C4347"/>
          <cell r="D4347"/>
          <cell r="E4347"/>
          <cell r="F4347"/>
          <cell r="G4347"/>
        </row>
        <row r="4348">
          <cell r="A4348"/>
          <cell r="B4348" t="str">
            <v>ING. CIVIL CONSULTOR EXTERNO</v>
          </cell>
          <cell r="C4348"/>
          <cell r="D4348"/>
          <cell r="E4348"/>
          <cell r="F4348"/>
          <cell r="G4348"/>
        </row>
        <row r="4349">
          <cell r="A4349"/>
          <cell r="B4349" t="str">
            <v>PLANEACION MUNICIPAL</v>
          </cell>
          <cell r="C4349"/>
          <cell r="D4349"/>
          <cell r="E4349"/>
          <cell r="F4349"/>
          <cell r="G4349"/>
        </row>
        <row r="4350">
          <cell r="A4350"/>
          <cell r="B4350" t="str">
            <v>M.P. 5202140692</v>
          </cell>
          <cell r="C4350" t="str">
            <v>ITEM  - PÁGINA 2</v>
          </cell>
          <cell r="D4350"/>
          <cell r="E4350"/>
          <cell r="F4350"/>
          <cell r="G4350"/>
          <cell r="H4350"/>
        </row>
        <row r="4351">
          <cell r="A4351" t="str">
            <v>DEPARTAMENTO DE ANTIOQUIA</v>
          </cell>
          <cell r="B4351"/>
          <cell r="C4351"/>
          <cell r="D4351"/>
          <cell r="E4351"/>
          <cell r="F4351"/>
          <cell r="G4351"/>
          <cell r="H4351"/>
        </row>
        <row r="4352">
          <cell r="A4352" t="str">
            <v>MUNICIPIO DE CAUCASIA</v>
          </cell>
          <cell r="B4352"/>
          <cell r="C4352"/>
          <cell r="D4352"/>
          <cell r="E4352"/>
          <cell r="F4352"/>
          <cell r="G4352"/>
          <cell r="H4352"/>
        </row>
        <row r="4353">
          <cell r="A4353" t="str">
            <v>PROYECTO: CONSTRUCCION DE PAVIMENTO RIGIDO URBANO EN LA URBANIZACION VILLA SUAREZ DEL MUNICIPIO DE CAUCASIA ,ANTIOQUIA</v>
          </cell>
          <cell r="B4353"/>
          <cell r="C4353"/>
          <cell r="D4353"/>
          <cell r="E4353"/>
          <cell r="F4353"/>
          <cell r="G4353"/>
          <cell r="H4353"/>
        </row>
        <row r="4354">
          <cell r="A4354"/>
          <cell r="C4354"/>
          <cell r="D4354"/>
          <cell r="E4354"/>
          <cell r="F4354"/>
          <cell r="G4354"/>
          <cell r="H4354"/>
        </row>
        <row r="4355">
          <cell r="A4355" t="str">
            <v>MEMORIAS DE OBRA</v>
          </cell>
          <cell r="B4355"/>
          <cell r="C4355"/>
          <cell r="D4355"/>
          <cell r="E4355"/>
          <cell r="F4355"/>
          <cell r="G4355"/>
          <cell r="H4355"/>
        </row>
        <row r="4357">
          <cell r="A4357" t="str">
            <v>ITEM</v>
          </cell>
          <cell r="B4357" t="str">
            <v>DESCRIPCIÓN</v>
          </cell>
          <cell r="C4357"/>
          <cell r="D4357"/>
          <cell r="E4357"/>
          <cell r="F4357"/>
          <cell r="G4357" t="str">
            <v>UNIDAD</v>
          </cell>
          <cell r="H4357" t="str">
            <v>CANTIDAD</v>
          </cell>
        </row>
        <row r="4358">
          <cell r="A4358"/>
          <cell r="B4358" t="str">
            <v/>
          </cell>
          <cell r="C4358"/>
          <cell r="D4358"/>
          <cell r="E4358"/>
          <cell r="F4358"/>
          <cell r="G4358" t="str">
            <v/>
          </cell>
          <cell r="H4358" t="str">
            <v/>
          </cell>
        </row>
        <row r="4359">
          <cell r="A4359"/>
          <cell r="B4359"/>
          <cell r="C4359"/>
          <cell r="D4359"/>
          <cell r="E4359"/>
          <cell r="F4359"/>
          <cell r="G4359"/>
        </row>
        <row r="4360">
          <cell r="A4360" t="str">
            <v>DETALLE</v>
          </cell>
          <cell r="B4360"/>
          <cell r="C4360" t="str">
            <v>FACTOR</v>
          </cell>
          <cell r="D4360" t="str">
            <v>CANTIDAD</v>
          </cell>
          <cell r="E4360" t="str">
            <v>A (ML)</v>
          </cell>
          <cell r="F4360" t="str">
            <v>B (M2)</v>
          </cell>
          <cell r="G4360" t="str">
            <v>C (M3)</v>
          </cell>
          <cell r="H4360" t="str">
            <v>TOTAL</v>
          </cell>
        </row>
        <row r="4361">
          <cell r="A4361"/>
          <cell r="B4361"/>
          <cell r="C4361"/>
          <cell r="D4361"/>
          <cell r="E4361"/>
          <cell r="F4361"/>
          <cell r="G4361"/>
          <cell r="H4361" t="str">
            <v/>
          </cell>
        </row>
        <row r="4362">
          <cell r="A4362"/>
          <cell r="B4362"/>
          <cell r="C4362"/>
          <cell r="D4362"/>
          <cell r="E4362"/>
          <cell r="F4362"/>
          <cell r="G4362"/>
          <cell r="H4362" t="str">
            <v/>
          </cell>
        </row>
        <row r="4363">
          <cell r="A4363"/>
          <cell r="B4363"/>
          <cell r="C4363"/>
          <cell r="D4363"/>
          <cell r="E4363"/>
          <cell r="F4363"/>
          <cell r="G4363"/>
          <cell r="H4363" t="str">
            <v/>
          </cell>
        </row>
        <row r="4364">
          <cell r="A4364"/>
          <cell r="B4364"/>
          <cell r="C4364"/>
          <cell r="D4364"/>
          <cell r="E4364"/>
          <cell r="F4364"/>
          <cell r="G4364"/>
          <cell r="H4364" t="str">
            <v/>
          </cell>
        </row>
        <row r="4365">
          <cell r="A4365"/>
          <cell r="B4365"/>
          <cell r="C4365"/>
          <cell r="D4365"/>
          <cell r="E4365"/>
          <cell r="F4365"/>
          <cell r="G4365"/>
          <cell r="H4365" t="str">
            <v/>
          </cell>
        </row>
        <row r="4366">
          <cell r="A4366"/>
          <cell r="B4366"/>
          <cell r="C4366"/>
          <cell r="D4366"/>
          <cell r="E4366"/>
          <cell r="F4366"/>
          <cell r="G4366"/>
          <cell r="H4366" t="str">
            <v/>
          </cell>
        </row>
        <row r="4367">
          <cell r="A4367"/>
          <cell r="B4367"/>
          <cell r="C4367"/>
          <cell r="D4367"/>
          <cell r="E4367"/>
          <cell r="F4367"/>
          <cell r="G4367"/>
          <cell r="H4367" t="str">
            <v/>
          </cell>
        </row>
        <row r="4368">
          <cell r="A4368"/>
          <cell r="B4368"/>
          <cell r="C4368"/>
          <cell r="D4368"/>
          <cell r="E4368"/>
          <cell r="F4368"/>
          <cell r="G4368"/>
          <cell r="H4368" t="str">
            <v/>
          </cell>
        </row>
        <row r="4369">
          <cell r="A4369"/>
          <cell r="B4369"/>
          <cell r="C4369"/>
          <cell r="D4369"/>
          <cell r="E4369"/>
          <cell r="F4369"/>
          <cell r="G4369"/>
          <cell r="H4369" t="str">
            <v/>
          </cell>
        </row>
        <row r="4370">
          <cell r="A4370"/>
          <cell r="B4370"/>
          <cell r="C4370"/>
          <cell r="D4370"/>
          <cell r="E4370"/>
          <cell r="F4370"/>
          <cell r="G4370"/>
          <cell r="H4370" t="str">
            <v/>
          </cell>
        </row>
        <row r="4371">
          <cell r="A4371"/>
          <cell r="B4371"/>
          <cell r="C4371"/>
          <cell r="D4371"/>
          <cell r="E4371"/>
          <cell r="F4371"/>
          <cell r="G4371"/>
          <cell r="H4371" t="str">
            <v/>
          </cell>
        </row>
        <row r="4372">
          <cell r="A4372"/>
          <cell r="B4372"/>
          <cell r="C4372"/>
          <cell r="D4372"/>
          <cell r="E4372"/>
          <cell r="F4372"/>
          <cell r="G4372"/>
          <cell r="H4372" t="str">
            <v/>
          </cell>
        </row>
        <row r="4373">
          <cell r="A4373"/>
          <cell r="B4373"/>
          <cell r="C4373"/>
          <cell r="D4373"/>
          <cell r="E4373"/>
          <cell r="F4373"/>
          <cell r="G4373"/>
          <cell r="H4373" t="str">
            <v/>
          </cell>
        </row>
        <row r="4374">
          <cell r="A4374"/>
          <cell r="B4374"/>
          <cell r="C4374"/>
          <cell r="D4374"/>
          <cell r="E4374"/>
          <cell r="F4374"/>
          <cell r="G4374"/>
          <cell r="H4374" t="str">
            <v/>
          </cell>
        </row>
        <row r="4375">
          <cell r="A4375"/>
          <cell r="B4375"/>
          <cell r="C4375"/>
          <cell r="D4375"/>
          <cell r="E4375"/>
          <cell r="F4375"/>
          <cell r="G4375"/>
          <cell r="H4375" t="str">
            <v/>
          </cell>
        </row>
        <row r="4376">
          <cell r="A4376"/>
          <cell r="B4376"/>
          <cell r="C4376"/>
          <cell r="D4376"/>
          <cell r="E4376"/>
          <cell r="F4376"/>
          <cell r="G4376"/>
          <cell r="H4376" t="str">
            <v/>
          </cell>
        </row>
        <row r="4377">
          <cell r="A4377"/>
          <cell r="B4377"/>
          <cell r="C4377"/>
          <cell r="D4377"/>
          <cell r="E4377"/>
          <cell r="F4377"/>
          <cell r="G4377"/>
          <cell r="H4377" t="str">
            <v/>
          </cell>
        </row>
        <row r="4378">
          <cell r="A4378"/>
          <cell r="B4378"/>
          <cell r="C4378"/>
          <cell r="D4378"/>
          <cell r="E4378"/>
          <cell r="F4378"/>
          <cell r="G4378"/>
          <cell r="H4378" t="str">
            <v/>
          </cell>
        </row>
        <row r="4379">
          <cell r="A4379"/>
          <cell r="B4379"/>
          <cell r="C4379"/>
          <cell r="D4379"/>
          <cell r="E4379"/>
          <cell r="F4379"/>
          <cell r="G4379"/>
          <cell r="H4379" t="str">
            <v/>
          </cell>
        </row>
        <row r="4380">
          <cell r="A4380"/>
          <cell r="B4380"/>
          <cell r="C4380"/>
          <cell r="D4380"/>
          <cell r="E4380"/>
          <cell r="F4380"/>
          <cell r="G4380"/>
          <cell r="H4380" t="str">
            <v/>
          </cell>
        </row>
        <row r="4381">
          <cell r="A4381"/>
          <cell r="B4381"/>
          <cell r="C4381"/>
          <cell r="D4381"/>
          <cell r="E4381"/>
          <cell r="F4381"/>
          <cell r="G4381"/>
          <cell r="H4381" t="str">
            <v/>
          </cell>
        </row>
        <row r="4382">
          <cell r="A4382"/>
          <cell r="B4382"/>
          <cell r="C4382"/>
          <cell r="D4382"/>
          <cell r="E4382"/>
          <cell r="F4382"/>
          <cell r="G4382"/>
          <cell r="H4382" t="str">
            <v/>
          </cell>
        </row>
        <row r="4383">
          <cell r="A4383"/>
          <cell r="B4383"/>
          <cell r="C4383"/>
          <cell r="D4383"/>
          <cell r="E4383"/>
          <cell r="F4383"/>
          <cell r="G4383"/>
          <cell r="H4383" t="str">
            <v/>
          </cell>
        </row>
        <row r="4384">
          <cell r="A4384"/>
          <cell r="B4384"/>
          <cell r="C4384"/>
          <cell r="D4384"/>
          <cell r="E4384"/>
          <cell r="F4384"/>
          <cell r="G4384"/>
          <cell r="H4384" t="str">
            <v/>
          </cell>
        </row>
        <row r="4385">
          <cell r="A4385"/>
          <cell r="B4385"/>
          <cell r="C4385"/>
          <cell r="D4385"/>
          <cell r="E4385"/>
          <cell r="F4385"/>
          <cell r="G4385"/>
          <cell r="H4385" t="str">
            <v/>
          </cell>
        </row>
        <row r="4386">
          <cell r="A4386"/>
          <cell r="B4386"/>
          <cell r="C4386"/>
          <cell r="D4386"/>
          <cell r="E4386"/>
          <cell r="F4386"/>
          <cell r="G4386"/>
          <cell r="H4386" t="str">
            <v/>
          </cell>
        </row>
        <row r="4387">
          <cell r="A4387"/>
          <cell r="B4387"/>
          <cell r="C4387"/>
          <cell r="D4387"/>
          <cell r="E4387"/>
          <cell r="F4387"/>
          <cell r="G4387"/>
          <cell r="H4387" t="str">
            <v/>
          </cell>
        </row>
        <row r="4388">
          <cell r="A4388"/>
          <cell r="B4388"/>
          <cell r="C4388"/>
          <cell r="D4388"/>
          <cell r="E4388"/>
          <cell r="F4388"/>
          <cell r="G4388"/>
          <cell r="H4388" t="str">
            <v/>
          </cell>
        </row>
        <row r="4389">
          <cell r="A4389"/>
          <cell r="B4389"/>
          <cell r="C4389"/>
          <cell r="D4389"/>
          <cell r="E4389"/>
          <cell r="F4389"/>
          <cell r="G4389"/>
          <cell r="H4389" t="str">
            <v/>
          </cell>
        </row>
        <row r="4390">
          <cell r="A4390"/>
          <cell r="B4390"/>
          <cell r="C4390"/>
          <cell r="D4390"/>
          <cell r="E4390"/>
          <cell r="F4390"/>
          <cell r="G4390"/>
          <cell r="H4390" t="str">
            <v/>
          </cell>
        </row>
        <row r="4391">
          <cell r="A4391"/>
          <cell r="B4391"/>
          <cell r="C4391"/>
          <cell r="D4391"/>
          <cell r="E4391"/>
          <cell r="F4391"/>
          <cell r="G4391"/>
          <cell r="H4391" t="str">
            <v/>
          </cell>
        </row>
        <row r="4392">
          <cell r="A4392" t="str">
            <v>ITEM  - PÁGINA 1</v>
          </cell>
          <cell r="B4392"/>
          <cell r="C4392"/>
          <cell r="D4392"/>
          <cell r="E4392"/>
          <cell r="F4392"/>
          <cell r="G4392"/>
          <cell r="H4392"/>
        </row>
        <row r="4393">
          <cell r="A4393"/>
          <cell r="B4393"/>
          <cell r="C4393"/>
          <cell r="D4393"/>
          <cell r="E4393"/>
          <cell r="F4393"/>
          <cell r="G4393"/>
          <cell r="H4393" t="str">
            <v/>
          </cell>
        </row>
        <row r="4394">
          <cell r="A4394"/>
          <cell r="B4394"/>
          <cell r="C4394"/>
          <cell r="D4394"/>
          <cell r="E4394"/>
          <cell r="F4394"/>
          <cell r="G4394"/>
          <cell r="H4394" t="str">
            <v/>
          </cell>
        </row>
        <row r="4395">
          <cell r="A4395"/>
          <cell r="B4395"/>
          <cell r="C4395"/>
          <cell r="D4395"/>
          <cell r="E4395"/>
          <cell r="F4395"/>
          <cell r="G4395"/>
          <cell r="H4395" t="str">
            <v/>
          </cell>
        </row>
        <row r="4396">
          <cell r="A4396"/>
          <cell r="B4396"/>
          <cell r="C4396"/>
          <cell r="D4396"/>
          <cell r="E4396"/>
          <cell r="F4396"/>
          <cell r="G4396"/>
          <cell r="H4396" t="str">
            <v/>
          </cell>
        </row>
        <row r="4397">
          <cell r="A4397"/>
          <cell r="B4397"/>
          <cell r="C4397"/>
          <cell r="D4397"/>
          <cell r="E4397"/>
          <cell r="F4397"/>
          <cell r="G4397"/>
          <cell r="H4397" t="str">
            <v/>
          </cell>
        </row>
        <row r="4398">
          <cell r="A4398"/>
          <cell r="B4398"/>
          <cell r="C4398"/>
          <cell r="D4398"/>
          <cell r="E4398"/>
          <cell r="F4398"/>
          <cell r="G4398"/>
          <cell r="H4398" t="str">
            <v/>
          </cell>
        </row>
        <row r="4399">
          <cell r="A4399"/>
          <cell r="B4399"/>
          <cell r="C4399"/>
          <cell r="D4399"/>
          <cell r="E4399"/>
          <cell r="F4399"/>
          <cell r="G4399"/>
          <cell r="H4399" t="str">
            <v/>
          </cell>
        </row>
        <row r="4400">
          <cell r="A4400"/>
          <cell r="B4400"/>
          <cell r="C4400"/>
          <cell r="D4400"/>
          <cell r="E4400"/>
          <cell r="F4400"/>
          <cell r="G4400"/>
          <cell r="H4400" t="str">
            <v/>
          </cell>
        </row>
        <row r="4401">
          <cell r="A4401"/>
          <cell r="B4401"/>
          <cell r="C4401"/>
          <cell r="D4401"/>
          <cell r="E4401"/>
          <cell r="F4401"/>
          <cell r="G4401"/>
          <cell r="H4401" t="str">
            <v/>
          </cell>
        </row>
        <row r="4402">
          <cell r="A4402"/>
          <cell r="B4402"/>
          <cell r="C4402"/>
          <cell r="D4402"/>
          <cell r="E4402"/>
          <cell r="F4402"/>
          <cell r="G4402"/>
          <cell r="H4402" t="str">
            <v/>
          </cell>
        </row>
        <row r="4403">
          <cell r="A4403"/>
          <cell r="B4403"/>
          <cell r="C4403"/>
          <cell r="D4403"/>
          <cell r="E4403"/>
          <cell r="F4403"/>
          <cell r="G4403"/>
          <cell r="H4403" t="str">
            <v/>
          </cell>
        </row>
        <row r="4404">
          <cell r="A4404"/>
          <cell r="B4404"/>
          <cell r="C4404"/>
          <cell r="D4404"/>
          <cell r="E4404"/>
          <cell r="F4404"/>
          <cell r="G4404"/>
          <cell r="H4404" t="str">
            <v/>
          </cell>
        </row>
        <row r="4405">
          <cell r="A4405"/>
          <cell r="B4405"/>
          <cell r="C4405"/>
          <cell r="D4405"/>
          <cell r="E4405"/>
          <cell r="F4405"/>
          <cell r="G4405"/>
          <cell r="H4405" t="str">
            <v/>
          </cell>
        </row>
        <row r="4406">
          <cell r="A4406"/>
          <cell r="B4406"/>
          <cell r="C4406"/>
          <cell r="D4406"/>
          <cell r="E4406"/>
          <cell r="F4406"/>
          <cell r="G4406"/>
          <cell r="H4406" t="str">
            <v/>
          </cell>
        </row>
        <row r="4407">
          <cell r="A4407"/>
          <cell r="B4407"/>
          <cell r="C4407"/>
          <cell r="D4407"/>
          <cell r="E4407"/>
          <cell r="F4407"/>
          <cell r="G4407"/>
          <cell r="H4407" t="str">
            <v/>
          </cell>
        </row>
        <row r="4408">
          <cell r="A4408"/>
          <cell r="B4408"/>
          <cell r="C4408"/>
          <cell r="D4408"/>
          <cell r="E4408"/>
          <cell r="F4408"/>
          <cell r="G4408"/>
          <cell r="H4408" t="str">
            <v/>
          </cell>
        </row>
        <row r="4409">
          <cell r="A4409"/>
          <cell r="B4409"/>
          <cell r="C4409"/>
          <cell r="D4409"/>
          <cell r="E4409"/>
          <cell r="F4409"/>
          <cell r="G4409"/>
          <cell r="H4409" t="str">
            <v/>
          </cell>
        </row>
        <row r="4410">
          <cell r="A4410" t="str">
            <v xml:space="preserve">TOTAL CANTIDAD ITEM </v>
          </cell>
          <cell r="B4410"/>
          <cell r="C4410"/>
          <cell r="D4410"/>
          <cell r="E4410"/>
          <cell r="F4410"/>
          <cell r="G4410"/>
          <cell r="H4410" t="str">
            <v/>
          </cell>
        </row>
        <row r="4411">
          <cell r="A4411" t="str">
            <v>INSERTE PLANO, GRÁFICO O ESQUEMA AQUÍ</v>
          </cell>
          <cell r="B4411"/>
          <cell r="C4411"/>
          <cell r="D4411"/>
          <cell r="E4411"/>
          <cell r="F4411"/>
          <cell r="G4411"/>
          <cell r="H4411"/>
        </row>
        <row r="4412">
          <cell r="A4412"/>
          <cell r="B4412"/>
          <cell r="C4412"/>
          <cell r="D4412"/>
          <cell r="E4412"/>
          <cell r="F4412"/>
          <cell r="G4412"/>
          <cell r="H4412"/>
        </row>
        <row r="4413">
          <cell r="A4413"/>
          <cell r="B4413"/>
          <cell r="C4413"/>
          <cell r="D4413"/>
          <cell r="E4413"/>
          <cell r="F4413"/>
          <cell r="G4413"/>
          <cell r="H4413"/>
        </row>
        <row r="4414">
          <cell r="A4414"/>
          <cell r="B4414"/>
          <cell r="C4414"/>
          <cell r="D4414"/>
          <cell r="E4414"/>
          <cell r="F4414"/>
          <cell r="G4414"/>
          <cell r="H4414"/>
        </row>
        <row r="4415">
          <cell r="A4415"/>
          <cell r="B4415"/>
          <cell r="C4415"/>
          <cell r="D4415"/>
          <cell r="E4415"/>
          <cell r="F4415"/>
          <cell r="G4415"/>
          <cell r="H4415"/>
        </row>
        <row r="4416">
          <cell r="A4416"/>
          <cell r="B4416"/>
          <cell r="C4416"/>
          <cell r="D4416"/>
          <cell r="E4416"/>
          <cell r="F4416"/>
          <cell r="G4416"/>
          <cell r="H4416"/>
        </row>
        <row r="4417">
          <cell r="A4417"/>
          <cell r="B4417"/>
          <cell r="C4417"/>
          <cell r="D4417"/>
          <cell r="E4417"/>
          <cell r="F4417"/>
          <cell r="G4417"/>
          <cell r="H4417"/>
        </row>
        <row r="4418">
          <cell r="A4418"/>
          <cell r="B4418"/>
          <cell r="C4418"/>
          <cell r="D4418"/>
          <cell r="E4418"/>
          <cell r="F4418"/>
          <cell r="G4418"/>
          <cell r="H4418"/>
        </row>
        <row r="4419">
          <cell r="A4419"/>
          <cell r="B4419"/>
          <cell r="C4419"/>
          <cell r="D4419"/>
          <cell r="E4419"/>
          <cell r="F4419"/>
          <cell r="G4419"/>
          <cell r="H4419"/>
        </row>
        <row r="4420">
          <cell r="A4420"/>
          <cell r="B4420"/>
          <cell r="C4420"/>
          <cell r="D4420"/>
          <cell r="E4420"/>
          <cell r="F4420"/>
          <cell r="G4420"/>
          <cell r="H4420"/>
        </row>
        <row r="4421">
          <cell r="A4421"/>
          <cell r="B4421"/>
          <cell r="C4421"/>
          <cell r="D4421"/>
          <cell r="E4421"/>
          <cell r="F4421"/>
          <cell r="G4421"/>
          <cell r="H4421"/>
        </row>
        <row r="4422">
          <cell r="A4422"/>
          <cell r="B4422"/>
          <cell r="C4422"/>
          <cell r="D4422"/>
          <cell r="E4422"/>
          <cell r="F4422"/>
          <cell r="G4422"/>
          <cell r="H4422"/>
        </row>
        <row r="4423">
          <cell r="A4423"/>
          <cell r="B4423"/>
          <cell r="C4423"/>
          <cell r="D4423"/>
          <cell r="E4423"/>
          <cell r="F4423"/>
          <cell r="G4423"/>
          <cell r="H4423"/>
        </row>
        <row r="4424">
          <cell r="A4424"/>
          <cell r="B4424"/>
          <cell r="C4424"/>
          <cell r="D4424"/>
          <cell r="E4424"/>
          <cell r="F4424"/>
          <cell r="G4424"/>
          <cell r="H4424"/>
        </row>
        <row r="4425">
          <cell r="A4425"/>
          <cell r="B4425"/>
          <cell r="C4425"/>
          <cell r="D4425"/>
          <cell r="E4425"/>
          <cell r="F4425"/>
          <cell r="G4425"/>
          <cell r="H4425"/>
        </row>
        <row r="4426">
          <cell r="A4426"/>
          <cell r="B4426"/>
          <cell r="C4426"/>
          <cell r="D4426"/>
          <cell r="E4426"/>
          <cell r="F4426"/>
          <cell r="G4426"/>
          <cell r="H4426"/>
        </row>
        <row r="4427">
          <cell r="A4427"/>
          <cell r="B4427"/>
          <cell r="C4427"/>
          <cell r="D4427"/>
          <cell r="E4427"/>
          <cell r="F4427"/>
          <cell r="G4427"/>
          <cell r="H4427"/>
        </row>
        <row r="4428">
          <cell r="A4428"/>
          <cell r="B4428"/>
          <cell r="C4428"/>
          <cell r="D4428"/>
          <cell r="E4428"/>
          <cell r="F4428"/>
          <cell r="G4428"/>
          <cell r="H4428"/>
        </row>
        <row r="4429">
          <cell r="A4429"/>
          <cell r="B4429"/>
          <cell r="C4429"/>
          <cell r="D4429"/>
          <cell r="E4429"/>
          <cell r="F4429"/>
          <cell r="G4429"/>
          <cell r="H4429"/>
        </row>
        <row r="4430">
          <cell r="A4430"/>
          <cell r="B4430"/>
          <cell r="C4430"/>
          <cell r="D4430"/>
          <cell r="E4430"/>
          <cell r="F4430"/>
          <cell r="G4430"/>
          <cell r="H4430"/>
        </row>
        <row r="4431">
          <cell r="A4431"/>
          <cell r="C4431"/>
          <cell r="D4431"/>
          <cell r="E4431"/>
          <cell r="F4431"/>
          <cell r="G4431"/>
        </row>
        <row r="4432">
          <cell r="A4432"/>
          <cell r="C4432"/>
          <cell r="D4432"/>
          <cell r="E4432"/>
          <cell r="F4432"/>
          <cell r="G4432"/>
        </row>
        <row r="4433">
          <cell r="A4433"/>
          <cell r="B4433"/>
          <cell r="C4433"/>
          <cell r="D4433"/>
          <cell r="E4433"/>
          <cell r="F4433"/>
          <cell r="G4433"/>
        </row>
        <row r="4434">
          <cell r="A4434"/>
          <cell r="B4434" t="str">
            <v>LUIS ROBERTO MONTERROSA OROZCO</v>
          </cell>
          <cell r="C4434"/>
          <cell r="D4434"/>
          <cell r="E4434"/>
          <cell r="F4434"/>
          <cell r="G4434"/>
        </row>
        <row r="4435">
          <cell r="A4435"/>
          <cell r="B4435" t="str">
            <v>ING. CIVIL CONSULTOR EXTERNO</v>
          </cell>
          <cell r="C4435"/>
          <cell r="D4435"/>
          <cell r="E4435"/>
          <cell r="F4435"/>
          <cell r="G4435"/>
        </row>
        <row r="4436">
          <cell r="A4436"/>
          <cell r="B4436" t="str">
            <v>PLANEACION MUNICIPAL</v>
          </cell>
          <cell r="C4436"/>
          <cell r="D4436"/>
          <cell r="E4436"/>
          <cell r="F4436"/>
          <cell r="G4436"/>
        </row>
        <row r="4437">
          <cell r="A4437"/>
          <cell r="B4437" t="str">
            <v>M.P. 5202140692</v>
          </cell>
          <cell r="C4437" t="str">
            <v>ITEM  - PÁGINA 2</v>
          </cell>
          <cell r="D4437"/>
          <cell r="E4437"/>
          <cell r="F4437"/>
          <cell r="G4437"/>
          <cell r="H4437"/>
        </row>
        <row r="4438">
          <cell r="A4438" t="str">
            <v>DEPARTAMENTO DE ANTIOQUIA</v>
          </cell>
          <cell r="B4438"/>
          <cell r="C4438"/>
          <cell r="D4438"/>
          <cell r="E4438"/>
          <cell r="F4438"/>
          <cell r="G4438"/>
          <cell r="H4438"/>
        </row>
        <row r="4439">
          <cell r="A4439" t="str">
            <v>MUNICIPIO DE CAUCASIA</v>
          </cell>
          <cell r="B4439"/>
          <cell r="C4439"/>
          <cell r="D4439"/>
          <cell r="E4439"/>
          <cell r="F4439"/>
          <cell r="G4439"/>
          <cell r="H4439"/>
        </row>
        <row r="4440">
          <cell r="A4440" t="str">
            <v>PROYECTO: CONSTRUCCION DE PAVIMENTO RIGIDO URBANO EN LA URBANIZACION VILLA SUAREZ DEL MUNICIPIO DE CAUCASIA ,ANTIOQUIA</v>
          </cell>
          <cell r="B4440"/>
          <cell r="C4440"/>
          <cell r="D4440"/>
          <cell r="E4440"/>
          <cell r="F4440"/>
          <cell r="G4440"/>
          <cell r="H4440"/>
        </row>
        <row r="4441">
          <cell r="A4441"/>
          <cell r="C4441"/>
          <cell r="D4441"/>
          <cell r="E4441"/>
          <cell r="F4441"/>
          <cell r="G4441"/>
          <cell r="H4441"/>
        </row>
        <row r="4442">
          <cell r="A4442" t="str">
            <v>MEMORIAS DE OBRA</v>
          </cell>
          <cell r="B4442"/>
          <cell r="C4442"/>
          <cell r="D4442"/>
          <cell r="E4442"/>
          <cell r="F4442"/>
          <cell r="G4442"/>
          <cell r="H4442"/>
        </row>
        <row r="4444">
          <cell r="A4444" t="str">
            <v>ITEM</v>
          </cell>
          <cell r="B4444" t="str">
            <v>DESCRIPCIÓN</v>
          </cell>
          <cell r="C4444"/>
          <cell r="D4444"/>
          <cell r="E4444"/>
          <cell r="F4444"/>
          <cell r="G4444" t="str">
            <v>UNIDAD</v>
          </cell>
          <cell r="H4444" t="str">
            <v>CANTIDAD</v>
          </cell>
        </row>
        <row r="4445">
          <cell r="A4445"/>
          <cell r="B4445" t="str">
            <v/>
          </cell>
          <cell r="C4445"/>
          <cell r="D4445"/>
          <cell r="E4445"/>
          <cell r="F4445"/>
          <cell r="G4445" t="str">
            <v/>
          </cell>
          <cell r="H4445" t="str">
            <v/>
          </cell>
        </row>
        <row r="4446">
          <cell r="A4446"/>
          <cell r="B4446"/>
          <cell r="C4446"/>
          <cell r="D4446"/>
          <cell r="E4446"/>
          <cell r="F4446"/>
          <cell r="G4446"/>
        </row>
        <row r="4447">
          <cell r="A4447" t="str">
            <v>DETALLE</v>
          </cell>
          <cell r="B4447"/>
          <cell r="C4447" t="str">
            <v>FACTOR</v>
          </cell>
          <cell r="D4447" t="str">
            <v>CANTIDAD</v>
          </cell>
          <cell r="E4447" t="str">
            <v>A (ML)</v>
          </cell>
          <cell r="F4447" t="str">
            <v>B (M2)</v>
          </cell>
          <cell r="G4447" t="str">
            <v>C (M3)</v>
          </cell>
          <cell r="H4447" t="str">
            <v>TOTAL</v>
          </cell>
        </row>
        <row r="4448">
          <cell r="A4448"/>
          <cell r="B4448"/>
          <cell r="C4448"/>
          <cell r="D4448"/>
          <cell r="E4448"/>
          <cell r="F4448"/>
          <cell r="G4448"/>
          <cell r="H4448" t="str">
            <v/>
          </cell>
        </row>
        <row r="4449">
          <cell r="A4449"/>
          <cell r="B4449"/>
          <cell r="C4449"/>
          <cell r="D4449"/>
          <cell r="E4449"/>
          <cell r="F4449"/>
          <cell r="G4449"/>
          <cell r="H4449" t="str">
            <v/>
          </cell>
        </row>
        <row r="4450">
          <cell r="A4450"/>
          <cell r="B4450"/>
          <cell r="C4450"/>
          <cell r="D4450"/>
          <cell r="E4450"/>
          <cell r="F4450"/>
          <cell r="G4450"/>
          <cell r="H4450" t="str">
            <v/>
          </cell>
        </row>
        <row r="4451">
          <cell r="A4451"/>
          <cell r="B4451"/>
          <cell r="C4451"/>
          <cell r="D4451"/>
          <cell r="E4451"/>
          <cell r="F4451"/>
          <cell r="G4451"/>
          <cell r="H4451" t="str">
            <v/>
          </cell>
        </row>
        <row r="4452">
          <cell r="A4452"/>
          <cell r="B4452"/>
          <cell r="C4452"/>
          <cell r="D4452"/>
          <cell r="E4452"/>
          <cell r="F4452"/>
          <cell r="G4452"/>
          <cell r="H4452" t="str">
            <v/>
          </cell>
        </row>
        <row r="4453">
          <cell r="A4453"/>
          <cell r="B4453"/>
          <cell r="C4453"/>
          <cell r="D4453"/>
          <cell r="E4453"/>
          <cell r="F4453"/>
          <cell r="G4453"/>
          <cell r="H4453" t="str">
            <v/>
          </cell>
        </row>
        <row r="4454">
          <cell r="A4454"/>
          <cell r="B4454"/>
          <cell r="C4454"/>
          <cell r="D4454"/>
          <cell r="E4454"/>
          <cell r="F4454"/>
          <cell r="G4454"/>
          <cell r="H4454" t="str">
            <v/>
          </cell>
        </row>
        <row r="4455">
          <cell r="A4455"/>
          <cell r="B4455"/>
          <cell r="C4455"/>
          <cell r="D4455"/>
          <cell r="E4455"/>
          <cell r="F4455"/>
          <cell r="G4455"/>
          <cell r="H4455" t="str">
            <v/>
          </cell>
        </row>
        <row r="4456">
          <cell r="A4456"/>
          <cell r="B4456"/>
          <cell r="C4456"/>
          <cell r="D4456"/>
          <cell r="E4456"/>
          <cell r="F4456"/>
          <cell r="G4456"/>
          <cell r="H4456" t="str">
            <v/>
          </cell>
        </row>
        <row r="4457">
          <cell r="A4457"/>
          <cell r="B4457"/>
          <cell r="C4457"/>
          <cell r="D4457"/>
          <cell r="E4457"/>
          <cell r="F4457"/>
          <cell r="G4457"/>
          <cell r="H4457" t="str">
            <v/>
          </cell>
        </row>
        <row r="4458">
          <cell r="A4458"/>
          <cell r="B4458"/>
          <cell r="C4458"/>
          <cell r="D4458"/>
          <cell r="E4458"/>
          <cell r="F4458"/>
          <cell r="G4458"/>
          <cell r="H4458" t="str">
            <v/>
          </cell>
        </row>
        <row r="4459">
          <cell r="A4459"/>
          <cell r="B4459"/>
          <cell r="C4459"/>
          <cell r="D4459"/>
          <cell r="E4459"/>
          <cell r="F4459"/>
          <cell r="G4459"/>
          <cell r="H4459" t="str">
            <v/>
          </cell>
        </row>
        <row r="4460">
          <cell r="A4460"/>
          <cell r="B4460"/>
          <cell r="C4460"/>
          <cell r="D4460"/>
          <cell r="E4460"/>
          <cell r="F4460"/>
          <cell r="G4460"/>
          <cell r="H4460" t="str">
            <v/>
          </cell>
        </row>
        <row r="4461">
          <cell r="A4461"/>
          <cell r="B4461"/>
          <cell r="C4461"/>
          <cell r="D4461"/>
          <cell r="E4461"/>
          <cell r="F4461"/>
          <cell r="G4461"/>
          <cell r="H4461" t="str">
            <v/>
          </cell>
        </row>
        <row r="4462">
          <cell r="A4462"/>
          <cell r="B4462"/>
          <cell r="C4462"/>
          <cell r="D4462"/>
          <cell r="E4462"/>
          <cell r="F4462"/>
          <cell r="G4462"/>
          <cell r="H4462" t="str">
            <v/>
          </cell>
        </row>
        <row r="4463">
          <cell r="A4463"/>
          <cell r="B4463"/>
          <cell r="C4463"/>
          <cell r="D4463"/>
          <cell r="E4463"/>
          <cell r="F4463"/>
          <cell r="G4463"/>
          <cell r="H4463" t="str">
            <v/>
          </cell>
        </row>
        <row r="4464">
          <cell r="A4464"/>
          <cell r="B4464"/>
          <cell r="C4464"/>
          <cell r="D4464"/>
          <cell r="E4464"/>
          <cell r="F4464"/>
          <cell r="G4464"/>
          <cell r="H4464" t="str">
            <v/>
          </cell>
        </row>
        <row r="4465">
          <cell r="A4465"/>
          <cell r="B4465"/>
          <cell r="C4465"/>
          <cell r="D4465"/>
          <cell r="E4465"/>
          <cell r="F4465"/>
          <cell r="G4465"/>
          <cell r="H4465" t="str">
            <v/>
          </cell>
        </row>
        <row r="4466">
          <cell r="A4466"/>
          <cell r="B4466"/>
          <cell r="C4466"/>
          <cell r="D4466"/>
          <cell r="E4466"/>
          <cell r="F4466"/>
          <cell r="G4466"/>
          <cell r="H4466" t="str">
            <v/>
          </cell>
        </row>
        <row r="4467">
          <cell r="A4467"/>
          <cell r="B4467"/>
          <cell r="C4467"/>
          <cell r="D4467"/>
          <cell r="E4467"/>
          <cell r="F4467"/>
          <cell r="G4467"/>
          <cell r="H4467" t="str">
            <v/>
          </cell>
        </row>
        <row r="4468">
          <cell r="A4468"/>
          <cell r="B4468"/>
          <cell r="C4468"/>
          <cell r="D4468"/>
          <cell r="E4468"/>
          <cell r="F4468"/>
          <cell r="G4468"/>
          <cell r="H4468" t="str">
            <v/>
          </cell>
        </row>
        <row r="4469">
          <cell r="A4469"/>
          <cell r="B4469"/>
          <cell r="C4469"/>
          <cell r="D4469"/>
          <cell r="E4469"/>
          <cell r="F4469"/>
          <cell r="G4469"/>
          <cell r="H4469" t="str">
            <v/>
          </cell>
        </row>
        <row r="4470">
          <cell r="A4470"/>
          <cell r="B4470"/>
          <cell r="C4470"/>
          <cell r="D4470"/>
          <cell r="E4470"/>
          <cell r="F4470"/>
          <cell r="G4470"/>
          <cell r="H4470" t="str">
            <v/>
          </cell>
        </row>
        <row r="4471">
          <cell r="A4471"/>
          <cell r="B4471"/>
          <cell r="C4471"/>
          <cell r="D4471"/>
          <cell r="E4471"/>
          <cell r="F4471"/>
          <cell r="G4471"/>
          <cell r="H4471" t="str">
            <v/>
          </cell>
        </row>
        <row r="4472">
          <cell r="A4472"/>
          <cell r="B4472"/>
          <cell r="C4472"/>
          <cell r="D4472"/>
          <cell r="E4472"/>
          <cell r="F4472"/>
          <cell r="G4472"/>
          <cell r="H4472" t="str">
            <v/>
          </cell>
        </row>
        <row r="4473">
          <cell r="A4473"/>
          <cell r="B4473"/>
          <cell r="C4473"/>
          <cell r="D4473"/>
          <cell r="E4473"/>
          <cell r="F4473"/>
          <cell r="G4473"/>
          <cell r="H4473" t="str">
            <v/>
          </cell>
        </row>
        <row r="4474">
          <cell r="A4474"/>
          <cell r="B4474"/>
          <cell r="C4474"/>
          <cell r="D4474"/>
          <cell r="E4474"/>
          <cell r="F4474"/>
          <cell r="G4474"/>
          <cell r="H4474" t="str">
            <v/>
          </cell>
        </row>
        <row r="4475">
          <cell r="A4475"/>
          <cell r="B4475"/>
          <cell r="C4475"/>
          <cell r="D4475"/>
          <cell r="E4475"/>
          <cell r="F4475"/>
          <cell r="G4475"/>
          <cell r="H4475" t="str">
            <v/>
          </cell>
        </row>
        <row r="4476">
          <cell r="A4476"/>
          <cell r="B4476"/>
          <cell r="C4476"/>
          <cell r="D4476"/>
          <cell r="E4476"/>
          <cell r="F4476"/>
          <cell r="G4476"/>
          <cell r="H4476" t="str">
            <v/>
          </cell>
        </row>
        <row r="4477">
          <cell r="A4477"/>
          <cell r="B4477"/>
          <cell r="C4477"/>
          <cell r="D4477"/>
          <cell r="E4477"/>
          <cell r="F4477"/>
          <cell r="G4477"/>
          <cell r="H4477" t="str">
            <v/>
          </cell>
        </row>
        <row r="4478">
          <cell r="A4478"/>
          <cell r="B4478"/>
          <cell r="C4478"/>
          <cell r="D4478"/>
          <cell r="E4478"/>
          <cell r="F4478"/>
          <cell r="G4478"/>
          <cell r="H4478" t="str">
            <v/>
          </cell>
        </row>
        <row r="4479">
          <cell r="A4479" t="str">
            <v>ITEM  - PÁGINA 1</v>
          </cell>
          <cell r="B4479"/>
          <cell r="C4479"/>
          <cell r="D4479"/>
          <cell r="E4479"/>
          <cell r="F4479"/>
          <cell r="G4479"/>
          <cell r="H4479"/>
        </row>
        <row r="4480">
          <cell r="A4480"/>
          <cell r="B4480"/>
          <cell r="C4480"/>
          <cell r="D4480"/>
          <cell r="E4480"/>
          <cell r="F4480"/>
          <cell r="G4480"/>
          <cell r="H4480" t="str">
            <v/>
          </cell>
        </row>
        <row r="4481">
          <cell r="A4481"/>
          <cell r="B4481"/>
          <cell r="C4481"/>
          <cell r="D4481"/>
          <cell r="E4481"/>
          <cell r="F4481"/>
          <cell r="G4481"/>
          <cell r="H4481" t="str">
            <v/>
          </cell>
        </row>
        <row r="4482">
          <cell r="A4482"/>
          <cell r="B4482"/>
          <cell r="C4482"/>
          <cell r="D4482"/>
          <cell r="E4482"/>
          <cell r="F4482"/>
          <cell r="G4482"/>
          <cell r="H4482" t="str">
            <v/>
          </cell>
        </row>
        <row r="4483">
          <cell r="A4483"/>
          <cell r="B4483"/>
          <cell r="C4483"/>
          <cell r="D4483"/>
          <cell r="E4483"/>
          <cell r="F4483"/>
          <cell r="G4483"/>
          <cell r="H4483" t="str">
            <v/>
          </cell>
        </row>
        <row r="4484">
          <cell r="A4484"/>
          <cell r="B4484"/>
          <cell r="C4484"/>
          <cell r="D4484"/>
          <cell r="E4484"/>
          <cell r="F4484"/>
          <cell r="G4484"/>
          <cell r="H4484" t="str">
            <v/>
          </cell>
        </row>
        <row r="4485">
          <cell r="A4485"/>
          <cell r="B4485"/>
          <cell r="C4485"/>
          <cell r="D4485"/>
          <cell r="E4485"/>
          <cell r="F4485"/>
          <cell r="G4485"/>
          <cell r="H4485" t="str">
            <v/>
          </cell>
        </row>
        <row r="4486">
          <cell r="A4486"/>
          <cell r="B4486"/>
          <cell r="C4486"/>
          <cell r="D4486"/>
          <cell r="E4486"/>
          <cell r="F4486"/>
          <cell r="G4486"/>
          <cell r="H4486" t="str">
            <v/>
          </cell>
        </row>
        <row r="4487">
          <cell r="A4487"/>
          <cell r="B4487"/>
          <cell r="C4487"/>
          <cell r="D4487"/>
          <cell r="E4487"/>
          <cell r="F4487"/>
          <cell r="G4487"/>
          <cell r="H4487" t="str">
            <v/>
          </cell>
        </row>
        <row r="4488">
          <cell r="A4488"/>
          <cell r="B4488"/>
          <cell r="C4488"/>
          <cell r="D4488"/>
          <cell r="E4488"/>
          <cell r="F4488"/>
          <cell r="G4488"/>
          <cell r="H4488" t="str">
            <v/>
          </cell>
        </row>
        <row r="4489">
          <cell r="A4489"/>
          <cell r="B4489"/>
          <cell r="C4489"/>
          <cell r="D4489"/>
          <cell r="E4489"/>
          <cell r="F4489"/>
          <cell r="G4489"/>
          <cell r="H4489" t="str">
            <v/>
          </cell>
        </row>
        <row r="4490">
          <cell r="A4490"/>
          <cell r="B4490"/>
          <cell r="C4490"/>
          <cell r="D4490"/>
          <cell r="E4490"/>
          <cell r="F4490"/>
          <cell r="G4490"/>
          <cell r="H4490" t="str">
            <v/>
          </cell>
        </row>
        <row r="4491">
          <cell r="A4491"/>
          <cell r="B4491"/>
          <cell r="C4491"/>
          <cell r="D4491"/>
          <cell r="E4491"/>
          <cell r="F4491"/>
          <cell r="G4491"/>
          <cell r="H4491" t="str">
            <v/>
          </cell>
        </row>
        <row r="4492">
          <cell r="A4492"/>
          <cell r="B4492"/>
          <cell r="C4492"/>
          <cell r="D4492"/>
          <cell r="E4492"/>
          <cell r="F4492"/>
          <cell r="G4492"/>
          <cell r="H4492" t="str">
            <v/>
          </cell>
        </row>
        <row r="4493">
          <cell r="A4493"/>
          <cell r="B4493"/>
          <cell r="C4493"/>
          <cell r="D4493"/>
          <cell r="E4493"/>
          <cell r="F4493"/>
          <cell r="G4493"/>
          <cell r="H4493" t="str">
            <v/>
          </cell>
        </row>
        <row r="4494">
          <cell r="A4494"/>
          <cell r="B4494"/>
          <cell r="C4494"/>
          <cell r="D4494"/>
          <cell r="E4494"/>
          <cell r="F4494"/>
          <cell r="G4494"/>
          <cell r="H4494" t="str">
            <v/>
          </cell>
        </row>
        <row r="4495">
          <cell r="A4495"/>
          <cell r="B4495"/>
          <cell r="C4495"/>
          <cell r="D4495"/>
          <cell r="E4495"/>
          <cell r="F4495"/>
          <cell r="G4495"/>
          <cell r="H4495" t="str">
            <v/>
          </cell>
        </row>
        <row r="4496">
          <cell r="A4496"/>
          <cell r="B4496"/>
          <cell r="C4496"/>
          <cell r="D4496"/>
          <cell r="E4496"/>
          <cell r="F4496"/>
          <cell r="G4496"/>
          <cell r="H4496" t="str">
            <v/>
          </cell>
        </row>
        <row r="4497">
          <cell r="A4497" t="str">
            <v xml:space="preserve">TOTAL CANTIDAD ITEM </v>
          </cell>
          <cell r="B4497"/>
          <cell r="C4497"/>
          <cell r="D4497"/>
          <cell r="E4497"/>
          <cell r="F4497"/>
          <cell r="G4497"/>
          <cell r="H4497" t="str">
            <v/>
          </cell>
        </row>
        <row r="4498">
          <cell r="A4498" t="str">
            <v>INSERTE PLANO, GRÁFICO O ESQUEMA AQUÍ</v>
          </cell>
          <cell r="B4498"/>
          <cell r="C4498"/>
          <cell r="D4498"/>
          <cell r="E4498"/>
          <cell r="F4498"/>
          <cell r="G4498"/>
          <cell r="H4498"/>
        </row>
        <row r="4499">
          <cell r="A4499"/>
          <cell r="B4499"/>
          <cell r="C4499"/>
          <cell r="D4499"/>
          <cell r="E4499"/>
          <cell r="F4499"/>
          <cell r="G4499"/>
          <cell r="H4499"/>
        </row>
        <row r="4500">
          <cell r="A4500"/>
          <cell r="B4500"/>
          <cell r="C4500"/>
          <cell r="D4500"/>
          <cell r="E4500"/>
          <cell r="F4500"/>
          <cell r="G4500"/>
          <cell r="H4500"/>
        </row>
        <row r="4501">
          <cell r="A4501"/>
          <cell r="B4501"/>
          <cell r="C4501"/>
          <cell r="D4501"/>
          <cell r="E4501"/>
          <cell r="F4501"/>
          <cell r="G4501"/>
          <cell r="H4501"/>
        </row>
        <row r="4502">
          <cell r="A4502"/>
          <cell r="B4502"/>
          <cell r="C4502"/>
          <cell r="D4502"/>
          <cell r="E4502"/>
          <cell r="F4502"/>
          <cell r="G4502"/>
          <cell r="H4502"/>
        </row>
        <row r="4503">
          <cell r="A4503"/>
          <cell r="B4503"/>
          <cell r="C4503"/>
          <cell r="D4503"/>
          <cell r="E4503"/>
          <cell r="F4503"/>
          <cell r="G4503"/>
          <cell r="H4503"/>
        </row>
        <row r="4504">
          <cell r="A4504"/>
          <cell r="B4504"/>
          <cell r="C4504"/>
          <cell r="D4504"/>
          <cell r="E4504"/>
          <cell r="F4504"/>
          <cell r="G4504"/>
          <cell r="H4504"/>
        </row>
        <row r="4505">
          <cell r="A4505"/>
          <cell r="B4505"/>
          <cell r="C4505"/>
          <cell r="D4505"/>
          <cell r="E4505"/>
          <cell r="F4505"/>
          <cell r="G4505"/>
          <cell r="H4505"/>
        </row>
        <row r="4506">
          <cell r="A4506"/>
          <cell r="B4506"/>
          <cell r="C4506"/>
          <cell r="D4506"/>
          <cell r="E4506"/>
          <cell r="F4506"/>
          <cell r="G4506"/>
          <cell r="H4506"/>
        </row>
        <row r="4507">
          <cell r="A4507"/>
          <cell r="B4507"/>
          <cell r="C4507"/>
          <cell r="D4507"/>
          <cell r="E4507"/>
          <cell r="F4507"/>
          <cell r="G4507"/>
          <cell r="H4507"/>
        </row>
        <row r="4508">
          <cell r="A4508"/>
          <cell r="B4508"/>
          <cell r="C4508"/>
          <cell r="D4508"/>
          <cell r="E4508"/>
          <cell r="F4508"/>
          <cell r="G4508"/>
          <cell r="H4508"/>
        </row>
        <row r="4509">
          <cell r="A4509"/>
          <cell r="B4509"/>
          <cell r="C4509"/>
          <cell r="D4509"/>
          <cell r="E4509"/>
          <cell r="F4509"/>
          <cell r="G4509"/>
          <cell r="H4509"/>
        </row>
        <row r="4510">
          <cell r="A4510"/>
          <cell r="B4510"/>
          <cell r="C4510"/>
          <cell r="D4510"/>
          <cell r="E4510"/>
          <cell r="F4510"/>
          <cell r="G4510"/>
          <cell r="H4510"/>
        </row>
        <row r="4511">
          <cell r="A4511"/>
          <cell r="B4511"/>
          <cell r="C4511"/>
          <cell r="D4511"/>
          <cell r="E4511"/>
          <cell r="F4511"/>
          <cell r="G4511"/>
          <cell r="H4511"/>
        </row>
        <row r="4512">
          <cell r="A4512"/>
          <cell r="B4512"/>
          <cell r="C4512"/>
          <cell r="D4512"/>
          <cell r="E4512"/>
          <cell r="F4512"/>
          <cell r="G4512"/>
          <cell r="H4512"/>
        </row>
        <row r="4513">
          <cell r="A4513"/>
          <cell r="B4513"/>
          <cell r="C4513"/>
          <cell r="D4513"/>
          <cell r="E4513"/>
          <cell r="F4513"/>
          <cell r="G4513"/>
          <cell r="H4513"/>
        </row>
        <row r="4514">
          <cell r="A4514"/>
          <cell r="B4514"/>
          <cell r="C4514"/>
          <cell r="D4514"/>
          <cell r="E4514"/>
          <cell r="F4514"/>
          <cell r="G4514"/>
          <cell r="H4514"/>
        </row>
        <row r="4515">
          <cell r="A4515"/>
          <cell r="B4515"/>
          <cell r="C4515"/>
          <cell r="D4515"/>
          <cell r="E4515"/>
          <cell r="F4515"/>
          <cell r="G4515"/>
          <cell r="H4515"/>
        </row>
        <row r="4516">
          <cell r="A4516"/>
          <cell r="B4516"/>
          <cell r="C4516"/>
          <cell r="D4516"/>
          <cell r="E4516"/>
          <cell r="F4516"/>
          <cell r="G4516"/>
          <cell r="H4516"/>
        </row>
        <row r="4517">
          <cell r="A4517"/>
          <cell r="B4517"/>
          <cell r="C4517"/>
          <cell r="D4517"/>
          <cell r="E4517"/>
          <cell r="F4517"/>
          <cell r="G4517"/>
          <cell r="H4517"/>
        </row>
        <row r="4518">
          <cell r="A4518"/>
          <cell r="C4518"/>
          <cell r="D4518"/>
          <cell r="E4518"/>
          <cell r="F4518"/>
          <cell r="G4518"/>
        </row>
        <row r="4519">
          <cell r="A4519"/>
          <cell r="C4519"/>
          <cell r="D4519"/>
          <cell r="E4519"/>
          <cell r="F4519"/>
          <cell r="G4519"/>
        </row>
        <row r="4520">
          <cell r="A4520"/>
          <cell r="B4520"/>
          <cell r="C4520"/>
          <cell r="D4520"/>
          <cell r="E4520"/>
          <cell r="F4520"/>
          <cell r="G4520"/>
        </row>
        <row r="4521">
          <cell r="A4521"/>
          <cell r="B4521" t="str">
            <v>LUIS ROBERTO MONTERROSA OROZCO</v>
          </cell>
          <cell r="C4521"/>
          <cell r="D4521"/>
          <cell r="E4521"/>
          <cell r="F4521"/>
          <cell r="G4521"/>
        </row>
        <row r="4522">
          <cell r="A4522"/>
          <cell r="B4522" t="str">
            <v>ING. CIVIL CONSULTOR EXTERNO</v>
          </cell>
          <cell r="C4522"/>
          <cell r="D4522"/>
          <cell r="E4522"/>
          <cell r="F4522"/>
          <cell r="G4522"/>
        </row>
        <row r="4523">
          <cell r="A4523"/>
          <cell r="B4523" t="str">
            <v>PLANEACION MUNICIPAL</v>
          </cell>
          <cell r="C4523"/>
          <cell r="D4523"/>
          <cell r="E4523"/>
          <cell r="F4523"/>
          <cell r="G4523"/>
        </row>
        <row r="4524">
          <cell r="A4524"/>
          <cell r="B4524" t="str">
            <v>M.P. 5202140692</v>
          </cell>
          <cell r="C4524" t="str">
            <v>ITEM  - PÁGINA 2</v>
          </cell>
          <cell r="D4524"/>
          <cell r="E4524"/>
          <cell r="F4524"/>
          <cell r="G4524"/>
          <cell r="H4524"/>
        </row>
        <row r="4525">
          <cell r="A4525" t="str">
            <v>DEPARTAMENTO DE ANTIOQUIA</v>
          </cell>
          <cell r="B4525"/>
          <cell r="C4525"/>
          <cell r="D4525"/>
          <cell r="E4525"/>
          <cell r="F4525"/>
          <cell r="G4525"/>
          <cell r="H4525"/>
        </row>
        <row r="4526">
          <cell r="A4526" t="str">
            <v>MUNICIPIO DE CAUCASIA</v>
          </cell>
          <cell r="B4526"/>
          <cell r="C4526"/>
          <cell r="D4526"/>
          <cell r="E4526"/>
          <cell r="F4526"/>
          <cell r="G4526"/>
          <cell r="H4526"/>
        </row>
        <row r="4527">
          <cell r="A4527" t="str">
            <v>PROYECTO: CONSTRUCCION DE PAVIMENTO RIGIDO URBANO EN LA URBANIZACION VILLA SUAREZ DEL MUNICIPIO DE CAUCASIA ,ANTIOQUIA</v>
          </cell>
          <cell r="B4527"/>
          <cell r="C4527"/>
          <cell r="D4527"/>
          <cell r="E4527"/>
          <cell r="F4527"/>
          <cell r="G4527"/>
          <cell r="H4527"/>
        </row>
        <row r="4528">
          <cell r="A4528"/>
          <cell r="C4528"/>
          <cell r="D4528"/>
          <cell r="E4528"/>
          <cell r="F4528"/>
          <cell r="G4528"/>
          <cell r="H4528"/>
        </row>
        <row r="4529">
          <cell r="A4529" t="str">
            <v>MEMORIAS DE OBRA</v>
          </cell>
          <cell r="B4529"/>
          <cell r="C4529"/>
          <cell r="D4529"/>
          <cell r="E4529"/>
          <cell r="F4529"/>
          <cell r="G4529"/>
          <cell r="H4529"/>
        </row>
        <row r="4531">
          <cell r="A4531" t="str">
            <v>ITEM</v>
          </cell>
          <cell r="B4531" t="str">
            <v>DESCRIPCIÓN</v>
          </cell>
          <cell r="C4531"/>
          <cell r="D4531"/>
          <cell r="E4531"/>
          <cell r="F4531"/>
          <cell r="G4531" t="str">
            <v>UNIDAD</v>
          </cell>
          <cell r="H4531" t="str">
            <v>CANTIDAD</v>
          </cell>
        </row>
        <row r="4532">
          <cell r="A4532"/>
          <cell r="B4532" t="str">
            <v/>
          </cell>
          <cell r="C4532"/>
          <cell r="D4532"/>
          <cell r="E4532"/>
          <cell r="F4532"/>
          <cell r="G4532" t="str">
            <v/>
          </cell>
          <cell r="H4532" t="str">
            <v/>
          </cell>
        </row>
        <row r="4533">
          <cell r="A4533"/>
          <cell r="B4533"/>
          <cell r="C4533"/>
          <cell r="D4533"/>
          <cell r="E4533"/>
          <cell r="F4533"/>
          <cell r="G4533"/>
        </row>
        <row r="4534">
          <cell r="A4534" t="str">
            <v>DETALLE</v>
          </cell>
          <cell r="B4534"/>
          <cell r="C4534" t="str">
            <v>FACTOR</v>
          </cell>
          <cell r="D4534" t="str">
            <v>CANTIDAD</v>
          </cell>
          <cell r="E4534" t="str">
            <v>A (ML)</v>
          </cell>
          <cell r="F4534" t="str">
            <v>B (M2)</v>
          </cell>
          <cell r="G4534" t="str">
            <v>C (M3)</v>
          </cell>
          <cell r="H4534" t="str">
            <v>TOTAL</v>
          </cell>
        </row>
        <row r="4535">
          <cell r="A4535"/>
          <cell r="B4535"/>
          <cell r="C4535"/>
          <cell r="D4535"/>
          <cell r="E4535"/>
          <cell r="F4535"/>
          <cell r="G4535"/>
          <cell r="H4535" t="str">
            <v/>
          </cell>
        </row>
        <row r="4536">
          <cell r="A4536"/>
          <cell r="B4536"/>
          <cell r="C4536"/>
          <cell r="D4536"/>
          <cell r="E4536"/>
          <cell r="F4536"/>
          <cell r="G4536"/>
          <cell r="H4536" t="str">
            <v/>
          </cell>
        </row>
        <row r="4537">
          <cell r="A4537"/>
          <cell r="B4537"/>
          <cell r="C4537"/>
          <cell r="D4537"/>
          <cell r="E4537"/>
          <cell r="F4537"/>
          <cell r="G4537"/>
          <cell r="H4537" t="str">
            <v/>
          </cell>
        </row>
        <row r="4538">
          <cell r="A4538"/>
          <cell r="B4538"/>
          <cell r="C4538"/>
          <cell r="D4538"/>
          <cell r="E4538"/>
          <cell r="F4538"/>
          <cell r="G4538"/>
          <cell r="H4538" t="str">
            <v/>
          </cell>
        </row>
        <row r="4539">
          <cell r="A4539"/>
          <cell r="B4539"/>
          <cell r="C4539"/>
          <cell r="D4539"/>
          <cell r="E4539"/>
          <cell r="F4539"/>
          <cell r="G4539"/>
          <cell r="H4539" t="str">
            <v/>
          </cell>
        </row>
        <row r="4540">
          <cell r="A4540"/>
          <cell r="B4540"/>
          <cell r="C4540"/>
          <cell r="D4540"/>
          <cell r="E4540"/>
          <cell r="F4540"/>
          <cell r="G4540"/>
          <cell r="H4540" t="str">
            <v/>
          </cell>
        </row>
        <row r="4541">
          <cell r="A4541"/>
          <cell r="B4541"/>
          <cell r="C4541"/>
          <cell r="D4541"/>
          <cell r="E4541"/>
          <cell r="F4541"/>
          <cell r="G4541"/>
          <cell r="H4541" t="str">
            <v/>
          </cell>
        </row>
        <row r="4542">
          <cell r="A4542"/>
          <cell r="B4542"/>
          <cell r="C4542"/>
          <cell r="D4542"/>
          <cell r="E4542"/>
          <cell r="F4542"/>
          <cell r="G4542"/>
          <cell r="H4542" t="str">
            <v/>
          </cell>
        </row>
        <row r="4543">
          <cell r="A4543"/>
          <cell r="B4543"/>
          <cell r="C4543"/>
          <cell r="D4543"/>
          <cell r="E4543"/>
          <cell r="F4543"/>
          <cell r="G4543"/>
          <cell r="H4543" t="str">
            <v/>
          </cell>
        </row>
        <row r="4544">
          <cell r="A4544"/>
          <cell r="B4544"/>
          <cell r="C4544"/>
          <cell r="D4544"/>
          <cell r="E4544"/>
          <cell r="F4544"/>
          <cell r="G4544"/>
          <cell r="H4544" t="str">
            <v/>
          </cell>
        </row>
        <row r="4545">
          <cell r="A4545"/>
          <cell r="B4545"/>
          <cell r="C4545"/>
          <cell r="D4545"/>
          <cell r="E4545"/>
          <cell r="F4545"/>
          <cell r="G4545"/>
          <cell r="H4545" t="str">
            <v/>
          </cell>
        </row>
        <row r="4546">
          <cell r="A4546"/>
          <cell r="B4546"/>
          <cell r="C4546"/>
          <cell r="D4546"/>
          <cell r="E4546"/>
          <cell r="F4546"/>
          <cell r="G4546"/>
          <cell r="H4546" t="str">
            <v/>
          </cell>
        </row>
        <row r="4547">
          <cell r="A4547"/>
          <cell r="B4547"/>
          <cell r="C4547"/>
          <cell r="D4547"/>
          <cell r="E4547"/>
          <cell r="F4547"/>
          <cell r="G4547"/>
          <cell r="H4547" t="str">
            <v/>
          </cell>
        </row>
        <row r="4548">
          <cell r="A4548"/>
          <cell r="B4548"/>
          <cell r="C4548"/>
          <cell r="D4548"/>
          <cell r="E4548"/>
          <cell r="F4548"/>
          <cell r="G4548"/>
          <cell r="H4548" t="str">
            <v/>
          </cell>
        </row>
        <row r="4549">
          <cell r="A4549"/>
          <cell r="B4549"/>
          <cell r="C4549"/>
          <cell r="D4549"/>
          <cell r="E4549"/>
          <cell r="F4549"/>
          <cell r="G4549"/>
          <cell r="H4549" t="str">
            <v/>
          </cell>
        </row>
        <row r="4550">
          <cell r="A4550"/>
          <cell r="B4550"/>
          <cell r="C4550"/>
          <cell r="D4550"/>
          <cell r="E4550"/>
          <cell r="F4550"/>
          <cell r="G4550"/>
          <cell r="H4550" t="str">
            <v/>
          </cell>
        </row>
        <row r="4551">
          <cell r="A4551"/>
          <cell r="B4551"/>
          <cell r="C4551"/>
          <cell r="D4551"/>
          <cell r="E4551"/>
          <cell r="F4551"/>
          <cell r="G4551"/>
          <cell r="H4551" t="str">
            <v/>
          </cell>
        </row>
        <row r="4552">
          <cell r="A4552"/>
          <cell r="B4552"/>
          <cell r="C4552"/>
          <cell r="D4552"/>
          <cell r="E4552"/>
          <cell r="F4552"/>
          <cell r="G4552"/>
          <cell r="H4552" t="str">
            <v/>
          </cell>
        </row>
        <row r="4553">
          <cell r="A4553"/>
          <cell r="B4553"/>
          <cell r="C4553"/>
          <cell r="D4553"/>
          <cell r="E4553"/>
          <cell r="F4553"/>
          <cell r="G4553"/>
          <cell r="H4553" t="str">
            <v/>
          </cell>
        </row>
        <row r="4554">
          <cell r="A4554"/>
          <cell r="B4554"/>
          <cell r="C4554"/>
          <cell r="D4554"/>
          <cell r="E4554"/>
          <cell r="F4554"/>
          <cell r="G4554"/>
          <cell r="H4554" t="str">
            <v/>
          </cell>
        </row>
        <row r="4555">
          <cell r="A4555"/>
          <cell r="B4555"/>
          <cell r="C4555"/>
          <cell r="D4555"/>
          <cell r="E4555"/>
          <cell r="F4555"/>
          <cell r="G4555"/>
          <cell r="H4555" t="str">
            <v/>
          </cell>
        </row>
        <row r="4556">
          <cell r="A4556"/>
          <cell r="B4556"/>
          <cell r="C4556"/>
          <cell r="D4556"/>
          <cell r="E4556"/>
          <cell r="F4556"/>
          <cell r="G4556"/>
          <cell r="H4556" t="str">
            <v/>
          </cell>
        </row>
        <row r="4557">
          <cell r="A4557"/>
          <cell r="B4557"/>
          <cell r="C4557"/>
          <cell r="D4557"/>
          <cell r="E4557"/>
          <cell r="F4557"/>
          <cell r="G4557"/>
          <cell r="H4557" t="str">
            <v/>
          </cell>
        </row>
        <row r="4558">
          <cell r="A4558"/>
          <cell r="B4558"/>
          <cell r="C4558"/>
          <cell r="D4558"/>
          <cell r="E4558"/>
          <cell r="F4558"/>
          <cell r="G4558"/>
          <cell r="H4558" t="str">
            <v/>
          </cell>
        </row>
        <row r="4559">
          <cell r="A4559"/>
          <cell r="B4559"/>
          <cell r="C4559"/>
          <cell r="D4559"/>
          <cell r="E4559"/>
          <cell r="F4559"/>
          <cell r="G4559"/>
          <cell r="H4559" t="str">
            <v/>
          </cell>
        </row>
        <row r="4560">
          <cell r="A4560"/>
          <cell r="B4560"/>
          <cell r="C4560"/>
          <cell r="D4560"/>
          <cell r="E4560"/>
          <cell r="F4560"/>
          <cell r="G4560"/>
          <cell r="H4560" t="str">
            <v/>
          </cell>
        </row>
        <row r="4561">
          <cell r="A4561"/>
          <cell r="B4561"/>
          <cell r="C4561"/>
          <cell r="D4561"/>
          <cell r="E4561"/>
          <cell r="F4561"/>
          <cell r="G4561"/>
          <cell r="H4561" t="str">
            <v/>
          </cell>
        </row>
        <row r="4562">
          <cell r="A4562"/>
          <cell r="B4562"/>
          <cell r="C4562"/>
          <cell r="D4562"/>
          <cell r="E4562"/>
          <cell r="F4562"/>
          <cell r="G4562"/>
          <cell r="H4562" t="str">
            <v/>
          </cell>
        </row>
        <row r="4563">
          <cell r="A4563"/>
          <cell r="B4563"/>
          <cell r="C4563"/>
          <cell r="D4563"/>
          <cell r="E4563"/>
          <cell r="F4563"/>
          <cell r="G4563"/>
          <cell r="H4563" t="str">
            <v/>
          </cell>
        </row>
        <row r="4564">
          <cell r="A4564"/>
          <cell r="B4564"/>
          <cell r="C4564"/>
          <cell r="D4564"/>
          <cell r="E4564"/>
          <cell r="F4564"/>
          <cell r="G4564"/>
          <cell r="H4564" t="str">
            <v/>
          </cell>
        </row>
        <row r="4565">
          <cell r="A4565"/>
          <cell r="B4565"/>
          <cell r="C4565"/>
          <cell r="D4565"/>
          <cell r="E4565"/>
          <cell r="F4565"/>
          <cell r="G4565"/>
          <cell r="H4565" t="str">
            <v/>
          </cell>
        </row>
        <row r="4566">
          <cell r="A4566" t="str">
            <v>ITEM  - PÁGINA 1</v>
          </cell>
          <cell r="B4566"/>
          <cell r="C4566"/>
          <cell r="D4566"/>
          <cell r="E4566"/>
          <cell r="F4566"/>
          <cell r="G4566"/>
          <cell r="H4566"/>
        </row>
        <row r="4567">
          <cell r="A4567"/>
          <cell r="B4567"/>
          <cell r="C4567"/>
          <cell r="D4567"/>
          <cell r="E4567"/>
          <cell r="F4567"/>
          <cell r="G4567"/>
          <cell r="H4567" t="str">
            <v/>
          </cell>
        </row>
        <row r="4568">
          <cell r="A4568"/>
          <cell r="B4568"/>
          <cell r="C4568"/>
          <cell r="D4568"/>
          <cell r="E4568"/>
          <cell r="F4568"/>
          <cell r="G4568"/>
          <cell r="H4568" t="str">
            <v/>
          </cell>
        </row>
        <row r="4569">
          <cell r="A4569"/>
          <cell r="B4569"/>
          <cell r="C4569"/>
          <cell r="D4569"/>
          <cell r="E4569"/>
          <cell r="F4569"/>
          <cell r="G4569"/>
          <cell r="H4569" t="str">
            <v/>
          </cell>
        </row>
        <row r="4570">
          <cell r="A4570"/>
          <cell r="B4570"/>
          <cell r="C4570"/>
          <cell r="D4570"/>
          <cell r="E4570"/>
          <cell r="F4570"/>
          <cell r="G4570"/>
          <cell r="H4570" t="str">
            <v/>
          </cell>
        </row>
        <row r="4571">
          <cell r="A4571"/>
          <cell r="B4571"/>
          <cell r="C4571"/>
          <cell r="D4571"/>
          <cell r="E4571"/>
          <cell r="F4571"/>
          <cell r="G4571"/>
          <cell r="H4571" t="str">
            <v/>
          </cell>
        </row>
        <row r="4572">
          <cell r="A4572"/>
          <cell r="B4572"/>
          <cell r="C4572"/>
          <cell r="D4572"/>
          <cell r="E4572"/>
          <cell r="F4572"/>
          <cell r="G4572"/>
          <cell r="H4572" t="str">
            <v/>
          </cell>
        </row>
        <row r="4573">
          <cell r="A4573"/>
          <cell r="B4573"/>
          <cell r="C4573"/>
          <cell r="D4573"/>
          <cell r="E4573"/>
          <cell r="F4573"/>
          <cell r="G4573"/>
          <cell r="H4573" t="str">
            <v/>
          </cell>
        </row>
        <row r="4574">
          <cell r="A4574"/>
          <cell r="B4574"/>
          <cell r="C4574"/>
          <cell r="D4574"/>
          <cell r="E4574"/>
          <cell r="F4574"/>
          <cell r="G4574"/>
          <cell r="H4574" t="str">
            <v/>
          </cell>
        </row>
        <row r="4575">
          <cell r="A4575"/>
          <cell r="B4575"/>
          <cell r="C4575"/>
          <cell r="D4575"/>
          <cell r="E4575"/>
          <cell r="F4575"/>
          <cell r="G4575"/>
          <cell r="H4575" t="str">
            <v/>
          </cell>
        </row>
        <row r="4576">
          <cell r="A4576"/>
          <cell r="B4576"/>
          <cell r="C4576"/>
          <cell r="D4576"/>
          <cell r="E4576"/>
          <cell r="F4576"/>
          <cell r="G4576"/>
          <cell r="H4576" t="str">
            <v/>
          </cell>
        </row>
        <row r="4577">
          <cell r="A4577"/>
          <cell r="B4577"/>
          <cell r="C4577"/>
          <cell r="D4577"/>
          <cell r="E4577"/>
          <cell r="F4577"/>
          <cell r="G4577"/>
          <cell r="H4577" t="str">
            <v/>
          </cell>
        </row>
        <row r="4578">
          <cell r="A4578"/>
          <cell r="B4578"/>
          <cell r="C4578"/>
          <cell r="D4578"/>
          <cell r="E4578"/>
          <cell r="F4578"/>
          <cell r="G4578"/>
          <cell r="H4578" t="str">
            <v/>
          </cell>
        </row>
        <row r="4579">
          <cell r="A4579"/>
          <cell r="B4579"/>
          <cell r="C4579"/>
          <cell r="D4579"/>
          <cell r="E4579"/>
          <cell r="F4579"/>
          <cell r="G4579"/>
          <cell r="H4579" t="str">
            <v/>
          </cell>
        </row>
        <row r="4580">
          <cell r="A4580"/>
          <cell r="B4580"/>
          <cell r="C4580"/>
          <cell r="D4580"/>
          <cell r="E4580"/>
          <cell r="F4580"/>
          <cell r="G4580"/>
          <cell r="H4580" t="str">
            <v/>
          </cell>
        </row>
        <row r="4581">
          <cell r="A4581"/>
          <cell r="B4581"/>
          <cell r="C4581"/>
          <cell r="D4581"/>
          <cell r="E4581"/>
          <cell r="F4581"/>
          <cell r="G4581"/>
          <cell r="H4581" t="str">
            <v/>
          </cell>
        </row>
        <row r="4582">
          <cell r="A4582"/>
          <cell r="B4582"/>
          <cell r="C4582"/>
          <cell r="D4582"/>
          <cell r="E4582"/>
          <cell r="F4582"/>
          <cell r="G4582"/>
          <cell r="H4582" t="str">
            <v/>
          </cell>
        </row>
        <row r="4583">
          <cell r="A4583"/>
          <cell r="B4583"/>
          <cell r="C4583"/>
          <cell r="D4583"/>
          <cell r="E4583"/>
          <cell r="F4583"/>
          <cell r="G4583"/>
          <cell r="H4583" t="str">
            <v/>
          </cell>
        </row>
        <row r="4584">
          <cell r="A4584" t="str">
            <v xml:space="preserve">TOTAL CANTIDAD ITEM </v>
          </cell>
          <cell r="B4584"/>
          <cell r="C4584"/>
          <cell r="D4584"/>
          <cell r="E4584"/>
          <cell r="F4584"/>
          <cell r="G4584"/>
          <cell r="H4584" t="str">
            <v/>
          </cell>
        </row>
        <row r="4585">
          <cell r="A4585" t="str">
            <v>INSERTE PLANO, GRÁFICO O ESQUEMA AQUÍ</v>
          </cell>
          <cell r="B4585"/>
          <cell r="C4585"/>
          <cell r="D4585"/>
          <cell r="E4585"/>
          <cell r="F4585"/>
          <cell r="G4585"/>
          <cell r="H4585"/>
        </row>
        <row r="4586">
          <cell r="A4586"/>
          <cell r="B4586"/>
          <cell r="C4586"/>
          <cell r="D4586"/>
          <cell r="E4586"/>
          <cell r="F4586"/>
          <cell r="G4586"/>
          <cell r="H4586"/>
        </row>
        <row r="4587">
          <cell r="A4587"/>
          <cell r="B4587"/>
          <cell r="C4587"/>
          <cell r="D4587"/>
          <cell r="E4587"/>
          <cell r="F4587"/>
          <cell r="G4587"/>
          <cell r="H4587"/>
        </row>
        <row r="4588">
          <cell r="A4588"/>
          <cell r="B4588"/>
          <cell r="C4588"/>
          <cell r="D4588"/>
          <cell r="E4588"/>
          <cell r="F4588"/>
          <cell r="G4588"/>
          <cell r="H4588"/>
        </row>
        <row r="4589">
          <cell r="A4589"/>
          <cell r="B4589"/>
          <cell r="C4589"/>
          <cell r="D4589"/>
          <cell r="E4589"/>
          <cell r="F4589"/>
          <cell r="G4589"/>
          <cell r="H4589"/>
        </row>
        <row r="4590">
          <cell r="A4590"/>
          <cell r="B4590"/>
          <cell r="C4590"/>
          <cell r="D4590"/>
          <cell r="E4590"/>
          <cell r="F4590"/>
          <cell r="G4590"/>
          <cell r="H4590"/>
        </row>
        <row r="4591">
          <cell r="A4591"/>
          <cell r="B4591"/>
          <cell r="C4591"/>
          <cell r="D4591"/>
          <cell r="E4591"/>
          <cell r="F4591"/>
          <cell r="G4591"/>
          <cell r="H4591"/>
        </row>
        <row r="4592">
          <cell r="A4592"/>
          <cell r="B4592"/>
          <cell r="C4592"/>
          <cell r="D4592"/>
          <cell r="E4592"/>
          <cell r="F4592"/>
          <cell r="G4592"/>
          <cell r="H4592"/>
        </row>
        <row r="4593">
          <cell r="A4593"/>
          <cell r="B4593"/>
          <cell r="C4593"/>
          <cell r="D4593"/>
          <cell r="E4593"/>
          <cell r="F4593"/>
          <cell r="G4593"/>
          <cell r="H4593"/>
        </row>
        <row r="4594">
          <cell r="A4594"/>
          <cell r="B4594"/>
          <cell r="C4594"/>
          <cell r="D4594"/>
          <cell r="E4594"/>
          <cell r="F4594"/>
          <cell r="G4594"/>
          <cell r="H4594"/>
        </row>
        <row r="4595">
          <cell r="A4595"/>
          <cell r="B4595"/>
          <cell r="C4595"/>
          <cell r="D4595"/>
          <cell r="E4595"/>
          <cell r="F4595"/>
          <cell r="G4595"/>
          <cell r="H4595"/>
        </row>
        <row r="4596">
          <cell r="A4596"/>
          <cell r="B4596"/>
          <cell r="C4596"/>
          <cell r="D4596"/>
          <cell r="E4596"/>
          <cell r="F4596"/>
          <cell r="G4596"/>
          <cell r="H4596"/>
        </row>
        <row r="4597">
          <cell r="A4597"/>
          <cell r="B4597"/>
          <cell r="C4597"/>
          <cell r="D4597"/>
          <cell r="E4597"/>
          <cell r="F4597"/>
          <cell r="G4597"/>
          <cell r="H4597"/>
        </row>
        <row r="4598">
          <cell r="A4598"/>
          <cell r="B4598"/>
          <cell r="C4598"/>
          <cell r="D4598"/>
          <cell r="E4598"/>
          <cell r="F4598"/>
          <cell r="G4598"/>
          <cell r="H4598"/>
        </row>
        <row r="4599">
          <cell r="A4599"/>
          <cell r="B4599"/>
          <cell r="C4599"/>
          <cell r="D4599"/>
          <cell r="E4599"/>
          <cell r="F4599"/>
          <cell r="G4599"/>
          <cell r="H4599"/>
        </row>
        <row r="4600">
          <cell r="A4600"/>
          <cell r="B4600"/>
          <cell r="C4600"/>
          <cell r="D4600"/>
          <cell r="E4600"/>
          <cell r="F4600"/>
          <cell r="G4600"/>
          <cell r="H4600"/>
        </row>
        <row r="4601">
          <cell r="A4601"/>
          <cell r="B4601"/>
          <cell r="C4601"/>
          <cell r="D4601"/>
          <cell r="E4601"/>
          <cell r="F4601"/>
          <cell r="G4601"/>
          <cell r="H4601"/>
        </row>
        <row r="4602">
          <cell r="A4602"/>
          <cell r="B4602"/>
          <cell r="C4602"/>
          <cell r="D4602"/>
          <cell r="E4602"/>
          <cell r="F4602"/>
          <cell r="G4602"/>
          <cell r="H4602"/>
        </row>
        <row r="4603">
          <cell r="A4603"/>
          <cell r="B4603"/>
          <cell r="C4603"/>
          <cell r="D4603"/>
          <cell r="E4603"/>
          <cell r="F4603"/>
          <cell r="G4603"/>
          <cell r="H4603"/>
        </row>
        <row r="4604">
          <cell r="A4604"/>
          <cell r="B4604"/>
          <cell r="C4604"/>
          <cell r="D4604"/>
          <cell r="E4604"/>
          <cell r="F4604"/>
          <cell r="G4604"/>
          <cell r="H4604"/>
        </row>
        <row r="4605">
          <cell r="A4605"/>
          <cell r="C4605"/>
          <cell r="D4605"/>
          <cell r="E4605"/>
          <cell r="F4605"/>
          <cell r="G4605"/>
        </row>
        <row r="4606">
          <cell r="A4606"/>
          <cell r="C4606"/>
          <cell r="D4606"/>
          <cell r="E4606"/>
          <cell r="F4606"/>
          <cell r="G4606"/>
        </row>
        <row r="4607">
          <cell r="A4607"/>
          <cell r="B4607"/>
          <cell r="C4607"/>
          <cell r="D4607"/>
          <cell r="E4607"/>
          <cell r="F4607"/>
          <cell r="G4607"/>
        </row>
        <row r="4608">
          <cell r="A4608"/>
          <cell r="B4608" t="str">
            <v>LUIS ROBERTO MONTERROSA OROZCO</v>
          </cell>
          <cell r="C4608"/>
          <cell r="D4608"/>
          <cell r="E4608"/>
          <cell r="F4608"/>
          <cell r="G4608"/>
        </row>
        <row r="4609">
          <cell r="A4609"/>
          <cell r="B4609" t="str">
            <v>ING. CIVIL CONSULTOR EXTERNO</v>
          </cell>
          <cell r="C4609"/>
          <cell r="D4609"/>
          <cell r="E4609"/>
          <cell r="F4609"/>
          <cell r="G4609"/>
        </row>
        <row r="4610">
          <cell r="A4610"/>
          <cell r="B4610" t="str">
            <v>PLANEACION MUNICIPAL</v>
          </cell>
          <cell r="C4610"/>
          <cell r="D4610"/>
          <cell r="E4610"/>
          <cell r="F4610"/>
          <cell r="G4610"/>
        </row>
        <row r="4611">
          <cell r="A4611"/>
          <cell r="B4611" t="str">
            <v>M.P. 5202140692</v>
          </cell>
          <cell r="C4611" t="str">
            <v>ITEM  - PÁGINA 2</v>
          </cell>
          <cell r="D4611"/>
          <cell r="E4611"/>
          <cell r="F4611"/>
          <cell r="G4611"/>
          <cell r="H4611"/>
        </row>
        <row r="4612">
          <cell r="A4612" t="str">
            <v>DEPARTAMENTO DE ANTIOQUIA</v>
          </cell>
          <cell r="B4612"/>
          <cell r="C4612"/>
          <cell r="D4612"/>
          <cell r="E4612"/>
          <cell r="F4612"/>
          <cell r="G4612"/>
          <cell r="H4612"/>
        </row>
        <row r="4613">
          <cell r="A4613" t="str">
            <v>MUNICIPIO DE CAUCASIA</v>
          </cell>
          <cell r="B4613"/>
          <cell r="C4613"/>
          <cell r="D4613"/>
          <cell r="E4613"/>
          <cell r="F4613"/>
          <cell r="G4613"/>
          <cell r="H4613"/>
        </row>
        <row r="4614">
          <cell r="A4614" t="str">
            <v>PROYECTO: CONSTRUCCION DE PAVIMENTO RIGIDO URBANO EN LA URBANIZACION VILLA SUAREZ DEL MUNICIPIO DE CAUCASIA ,ANTIOQUIA</v>
          </cell>
          <cell r="B4614"/>
          <cell r="C4614"/>
          <cell r="D4614"/>
          <cell r="E4614"/>
          <cell r="F4614"/>
          <cell r="G4614"/>
          <cell r="H4614"/>
        </row>
        <row r="4615">
          <cell r="A4615"/>
          <cell r="C4615"/>
          <cell r="D4615"/>
          <cell r="E4615"/>
          <cell r="F4615"/>
          <cell r="G4615"/>
          <cell r="H4615"/>
        </row>
        <row r="4616">
          <cell r="A4616" t="str">
            <v>MEMORIAS DE OBRA</v>
          </cell>
          <cell r="B4616"/>
          <cell r="C4616"/>
          <cell r="D4616"/>
          <cell r="E4616"/>
          <cell r="F4616"/>
          <cell r="G4616"/>
          <cell r="H4616"/>
        </row>
        <row r="4618">
          <cell r="A4618" t="str">
            <v>ITEM</v>
          </cell>
          <cell r="B4618" t="str">
            <v>DESCRIPCIÓN</v>
          </cell>
          <cell r="C4618"/>
          <cell r="D4618"/>
          <cell r="E4618"/>
          <cell r="F4618"/>
          <cell r="G4618" t="str">
            <v>UNIDAD</v>
          </cell>
          <cell r="H4618" t="str">
            <v>CANTIDAD</v>
          </cell>
        </row>
        <row r="4619">
          <cell r="A4619"/>
          <cell r="B4619" t="str">
            <v/>
          </cell>
          <cell r="C4619"/>
          <cell r="D4619"/>
          <cell r="E4619"/>
          <cell r="F4619"/>
          <cell r="G4619" t="str">
            <v/>
          </cell>
          <cell r="H4619" t="str">
            <v/>
          </cell>
        </row>
        <row r="4620">
          <cell r="A4620"/>
          <cell r="B4620"/>
          <cell r="C4620"/>
          <cell r="D4620"/>
          <cell r="E4620"/>
          <cell r="F4620"/>
          <cell r="G4620"/>
        </row>
        <row r="4621">
          <cell r="A4621" t="str">
            <v>DETALLE</v>
          </cell>
          <cell r="B4621"/>
          <cell r="C4621" t="str">
            <v>FACTOR</v>
          </cell>
          <cell r="D4621" t="str">
            <v>CANTIDAD</v>
          </cell>
          <cell r="E4621" t="str">
            <v>A (ML)</v>
          </cell>
          <cell r="F4621" t="str">
            <v>B (M2)</v>
          </cell>
          <cell r="G4621" t="str">
            <v>C (M3)</v>
          </cell>
          <cell r="H4621" t="str">
            <v>TOTAL</v>
          </cell>
        </row>
        <row r="4622">
          <cell r="A4622"/>
          <cell r="B4622"/>
          <cell r="C4622"/>
          <cell r="D4622"/>
          <cell r="E4622"/>
          <cell r="F4622"/>
          <cell r="G4622"/>
          <cell r="H4622" t="str">
            <v/>
          </cell>
        </row>
        <row r="4623">
          <cell r="A4623"/>
          <cell r="B4623"/>
          <cell r="C4623"/>
          <cell r="D4623"/>
          <cell r="E4623"/>
          <cell r="F4623"/>
          <cell r="G4623"/>
          <cell r="H4623" t="str">
            <v/>
          </cell>
        </row>
        <row r="4624">
          <cell r="A4624"/>
          <cell r="B4624"/>
          <cell r="C4624"/>
          <cell r="D4624"/>
          <cell r="E4624"/>
          <cell r="F4624"/>
          <cell r="G4624"/>
          <cell r="H4624" t="str">
            <v/>
          </cell>
        </row>
        <row r="4625">
          <cell r="A4625"/>
          <cell r="B4625"/>
          <cell r="C4625"/>
          <cell r="D4625"/>
          <cell r="E4625"/>
          <cell r="F4625"/>
          <cell r="G4625"/>
          <cell r="H4625" t="str">
            <v/>
          </cell>
        </row>
        <row r="4626">
          <cell r="A4626"/>
          <cell r="B4626"/>
          <cell r="C4626"/>
          <cell r="D4626"/>
          <cell r="E4626"/>
          <cell r="F4626"/>
          <cell r="G4626"/>
          <cell r="H4626" t="str">
            <v/>
          </cell>
        </row>
        <row r="4627">
          <cell r="A4627"/>
          <cell r="B4627"/>
          <cell r="C4627"/>
          <cell r="D4627"/>
          <cell r="E4627"/>
          <cell r="F4627"/>
          <cell r="G4627"/>
          <cell r="H4627" t="str">
            <v/>
          </cell>
        </row>
        <row r="4628">
          <cell r="A4628"/>
          <cell r="B4628"/>
          <cell r="C4628"/>
          <cell r="D4628"/>
          <cell r="E4628"/>
          <cell r="F4628"/>
          <cell r="G4628"/>
          <cell r="H4628" t="str">
            <v/>
          </cell>
        </row>
        <row r="4629">
          <cell r="A4629"/>
          <cell r="B4629"/>
          <cell r="C4629"/>
          <cell r="D4629"/>
          <cell r="E4629"/>
          <cell r="F4629"/>
          <cell r="G4629"/>
          <cell r="H4629" t="str">
            <v/>
          </cell>
        </row>
        <row r="4630">
          <cell r="A4630"/>
          <cell r="B4630"/>
          <cell r="C4630"/>
          <cell r="D4630"/>
          <cell r="E4630"/>
          <cell r="F4630"/>
          <cell r="G4630"/>
          <cell r="H4630" t="str">
            <v/>
          </cell>
        </row>
        <row r="4631">
          <cell r="A4631"/>
          <cell r="B4631"/>
          <cell r="C4631"/>
          <cell r="D4631"/>
          <cell r="E4631"/>
          <cell r="F4631"/>
          <cell r="G4631"/>
          <cell r="H4631" t="str">
            <v/>
          </cell>
        </row>
        <row r="4632">
          <cell r="A4632"/>
          <cell r="B4632"/>
          <cell r="C4632"/>
          <cell r="D4632"/>
          <cell r="E4632"/>
          <cell r="F4632"/>
          <cell r="G4632"/>
          <cell r="H4632" t="str">
            <v/>
          </cell>
        </row>
        <row r="4633">
          <cell r="A4633"/>
          <cell r="B4633"/>
          <cell r="C4633"/>
          <cell r="D4633"/>
          <cell r="E4633"/>
          <cell r="F4633"/>
          <cell r="G4633"/>
          <cell r="H4633" t="str">
            <v/>
          </cell>
        </row>
        <row r="4634">
          <cell r="A4634"/>
          <cell r="B4634"/>
          <cell r="C4634"/>
          <cell r="D4634"/>
          <cell r="E4634"/>
          <cell r="F4634"/>
          <cell r="G4634"/>
          <cell r="H4634" t="str">
            <v/>
          </cell>
        </row>
        <row r="4635">
          <cell r="A4635"/>
          <cell r="B4635"/>
          <cell r="C4635"/>
          <cell r="D4635"/>
          <cell r="E4635"/>
          <cell r="F4635"/>
          <cell r="G4635"/>
          <cell r="H4635" t="str">
            <v/>
          </cell>
        </row>
        <row r="4636">
          <cell r="A4636"/>
          <cell r="B4636"/>
          <cell r="C4636"/>
          <cell r="D4636"/>
          <cell r="E4636"/>
          <cell r="F4636"/>
          <cell r="G4636"/>
          <cell r="H4636" t="str">
            <v/>
          </cell>
        </row>
        <row r="4637">
          <cell r="A4637"/>
          <cell r="B4637"/>
          <cell r="C4637"/>
          <cell r="D4637"/>
          <cell r="E4637"/>
          <cell r="F4637"/>
          <cell r="G4637"/>
          <cell r="H4637" t="str">
            <v/>
          </cell>
        </row>
        <row r="4638">
          <cell r="A4638"/>
          <cell r="B4638"/>
          <cell r="C4638"/>
          <cell r="D4638"/>
          <cell r="E4638"/>
          <cell r="F4638"/>
          <cell r="G4638"/>
          <cell r="H4638" t="str">
            <v/>
          </cell>
        </row>
        <row r="4639">
          <cell r="A4639"/>
          <cell r="B4639"/>
          <cell r="C4639"/>
          <cell r="D4639"/>
          <cell r="E4639"/>
          <cell r="F4639"/>
          <cell r="G4639"/>
          <cell r="H4639" t="str">
            <v/>
          </cell>
        </row>
        <row r="4640">
          <cell r="A4640"/>
          <cell r="B4640"/>
          <cell r="C4640"/>
          <cell r="D4640"/>
          <cell r="E4640"/>
          <cell r="F4640"/>
          <cell r="G4640"/>
          <cell r="H4640" t="str">
            <v/>
          </cell>
        </row>
        <row r="4641">
          <cell r="A4641"/>
          <cell r="B4641"/>
          <cell r="C4641"/>
          <cell r="D4641"/>
          <cell r="E4641"/>
          <cell r="F4641"/>
          <cell r="G4641"/>
          <cell r="H4641" t="str">
            <v/>
          </cell>
        </row>
        <row r="4642">
          <cell r="A4642"/>
          <cell r="B4642"/>
          <cell r="C4642"/>
          <cell r="D4642"/>
          <cell r="E4642"/>
          <cell r="F4642"/>
          <cell r="G4642"/>
          <cell r="H4642" t="str">
            <v/>
          </cell>
        </row>
        <row r="4643">
          <cell r="A4643"/>
          <cell r="B4643"/>
          <cell r="C4643"/>
          <cell r="D4643"/>
          <cell r="E4643"/>
          <cell r="F4643"/>
          <cell r="G4643"/>
          <cell r="H4643" t="str">
            <v/>
          </cell>
        </row>
        <row r="4644">
          <cell r="A4644"/>
          <cell r="B4644"/>
          <cell r="C4644"/>
          <cell r="D4644"/>
          <cell r="E4644"/>
          <cell r="F4644"/>
          <cell r="G4644"/>
          <cell r="H4644" t="str">
            <v/>
          </cell>
        </row>
        <row r="4645">
          <cell r="A4645"/>
          <cell r="B4645"/>
          <cell r="C4645"/>
          <cell r="D4645"/>
          <cell r="E4645"/>
          <cell r="F4645"/>
          <cell r="G4645"/>
          <cell r="H4645" t="str">
            <v/>
          </cell>
        </row>
        <row r="4646">
          <cell r="A4646"/>
          <cell r="B4646"/>
          <cell r="C4646"/>
          <cell r="D4646"/>
          <cell r="E4646"/>
          <cell r="F4646"/>
          <cell r="G4646"/>
          <cell r="H4646" t="str">
            <v/>
          </cell>
        </row>
        <row r="4647">
          <cell r="A4647"/>
          <cell r="B4647"/>
          <cell r="C4647"/>
          <cell r="D4647"/>
          <cell r="E4647"/>
          <cell r="F4647"/>
          <cell r="G4647"/>
          <cell r="H4647" t="str">
            <v/>
          </cell>
        </row>
        <row r="4648">
          <cell r="A4648"/>
          <cell r="B4648"/>
          <cell r="C4648"/>
          <cell r="D4648"/>
          <cell r="E4648"/>
          <cell r="F4648"/>
          <cell r="G4648"/>
          <cell r="H4648" t="str">
            <v/>
          </cell>
        </row>
        <row r="4649">
          <cell r="A4649"/>
          <cell r="B4649"/>
          <cell r="C4649"/>
          <cell r="D4649"/>
          <cell r="E4649"/>
          <cell r="F4649"/>
          <cell r="G4649"/>
          <cell r="H4649" t="str">
            <v/>
          </cell>
        </row>
        <row r="4650">
          <cell r="A4650"/>
          <cell r="B4650"/>
          <cell r="C4650"/>
          <cell r="D4650"/>
          <cell r="E4650"/>
          <cell r="F4650"/>
          <cell r="G4650"/>
          <cell r="H4650" t="str">
            <v/>
          </cell>
        </row>
        <row r="4651">
          <cell r="A4651"/>
          <cell r="B4651"/>
          <cell r="C4651"/>
          <cell r="D4651"/>
          <cell r="E4651"/>
          <cell r="F4651"/>
          <cell r="G4651"/>
          <cell r="H4651" t="str">
            <v/>
          </cell>
        </row>
        <row r="4652">
          <cell r="A4652"/>
          <cell r="B4652"/>
          <cell r="C4652"/>
          <cell r="D4652"/>
          <cell r="E4652"/>
          <cell r="F4652"/>
          <cell r="G4652"/>
          <cell r="H4652" t="str">
            <v/>
          </cell>
        </row>
        <row r="4653">
          <cell r="A4653" t="str">
            <v>ITEM  - PÁGINA 1</v>
          </cell>
          <cell r="B4653"/>
          <cell r="C4653"/>
          <cell r="D4653"/>
          <cell r="E4653"/>
          <cell r="F4653"/>
          <cell r="G4653"/>
          <cell r="H4653"/>
        </row>
        <row r="4654">
          <cell r="A4654"/>
          <cell r="B4654"/>
          <cell r="C4654"/>
          <cell r="D4654"/>
          <cell r="E4654"/>
          <cell r="F4654"/>
          <cell r="G4654"/>
          <cell r="H4654" t="str">
            <v/>
          </cell>
        </row>
        <row r="4655">
          <cell r="A4655"/>
          <cell r="B4655"/>
          <cell r="C4655"/>
          <cell r="D4655"/>
          <cell r="E4655"/>
          <cell r="F4655"/>
          <cell r="G4655"/>
          <cell r="H4655" t="str">
            <v/>
          </cell>
        </row>
        <row r="4656">
          <cell r="A4656"/>
          <cell r="B4656"/>
          <cell r="C4656"/>
          <cell r="D4656"/>
          <cell r="E4656"/>
          <cell r="F4656"/>
          <cell r="G4656"/>
          <cell r="H4656" t="str">
            <v/>
          </cell>
        </row>
        <row r="4657">
          <cell r="A4657"/>
          <cell r="B4657"/>
          <cell r="C4657"/>
          <cell r="D4657"/>
          <cell r="E4657"/>
          <cell r="F4657"/>
          <cell r="G4657"/>
          <cell r="H4657" t="str">
            <v/>
          </cell>
        </row>
        <row r="4658">
          <cell r="A4658"/>
          <cell r="B4658"/>
          <cell r="C4658"/>
          <cell r="D4658"/>
          <cell r="E4658"/>
          <cell r="F4658"/>
          <cell r="G4658"/>
          <cell r="H4658" t="str">
            <v/>
          </cell>
        </row>
        <row r="4659">
          <cell r="A4659"/>
          <cell r="B4659"/>
          <cell r="C4659"/>
          <cell r="D4659"/>
          <cell r="E4659"/>
          <cell r="F4659"/>
          <cell r="G4659"/>
          <cell r="H4659" t="str">
            <v/>
          </cell>
        </row>
        <row r="4660">
          <cell r="A4660"/>
          <cell r="B4660"/>
          <cell r="C4660"/>
          <cell r="D4660"/>
          <cell r="E4660"/>
          <cell r="F4660"/>
          <cell r="G4660"/>
          <cell r="H4660" t="str">
            <v/>
          </cell>
        </row>
        <row r="4661">
          <cell r="A4661"/>
          <cell r="B4661"/>
          <cell r="C4661"/>
          <cell r="D4661"/>
          <cell r="E4661"/>
          <cell r="F4661"/>
          <cell r="G4661"/>
          <cell r="H4661" t="str">
            <v/>
          </cell>
        </row>
        <row r="4662">
          <cell r="A4662"/>
          <cell r="B4662"/>
          <cell r="C4662"/>
          <cell r="D4662"/>
          <cell r="E4662"/>
          <cell r="F4662"/>
          <cell r="G4662"/>
          <cell r="H4662" t="str">
            <v/>
          </cell>
        </row>
        <row r="4663">
          <cell r="A4663"/>
          <cell r="B4663"/>
          <cell r="C4663"/>
          <cell r="D4663"/>
          <cell r="E4663"/>
          <cell r="F4663"/>
          <cell r="G4663"/>
          <cell r="H4663" t="str">
            <v/>
          </cell>
        </row>
        <row r="4664">
          <cell r="A4664"/>
          <cell r="B4664"/>
          <cell r="C4664"/>
          <cell r="D4664"/>
          <cell r="E4664"/>
          <cell r="F4664"/>
          <cell r="G4664"/>
          <cell r="H4664" t="str">
            <v/>
          </cell>
        </row>
        <row r="4665">
          <cell r="A4665"/>
          <cell r="B4665"/>
          <cell r="C4665"/>
          <cell r="D4665"/>
          <cell r="E4665"/>
          <cell r="F4665"/>
          <cell r="G4665"/>
          <cell r="H4665" t="str">
            <v/>
          </cell>
        </row>
        <row r="4666">
          <cell r="A4666"/>
          <cell r="B4666"/>
          <cell r="C4666"/>
          <cell r="D4666"/>
          <cell r="E4666"/>
          <cell r="F4666"/>
          <cell r="G4666"/>
          <cell r="H4666" t="str">
            <v/>
          </cell>
        </row>
        <row r="4667">
          <cell r="A4667"/>
          <cell r="B4667"/>
          <cell r="C4667"/>
          <cell r="D4667"/>
          <cell r="E4667"/>
          <cell r="F4667"/>
          <cell r="G4667"/>
          <cell r="H4667" t="str">
            <v/>
          </cell>
        </row>
        <row r="4668">
          <cell r="A4668"/>
          <cell r="B4668"/>
          <cell r="C4668"/>
          <cell r="D4668"/>
          <cell r="E4668"/>
          <cell r="F4668"/>
          <cell r="G4668"/>
          <cell r="H4668" t="str">
            <v/>
          </cell>
        </row>
        <row r="4669">
          <cell r="A4669"/>
          <cell r="B4669"/>
          <cell r="C4669"/>
          <cell r="D4669"/>
          <cell r="E4669"/>
          <cell r="F4669"/>
          <cell r="G4669"/>
          <cell r="H4669" t="str">
            <v/>
          </cell>
        </row>
        <row r="4670">
          <cell r="A4670"/>
          <cell r="B4670"/>
          <cell r="C4670"/>
          <cell r="D4670"/>
          <cell r="E4670"/>
          <cell r="F4670"/>
          <cell r="G4670"/>
          <cell r="H4670" t="str">
            <v/>
          </cell>
        </row>
        <row r="4671">
          <cell r="A4671" t="str">
            <v xml:space="preserve">TOTAL CANTIDAD ITEM </v>
          </cell>
          <cell r="B4671"/>
          <cell r="C4671"/>
          <cell r="D4671"/>
          <cell r="E4671"/>
          <cell r="F4671"/>
          <cell r="G4671"/>
          <cell r="H4671" t="str">
            <v/>
          </cell>
        </row>
        <row r="4672">
          <cell r="A4672" t="str">
            <v>INSERTE PLANO, GRÁFICO O ESQUEMA AQUÍ</v>
          </cell>
          <cell r="B4672"/>
          <cell r="C4672"/>
          <cell r="D4672"/>
          <cell r="E4672"/>
          <cell r="F4672"/>
          <cell r="G4672"/>
          <cell r="H4672"/>
        </row>
        <row r="4673">
          <cell r="A4673"/>
          <cell r="B4673"/>
          <cell r="C4673"/>
          <cell r="D4673"/>
          <cell r="E4673"/>
          <cell r="F4673"/>
          <cell r="G4673"/>
          <cell r="H4673"/>
        </row>
        <row r="4674">
          <cell r="A4674"/>
          <cell r="B4674"/>
          <cell r="C4674"/>
          <cell r="D4674"/>
          <cell r="E4674"/>
          <cell r="F4674"/>
          <cell r="G4674"/>
          <cell r="H4674"/>
        </row>
        <row r="4675">
          <cell r="A4675"/>
          <cell r="B4675"/>
          <cell r="C4675"/>
          <cell r="D4675"/>
          <cell r="E4675"/>
          <cell r="F4675"/>
          <cell r="G4675"/>
          <cell r="H4675"/>
        </row>
        <row r="4676">
          <cell r="A4676"/>
          <cell r="B4676"/>
          <cell r="C4676"/>
          <cell r="D4676"/>
          <cell r="E4676"/>
          <cell r="F4676"/>
          <cell r="G4676"/>
          <cell r="H4676"/>
        </row>
        <row r="4677">
          <cell r="A4677"/>
          <cell r="B4677"/>
          <cell r="C4677"/>
          <cell r="D4677"/>
          <cell r="E4677"/>
          <cell r="F4677"/>
          <cell r="G4677"/>
          <cell r="H4677"/>
        </row>
        <row r="4678">
          <cell r="A4678"/>
          <cell r="B4678"/>
          <cell r="C4678"/>
          <cell r="D4678"/>
          <cell r="E4678"/>
          <cell r="F4678"/>
          <cell r="G4678"/>
          <cell r="H4678"/>
        </row>
        <row r="4679">
          <cell r="A4679"/>
          <cell r="B4679"/>
          <cell r="C4679"/>
          <cell r="D4679"/>
          <cell r="E4679"/>
          <cell r="F4679"/>
          <cell r="G4679"/>
          <cell r="H4679"/>
        </row>
        <row r="4680">
          <cell r="A4680"/>
          <cell r="B4680"/>
          <cell r="C4680"/>
          <cell r="D4680"/>
          <cell r="E4680"/>
          <cell r="F4680"/>
          <cell r="G4680"/>
          <cell r="H4680"/>
        </row>
        <row r="4681">
          <cell r="A4681"/>
          <cell r="B4681"/>
          <cell r="C4681"/>
          <cell r="D4681"/>
          <cell r="E4681"/>
          <cell r="F4681"/>
          <cell r="G4681"/>
          <cell r="H4681"/>
        </row>
        <row r="4682">
          <cell r="A4682"/>
          <cell r="B4682"/>
          <cell r="C4682"/>
          <cell r="D4682"/>
          <cell r="E4682"/>
          <cell r="F4682"/>
          <cell r="G4682"/>
          <cell r="H4682"/>
        </row>
        <row r="4683">
          <cell r="A4683"/>
          <cell r="B4683"/>
          <cell r="C4683"/>
          <cell r="D4683"/>
          <cell r="E4683"/>
          <cell r="F4683"/>
          <cell r="G4683"/>
          <cell r="H4683"/>
        </row>
        <row r="4684">
          <cell r="A4684"/>
          <cell r="B4684"/>
          <cell r="C4684"/>
          <cell r="D4684"/>
          <cell r="E4684"/>
          <cell r="F4684"/>
          <cell r="G4684"/>
          <cell r="H4684"/>
        </row>
        <row r="4685">
          <cell r="A4685"/>
          <cell r="B4685"/>
          <cell r="C4685"/>
          <cell r="D4685"/>
          <cell r="E4685"/>
          <cell r="F4685"/>
          <cell r="G4685"/>
          <cell r="H4685"/>
        </row>
        <row r="4686">
          <cell r="A4686"/>
          <cell r="B4686"/>
          <cell r="C4686"/>
          <cell r="D4686"/>
          <cell r="E4686"/>
          <cell r="F4686"/>
          <cell r="G4686"/>
          <cell r="H4686"/>
        </row>
        <row r="4687">
          <cell r="A4687"/>
          <cell r="B4687"/>
          <cell r="C4687"/>
          <cell r="D4687"/>
          <cell r="E4687"/>
          <cell r="F4687"/>
          <cell r="G4687"/>
          <cell r="H4687"/>
        </row>
        <row r="4688">
          <cell r="A4688"/>
          <cell r="B4688"/>
          <cell r="C4688"/>
          <cell r="D4688"/>
          <cell r="E4688"/>
          <cell r="F4688"/>
          <cell r="G4688"/>
          <cell r="H4688"/>
        </row>
        <row r="4689">
          <cell r="A4689"/>
          <cell r="B4689"/>
          <cell r="C4689"/>
          <cell r="D4689"/>
          <cell r="E4689"/>
          <cell r="F4689"/>
          <cell r="G4689"/>
          <cell r="H4689"/>
        </row>
        <row r="4690">
          <cell r="A4690"/>
          <cell r="B4690"/>
          <cell r="C4690"/>
          <cell r="D4690"/>
          <cell r="E4690"/>
          <cell r="F4690"/>
          <cell r="G4690"/>
          <cell r="H4690"/>
        </row>
        <row r="4691">
          <cell r="A4691"/>
          <cell r="B4691"/>
          <cell r="C4691"/>
          <cell r="D4691"/>
          <cell r="E4691"/>
          <cell r="F4691"/>
          <cell r="G4691"/>
          <cell r="H4691"/>
        </row>
        <row r="4692">
          <cell r="A4692"/>
          <cell r="C4692"/>
          <cell r="D4692"/>
          <cell r="E4692"/>
          <cell r="F4692"/>
          <cell r="G4692"/>
        </row>
        <row r="4693">
          <cell r="A4693"/>
          <cell r="C4693"/>
          <cell r="D4693"/>
          <cell r="E4693"/>
          <cell r="F4693"/>
          <cell r="G4693"/>
        </row>
        <row r="4694">
          <cell r="A4694"/>
          <cell r="B4694"/>
          <cell r="C4694"/>
          <cell r="D4694"/>
          <cell r="E4694"/>
          <cell r="F4694"/>
          <cell r="G4694"/>
        </row>
        <row r="4695">
          <cell r="A4695"/>
          <cell r="B4695" t="str">
            <v>LUIS ROBERTO MONTERROSA OROZCO</v>
          </cell>
          <cell r="C4695"/>
          <cell r="D4695"/>
          <cell r="E4695"/>
          <cell r="F4695"/>
          <cell r="G4695"/>
        </row>
        <row r="4696">
          <cell r="A4696"/>
          <cell r="B4696" t="str">
            <v>ING. CIVIL CONSULTOR EXTERNO</v>
          </cell>
          <cell r="C4696"/>
          <cell r="D4696"/>
          <cell r="E4696"/>
          <cell r="F4696"/>
          <cell r="G4696"/>
        </row>
        <row r="4697">
          <cell r="A4697"/>
          <cell r="B4697" t="str">
            <v>PLANEACION MUNICIPAL</v>
          </cell>
          <cell r="C4697"/>
          <cell r="D4697"/>
          <cell r="E4697"/>
          <cell r="F4697"/>
          <cell r="G4697"/>
        </row>
        <row r="4698">
          <cell r="A4698"/>
          <cell r="B4698" t="str">
            <v>M.P. 5202140692</v>
          </cell>
          <cell r="C4698" t="str">
            <v>ITEM  - PÁGINA 2</v>
          </cell>
          <cell r="D4698"/>
          <cell r="E4698"/>
          <cell r="F4698"/>
          <cell r="G4698"/>
          <cell r="H4698"/>
        </row>
        <row r="4699">
          <cell r="A4699" t="str">
            <v>DEPARTAMENTO DE ANTIOQUIA</v>
          </cell>
          <cell r="B4699"/>
          <cell r="C4699"/>
          <cell r="D4699"/>
          <cell r="E4699"/>
          <cell r="F4699"/>
          <cell r="G4699"/>
          <cell r="H4699"/>
        </row>
        <row r="4700">
          <cell r="A4700" t="str">
            <v>MUNICIPIO DE CAUCASIA</v>
          </cell>
          <cell r="B4700"/>
          <cell r="C4700"/>
          <cell r="D4700"/>
          <cell r="E4700"/>
          <cell r="F4700"/>
          <cell r="G4700"/>
          <cell r="H4700"/>
        </row>
        <row r="4701">
          <cell r="A4701" t="str">
            <v>PROYECTO: CONSTRUCCION DE PAVIMENTO RIGIDO URBANO EN LA URBANIZACION VILLA SUAREZ DEL MUNICIPIO DE CAUCASIA ,ANTIOQUIA</v>
          </cell>
          <cell r="B4701"/>
          <cell r="C4701"/>
          <cell r="D4701"/>
          <cell r="E4701"/>
          <cell r="F4701"/>
          <cell r="G4701"/>
          <cell r="H4701"/>
        </row>
        <row r="4702">
          <cell r="A4702"/>
          <cell r="C4702"/>
          <cell r="D4702"/>
          <cell r="E4702"/>
          <cell r="F4702"/>
          <cell r="G4702"/>
          <cell r="H4702"/>
        </row>
        <row r="4703">
          <cell r="A4703" t="str">
            <v>MEMORIAS DE OBRA</v>
          </cell>
          <cell r="B4703"/>
          <cell r="C4703"/>
          <cell r="D4703"/>
          <cell r="E4703"/>
          <cell r="F4703"/>
          <cell r="G4703"/>
          <cell r="H4703"/>
        </row>
        <row r="4705">
          <cell r="A4705" t="str">
            <v>ITEM</v>
          </cell>
          <cell r="B4705" t="str">
            <v>DESCRIPCIÓN</v>
          </cell>
          <cell r="C4705"/>
          <cell r="D4705"/>
          <cell r="E4705"/>
          <cell r="F4705"/>
          <cell r="G4705" t="str">
            <v>UNIDAD</v>
          </cell>
          <cell r="H4705" t="str">
            <v>CANTIDAD</v>
          </cell>
        </row>
        <row r="4706">
          <cell r="A4706"/>
          <cell r="B4706" t="str">
            <v/>
          </cell>
          <cell r="C4706"/>
          <cell r="D4706"/>
          <cell r="E4706"/>
          <cell r="F4706"/>
          <cell r="G4706" t="str">
            <v/>
          </cell>
          <cell r="H4706" t="str">
            <v/>
          </cell>
        </row>
        <row r="4707">
          <cell r="A4707"/>
          <cell r="B4707"/>
          <cell r="C4707"/>
          <cell r="D4707"/>
          <cell r="E4707"/>
          <cell r="F4707"/>
          <cell r="G4707"/>
        </row>
        <row r="4708">
          <cell r="A4708" t="str">
            <v>DETALLE</v>
          </cell>
          <cell r="B4708"/>
          <cell r="C4708" t="str">
            <v>FACTOR</v>
          </cell>
          <cell r="D4708" t="str">
            <v>CANTIDAD</v>
          </cell>
          <cell r="E4708" t="str">
            <v>A (ML)</v>
          </cell>
          <cell r="F4708" t="str">
            <v>B (M2)</v>
          </cell>
          <cell r="G4708" t="str">
            <v>C (M3)</v>
          </cell>
          <cell r="H4708" t="str">
            <v>TOTAL</v>
          </cell>
        </row>
        <row r="4709">
          <cell r="A4709"/>
          <cell r="B4709"/>
          <cell r="C4709"/>
          <cell r="D4709"/>
          <cell r="E4709"/>
          <cell r="F4709"/>
          <cell r="G4709"/>
          <cell r="H4709" t="str">
            <v/>
          </cell>
        </row>
        <row r="4710">
          <cell r="A4710"/>
          <cell r="B4710"/>
          <cell r="C4710"/>
          <cell r="D4710"/>
          <cell r="E4710"/>
          <cell r="F4710"/>
          <cell r="G4710"/>
          <cell r="H4710" t="str">
            <v/>
          </cell>
        </row>
        <row r="4711">
          <cell r="A4711"/>
          <cell r="B4711"/>
          <cell r="C4711"/>
          <cell r="D4711"/>
          <cell r="E4711"/>
          <cell r="F4711"/>
          <cell r="G4711"/>
          <cell r="H4711" t="str">
            <v/>
          </cell>
        </row>
        <row r="4712">
          <cell r="A4712"/>
          <cell r="B4712"/>
          <cell r="C4712"/>
          <cell r="D4712"/>
          <cell r="E4712"/>
          <cell r="F4712"/>
          <cell r="G4712"/>
          <cell r="H4712" t="str">
            <v/>
          </cell>
        </row>
        <row r="4713">
          <cell r="A4713"/>
          <cell r="B4713"/>
          <cell r="C4713"/>
          <cell r="D4713"/>
          <cell r="E4713"/>
          <cell r="F4713"/>
          <cell r="G4713"/>
          <cell r="H4713" t="str">
            <v/>
          </cell>
        </row>
        <row r="4714">
          <cell r="A4714"/>
          <cell r="B4714"/>
          <cell r="C4714"/>
          <cell r="D4714"/>
          <cell r="E4714"/>
          <cell r="F4714"/>
          <cell r="G4714"/>
          <cell r="H4714" t="str">
            <v/>
          </cell>
        </row>
        <row r="4715">
          <cell r="A4715"/>
          <cell r="B4715"/>
          <cell r="C4715"/>
          <cell r="D4715"/>
          <cell r="E4715"/>
          <cell r="F4715"/>
          <cell r="G4715"/>
          <cell r="H4715" t="str">
            <v/>
          </cell>
        </row>
        <row r="4716">
          <cell r="A4716"/>
          <cell r="B4716"/>
          <cell r="C4716"/>
          <cell r="D4716"/>
          <cell r="E4716"/>
          <cell r="F4716"/>
          <cell r="G4716"/>
          <cell r="H4716" t="str">
            <v/>
          </cell>
        </row>
        <row r="4717">
          <cell r="A4717"/>
          <cell r="B4717"/>
          <cell r="C4717"/>
          <cell r="D4717"/>
          <cell r="E4717"/>
          <cell r="F4717"/>
          <cell r="G4717"/>
          <cell r="H4717" t="str">
            <v/>
          </cell>
        </row>
        <row r="4718">
          <cell r="A4718"/>
          <cell r="B4718"/>
          <cell r="C4718"/>
          <cell r="D4718"/>
          <cell r="E4718"/>
          <cell r="F4718"/>
          <cell r="G4718"/>
          <cell r="H4718" t="str">
            <v/>
          </cell>
        </row>
        <row r="4719">
          <cell r="A4719"/>
          <cell r="B4719"/>
          <cell r="C4719"/>
          <cell r="D4719"/>
          <cell r="E4719"/>
          <cell r="F4719"/>
          <cell r="G4719"/>
          <cell r="H4719" t="str">
            <v/>
          </cell>
        </row>
        <row r="4720">
          <cell r="A4720"/>
          <cell r="B4720"/>
          <cell r="C4720"/>
          <cell r="D4720"/>
          <cell r="E4720"/>
          <cell r="F4720"/>
          <cell r="G4720"/>
          <cell r="H4720" t="str">
            <v/>
          </cell>
        </row>
        <row r="4721">
          <cell r="A4721"/>
          <cell r="B4721"/>
          <cell r="C4721"/>
          <cell r="D4721"/>
          <cell r="E4721"/>
          <cell r="F4721"/>
          <cell r="G4721"/>
          <cell r="H4721" t="str">
            <v/>
          </cell>
        </row>
        <row r="4722">
          <cell r="A4722"/>
          <cell r="B4722"/>
          <cell r="C4722"/>
          <cell r="D4722"/>
          <cell r="E4722"/>
          <cell r="F4722"/>
          <cell r="G4722"/>
          <cell r="H4722" t="str">
            <v/>
          </cell>
        </row>
        <row r="4723">
          <cell r="A4723"/>
          <cell r="B4723"/>
          <cell r="C4723"/>
          <cell r="D4723"/>
          <cell r="E4723"/>
          <cell r="F4723"/>
          <cell r="G4723"/>
          <cell r="H4723" t="str">
            <v/>
          </cell>
        </row>
        <row r="4724">
          <cell r="A4724"/>
          <cell r="B4724"/>
          <cell r="C4724"/>
          <cell r="D4724"/>
          <cell r="E4724"/>
          <cell r="F4724"/>
          <cell r="G4724"/>
          <cell r="H4724" t="str">
            <v/>
          </cell>
        </row>
        <row r="4725">
          <cell r="A4725"/>
          <cell r="B4725"/>
          <cell r="C4725"/>
          <cell r="D4725"/>
          <cell r="E4725"/>
          <cell r="F4725"/>
          <cell r="G4725"/>
          <cell r="H4725" t="str">
            <v/>
          </cell>
        </row>
        <row r="4726">
          <cell r="A4726"/>
          <cell r="B4726"/>
          <cell r="C4726"/>
          <cell r="D4726"/>
          <cell r="E4726"/>
          <cell r="F4726"/>
          <cell r="G4726"/>
          <cell r="H4726" t="str">
            <v/>
          </cell>
        </row>
        <row r="4727">
          <cell r="A4727"/>
          <cell r="B4727"/>
          <cell r="C4727"/>
          <cell r="D4727"/>
          <cell r="E4727"/>
          <cell r="F4727"/>
          <cell r="G4727"/>
          <cell r="H4727" t="str">
            <v/>
          </cell>
        </row>
        <row r="4728">
          <cell r="A4728"/>
          <cell r="B4728"/>
          <cell r="C4728"/>
          <cell r="D4728"/>
          <cell r="E4728"/>
          <cell r="F4728"/>
          <cell r="G4728"/>
          <cell r="H4728" t="str">
            <v/>
          </cell>
        </row>
        <row r="4729">
          <cell r="A4729"/>
          <cell r="B4729"/>
          <cell r="C4729"/>
          <cell r="D4729"/>
          <cell r="E4729"/>
          <cell r="F4729"/>
          <cell r="G4729"/>
          <cell r="H4729" t="str">
            <v/>
          </cell>
        </row>
        <row r="4730">
          <cell r="A4730"/>
          <cell r="B4730"/>
          <cell r="C4730"/>
          <cell r="D4730"/>
          <cell r="E4730"/>
          <cell r="F4730"/>
          <cell r="G4730"/>
          <cell r="H4730" t="str">
            <v/>
          </cell>
        </row>
        <row r="4731">
          <cell r="A4731"/>
          <cell r="B4731"/>
          <cell r="C4731"/>
          <cell r="D4731"/>
          <cell r="E4731"/>
          <cell r="F4731"/>
          <cell r="G4731"/>
          <cell r="H4731" t="str">
            <v/>
          </cell>
        </row>
        <row r="4732">
          <cell r="A4732"/>
          <cell r="B4732"/>
          <cell r="C4732"/>
          <cell r="D4732"/>
          <cell r="E4732"/>
          <cell r="F4732"/>
          <cell r="G4732"/>
          <cell r="H4732" t="str">
            <v/>
          </cell>
        </row>
        <row r="4733">
          <cell r="A4733"/>
          <cell r="B4733"/>
          <cell r="C4733"/>
          <cell r="D4733"/>
          <cell r="E4733"/>
          <cell r="F4733"/>
          <cell r="G4733"/>
          <cell r="H4733" t="str">
            <v/>
          </cell>
        </row>
        <row r="4734">
          <cell r="A4734"/>
          <cell r="B4734"/>
          <cell r="C4734"/>
          <cell r="D4734"/>
          <cell r="E4734"/>
          <cell r="F4734"/>
          <cell r="G4734"/>
          <cell r="H4734" t="str">
            <v/>
          </cell>
        </row>
        <row r="4735">
          <cell r="A4735"/>
          <cell r="B4735"/>
          <cell r="C4735"/>
          <cell r="D4735"/>
          <cell r="E4735"/>
          <cell r="F4735"/>
          <cell r="G4735"/>
          <cell r="H4735" t="str">
            <v/>
          </cell>
        </row>
        <row r="4736">
          <cell r="A4736"/>
          <cell r="B4736"/>
          <cell r="C4736"/>
          <cell r="D4736"/>
          <cell r="E4736"/>
          <cell r="F4736"/>
          <cell r="G4736"/>
          <cell r="H4736" t="str">
            <v/>
          </cell>
        </row>
        <row r="4737">
          <cell r="A4737"/>
          <cell r="B4737"/>
          <cell r="C4737"/>
          <cell r="D4737"/>
          <cell r="E4737"/>
          <cell r="F4737"/>
          <cell r="G4737"/>
          <cell r="H4737" t="str">
            <v/>
          </cell>
        </row>
        <row r="4738">
          <cell r="A4738"/>
          <cell r="B4738"/>
          <cell r="C4738"/>
          <cell r="D4738"/>
          <cell r="E4738"/>
          <cell r="F4738"/>
          <cell r="G4738"/>
          <cell r="H4738" t="str">
            <v/>
          </cell>
        </row>
        <row r="4739">
          <cell r="A4739"/>
          <cell r="B4739"/>
          <cell r="C4739"/>
          <cell r="D4739"/>
          <cell r="E4739"/>
          <cell r="F4739"/>
          <cell r="G4739"/>
          <cell r="H4739" t="str">
            <v/>
          </cell>
        </row>
        <row r="4740">
          <cell r="A4740" t="str">
            <v>ITEM  - PÁGINA 1</v>
          </cell>
          <cell r="B4740"/>
          <cell r="C4740"/>
          <cell r="D4740"/>
          <cell r="E4740"/>
          <cell r="F4740"/>
          <cell r="G4740"/>
          <cell r="H4740"/>
        </row>
        <row r="4741">
          <cell r="A4741"/>
          <cell r="B4741"/>
          <cell r="C4741"/>
          <cell r="D4741"/>
          <cell r="E4741"/>
          <cell r="F4741"/>
          <cell r="G4741"/>
          <cell r="H4741" t="str">
            <v/>
          </cell>
        </row>
        <row r="4742">
          <cell r="A4742"/>
          <cell r="B4742"/>
          <cell r="C4742"/>
          <cell r="D4742"/>
          <cell r="E4742"/>
          <cell r="F4742"/>
          <cell r="G4742"/>
          <cell r="H4742" t="str">
            <v/>
          </cell>
        </row>
        <row r="4743">
          <cell r="A4743"/>
          <cell r="B4743"/>
          <cell r="C4743"/>
          <cell r="D4743"/>
          <cell r="E4743"/>
          <cell r="F4743"/>
          <cell r="G4743"/>
          <cell r="H4743" t="str">
            <v/>
          </cell>
        </row>
        <row r="4744">
          <cell r="A4744"/>
          <cell r="B4744"/>
          <cell r="C4744"/>
          <cell r="D4744"/>
          <cell r="E4744"/>
          <cell r="F4744"/>
          <cell r="G4744"/>
          <cell r="H4744" t="str">
            <v/>
          </cell>
        </row>
        <row r="4745">
          <cell r="A4745"/>
          <cell r="B4745"/>
          <cell r="C4745"/>
          <cell r="D4745"/>
          <cell r="E4745"/>
          <cell r="F4745"/>
          <cell r="G4745"/>
          <cell r="H4745" t="str">
            <v/>
          </cell>
        </row>
        <row r="4746">
          <cell r="A4746"/>
          <cell r="B4746"/>
          <cell r="C4746"/>
          <cell r="D4746"/>
          <cell r="E4746"/>
          <cell r="F4746"/>
          <cell r="G4746"/>
          <cell r="H4746" t="str">
            <v/>
          </cell>
        </row>
        <row r="4747">
          <cell r="A4747"/>
          <cell r="B4747"/>
          <cell r="C4747"/>
          <cell r="D4747"/>
          <cell r="E4747"/>
          <cell r="F4747"/>
          <cell r="G4747"/>
          <cell r="H4747" t="str">
            <v/>
          </cell>
        </row>
        <row r="4748">
          <cell r="A4748"/>
          <cell r="B4748"/>
          <cell r="C4748"/>
          <cell r="D4748"/>
          <cell r="E4748"/>
          <cell r="F4748"/>
          <cell r="G4748"/>
          <cell r="H4748" t="str">
            <v/>
          </cell>
        </row>
        <row r="4749">
          <cell r="A4749"/>
          <cell r="B4749"/>
          <cell r="C4749"/>
          <cell r="D4749"/>
          <cell r="E4749"/>
          <cell r="F4749"/>
          <cell r="G4749"/>
          <cell r="H4749" t="str">
            <v/>
          </cell>
        </row>
        <row r="4750">
          <cell r="A4750"/>
          <cell r="B4750"/>
          <cell r="C4750"/>
          <cell r="D4750"/>
          <cell r="E4750"/>
          <cell r="F4750"/>
          <cell r="G4750"/>
          <cell r="H4750" t="str">
            <v/>
          </cell>
        </row>
        <row r="4751">
          <cell r="A4751"/>
          <cell r="B4751"/>
          <cell r="C4751"/>
          <cell r="D4751"/>
          <cell r="E4751"/>
          <cell r="F4751"/>
          <cell r="G4751"/>
          <cell r="H4751" t="str">
            <v/>
          </cell>
        </row>
        <row r="4752">
          <cell r="A4752"/>
          <cell r="B4752"/>
          <cell r="C4752"/>
          <cell r="D4752"/>
          <cell r="E4752"/>
          <cell r="F4752"/>
          <cell r="G4752"/>
          <cell r="H4752" t="str">
            <v/>
          </cell>
        </row>
        <row r="4753">
          <cell r="A4753"/>
          <cell r="B4753"/>
          <cell r="C4753"/>
          <cell r="D4753"/>
          <cell r="E4753"/>
          <cell r="F4753"/>
          <cell r="G4753"/>
          <cell r="H4753" t="str">
            <v/>
          </cell>
        </row>
        <row r="4754">
          <cell r="A4754"/>
          <cell r="B4754"/>
          <cell r="C4754"/>
          <cell r="D4754"/>
          <cell r="E4754"/>
          <cell r="F4754"/>
          <cell r="G4754"/>
          <cell r="H4754" t="str">
            <v/>
          </cell>
        </row>
        <row r="4755">
          <cell r="A4755"/>
          <cell r="B4755"/>
          <cell r="C4755"/>
          <cell r="D4755"/>
          <cell r="E4755"/>
          <cell r="F4755"/>
          <cell r="G4755"/>
          <cell r="H4755" t="str">
            <v/>
          </cell>
        </row>
        <row r="4756">
          <cell r="A4756"/>
          <cell r="B4756"/>
          <cell r="C4756"/>
          <cell r="D4756"/>
          <cell r="E4756"/>
          <cell r="F4756"/>
          <cell r="G4756"/>
          <cell r="H4756" t="str">
            <v/>
          </cell>
        </row>
        <row r="4757">
          <cell r="A4757"/>
          <cell r="B4757"/>
          <cell r="C4757"/>
          <cell r="D4757"/>
          <cell r="E4757"/>
          <cell r="F4757"/>
          <cell r="G4757"/>
          <cell r="H4757" t="str">
            <v/>
          </cell>
        </row>
        <row r="4758">
          <cell r="A4758" t="str">
            <v xml:space="preserve">TOTAL CANTIDAD ITEM </v>
          </cell>
          <cell r="B4758"/>
          <cell r="C4758"/>
          <cell r="D4758"/>
          <cell r="E4758"/>
          <cell r="F4758"/>
          <cell r="G4758"/>
          <cell r="H4758" t="str">
            <v/>
          </cell>
        </row>
        <row r="4759">
          <cell r="A4759" t="str">
            <v>INSERTE PLANO, GRÁFICO O ESQUEMA AQUÍ</v>
          </cell>
          <cell r="B4759"/>
          <cell r="C4759"/>
          <cell r="D4759"/>
          <cell r="E4759"/>
          <cell r="F4759"/>
          <cell r="G4759"/>
          <cell r="H4759"/>
        </row>
        <row r="4760">
          <cell r="A4760"/>
          <cell r="B4760"/>
          <cell r="C4760"/>
          <cell r="D4760"/>
          <cell r="E4760"/>
          <cell r="F4760"/>
          <cell r="G4760"/>
          <cell r="H4760"/>
        </row>
        <row r="4761">
          <cell r="A4761"/>
          <cell r="B4761"/>
          <cell r="C4761"/>
          <cell r="D4761"/>
          <cell r="E4761"/>
          <cell r="F4761"/>
          <cell r="G4761"/>
          <cell r="H4761"/>
        </row>
        <row r="4762">
          <cell r="A4762"/>
          <cell r="B4762"/>
          <cell r="C4762"/>
          <cell r="D4762"/>
          <cell r="E4762"/>
          <cell r="F4762"/>
          <cell r="G4762"/>
          <cell r="H4762"/>
        </row>
        <row r="4763">
          <cell r="A4763"/>
          <cell r="B4763"/>
          <cell r="C4763"/>
          <cell r="D4763"/>
          <cell r="E4763"/>
          <cell r="F4763"/>
          <cell r="G4763"/>
          <cell r="H4763"/>
        </row>
        <row r="4764">
          <cell r="A4764"/>
          <cell r="B4764"/>
          <cell r="C4764"/>
          <cell r="D4764"/>
          <cell r="E4764"/>
          <cell r="F4764"/>
          <cell r="G4764"/>
          <cell r="H4764"/>
        </row>
        <row r="4765">
          <cell r="A4765"/>
          <cell r="B4765"/>
          <cell r="C4765"/>
          <cell r="D4765"/>
          <cell r="E4765"/>
          <cell r="F4765"/>
          <cell r="G4765"/>
          <cell r="H4765"/>
        </row>
        <row r="4766">
          <cell r="A4766"/>
          <cell r="B4766"/>
          <cell r="C4766"/>
          <cell r="D4766"/>
          <cell r="E4766"/>
          <cell r="F4766"/>
          <cell r="G4766"/>
          <cell r="H4766"/>
        </row>
        <row r="4767">
          <cell r="A4767"/>
          <cell r="B4767"/>
          <cell r="C4767"/>
          <cell r="D4767"/>
          <cell r="E4767"/>
          <cell r="F4767"/>
          <cell r="G4767"/>
          <cell r="H4767"/>
        </row>
        <row r="4768">
          <cell r="A4768"/>
          <cell r="B4768"/>
          <cell r="C4768"/>
          <cell r="D4768"/>
          <cell r="E4768"/>
          <cell r="F4768"/>
          <cell r="G4768"/>
          <cell r="H4768"/>
        </row>
        <row r="4769">
          <cell r="A4769"/>
          <cell r="B4769"/>
          <cell r="C4769"/>
          <cell r="D4769"/>
          <cell r="E4769"/>
          <cell r="F4769"/>
          <cell r="G4769"/>
          <cell r="H4769"/>
        </row>
        <row r="4770">
          <cell r="A4770"/>
          <cell r="B4770"/>
          <cell r="C4770"/>
          <cell r="D4770"/>
          <cell r="E4770"/>
          <cell r="F4770"/>
          <cell r="G4770"/>
          <cell r="H4770"/>
        </row>
        <row r="4771">
          <cell r="A4771"/>
          <cell r="B4771"/>
          <cell r="C4771"/>
          <cell r="D4771"/>
          <cell r="E4771"/>
          <cell r="F4771"/>
          <cell r="G4771"/>
          <cell r="H4771"/>
        </row>
        <row r="4772">
          <cell r="A4772"/>
          <cell r="B4772"/>
          <cell r="C4772"/>
          <cell r="D4772"/>
          <cell r="E4772"/>
          <cell r="F4772"/>
          <cell r="G4772"/>
          <cell r="H4772"/>
        </row>
        <row r="4773">
          <cell r="A4773"/>
          <cell r="B4773"/>
          <cell r="C4773"/>
          <cell r="D4773"/>
          <cell r="E4773"/>
          <cell r="F4773"/>
          <cell r="G4773"/>
          <cell r="H4773"/>
        </row>
        <row r="4774">
          <cell r="A4774"/>
          <cell r="B4774"/>
          <cell r="C4774"/>
          <cell r="D4774"/>
          <cell r="E4774"/>
          <cell r="F4774"/>
          <cell r="G4774"/>
          <cell r="H4774"/>
        </row>
        <row r="4775">
          <cell r="A4775"/>
          <cell r="B4775"/>
          <cell r="C4775"/>
          <cell r="D4775"/>
          <cell r="E4775"/>
          <cell r="F4775"/>
          <cell r="G4775"/>
          <cell r="H4775"/>
        </row>
        <row r="4776">
          <cell r="A4776"/>
          <cell r="B4776"/>
          <cell r="C4776"/>
          <cell r="D4776"/>
          <cell r="E4776"/>
          <cell r="F4776"/>
          <cell r="G4776"/>
          <cell r="H4776"/>
        </row>
        <row r="4777">
          <cell r="A4777"/>
          <cell r="B4777"/>
          <cell r="C4777"/>
          <cell r="D4777"/>
          <cell r="E4777"/>
          <cell r="F4777"/>
          <cell r="G4777"/>
          <cell r="H4777"/>
        </row>
        <row r="4778">
          <cell r="A4778"/>
          <cell r="B4778"/>
          <cell r="C4778"/>
          <cell r="D4778"/>
          <cell r="E4778"/>
          <cell r="F4778"/>
          <cell r="G4778"/>
          <cell r="H4778"/>
        </row>
        <row r="4779">
          <cell r="A4779"/>
          <cell r="C4779"/>
          <cell r="D4779"/>
          <cell r="E4779"/>
          <cell r="F4779"/>
          <cell r="G4779"/>
        </row>
        <row r="4780">
          <cell r="A4780"/>
          <cell r="C4780"/>
          <cell r="D4780"/>
          <cell r="E4780"/>
          <cell r="F4780"/>
          <cell r="G4780"/>
        </row>
        <row r="4781">
          <cell r="A4781"/>
          <cell r="B4781"/>
          <cell r="C4781"/>
          <cell r="D4781"/>
          <cell r="E4781"/>
          <cell r="F4781"/>
          <cell r="G4781"/>
        </row>
        <row r="4782">
          <cell r="A4782"/>
          <cell r="B4782" t="str">
            <v>LUIS ROBERTO MONTERROSA OROZCO</v>
          </cell>
          <cell r="C4782"/>
          <cell r="D4782"/>
          <cell r="E4782"/>
          <cell r="F4782"/>
          <cell r="G4782"/>
        </row>
        <row r="4783">
          <cell r="A4783"/>
          <cell r="B4783" t="str">
            <v>ING. CIVIL CONSULTOR EXTERNO</v>
          </cell>
          <cell r="C4783"/>
          <cell r="D4783"/>
          <cell r="E4783"/>
          <cell r="F4783"/>
          <cell r="G4783"/>
        </row>
        <row r="4784">
          <cell r="A4784"/>
          <cell r="B4784" t="str">
            <v>PLANEACION MUNICIPAL</v>
          </cell>
          <cell r="C4784"/>
          <cell r="D4784"/>
          <cell r="E4784"/>
          <cell r="F4784"/>
          <cell r="G4784"/>
        </row>
        <row r="4785">
          <cell r="A4785"/>
          <cell r="B4785" t="str">
            <v>M.P. 5202140692</v>
          </cell>
          <cell r="C4785" t="str">
            <v>ITEM  - PÁGINA 2</v>
          </cell>
          <cell r="D4785"/>
          <cell r="E4785"/>
          <cell r="F4785"/>
          <cell r="G4785"/>
          <cell r="H4785"/>
        </row>
        <row r="4786">
          <cell r="A4786" t="str">
            <v>DEPARTAMENTO DE ANTIOQUIA</v>
          </cell>
          <cell r="B4786"/>
          <cell r="C4786"/>
          <cell r="D4786"/>
          <cell r="E4786"/>
          <cell r="F4786"/>
          <cell r="G4786"/>
          <cell r="H4786"/>
        </row>
        <row r="4787">
          <cell r="A4787" t="str">
            <v>MUNICIPIO DE CAUCASIA</v>
          </cell>
          <cell r="B4787"/>
          <cell r="C4787"/>
          <cell r="D4787"/>
          <cell r="E4787"/>
          <cell r="F4787"/>
          <cell r="G4787"/>
          <cell r="H4787"/>
        </row>
        <row r="4788">
          <cell r="A4788" t="str">
            <v>PROYECTO: CONSTRUCCION DE PAVIMENTO RIGIDO URBANO EN LA URBANIZACION VILLA SUAREZ DEL MUNICIPIO DE CAUCASIA ,ANTIOQUIA</v>
          </cell>
          <cell r="B4788"/>
          <cell r="C4788"/>
          <cell r="D4788"/>
          <cell r="E4788"/>
          <cell r="F4788"/>
          <cell r="G4788"/>
          <cell r="H4788"/>
        </row>
        <row r="4789">
          <cell r="A4789"/>
          <cell r="C4789"/>
          <cell r="D4789"/>
          <cell r="E4789"/>
          <cell r="F4789"/>
          <cell r="G4789"/>
          <cell r="H4789"/>
        </row>
        <row r="4790">
          <cell r="A4790" t="str">
            <v>MEMORIAS DE OBRA</v>
          </cell>
          <cell r="B4790"/>
          <cell r="C4790"/>
          <cell r="D4790"/>
          <cell r="E4790"/>
          <cell r="F4790"/>
          <cell r="G4790"/>
          <cell r="H4790"/>
        </row>
        <row r="4792">
          <cell r="A4792" t="str">
            <v>ITEM</v>
          </cell>
          <cell r="B4792" t="str">
            <v>DESCRIPCIÓN</v>
          </cell>
          <cell r="C4792"/>
          <cell r="D4792"/>
          <cell r="E4792"/>
          <cell r="F4792"/>
          <cell r="G4792" t="str">
            <v>UNIDAD</v>
          </cell>
          <cell r="H4792" t="str">
            <v>CANTIDAD</v>
          </cell>
        </row>
        <row r="4793">
          <cell r="A4793"/>
          <cell r="B4793" t="str">
            <v/>
          </cell>
          <cell r="C4793"/>
          <cell r="D4793"/>
          <cell r="E4793"/>
          <cell r="F4793"/>
          <cell r="G4793" t="str">
            <v/>
          </cell>
          <cell r="H4793" t="str">
            <v/>
          </cell>
        </row>
        <row r="4794">
          <cell r="A4794"/>
          <cell r="B4794"/>
          <cell r="C4794"/>
          <cell r="D4794"/>
          <cell r="E4794"/>
          <cell r="F4794"/>
          <cell r="G4794"/>
        </row>
        <row r="4795">
          <cell r="A4795" t="str">
            <v>DETALLE</v>
          </cell>
          <cell r="B4795"/>
          <cell r="C4795" t="str">
            <v>FACTOR</v>
          </cell>
          <cell r="D4795" t="str">
            <v>CANTIDAD</v>
          </cell>
          <cell r="E4795" t="str">
            <v>A (ML)</v>
          </cell>
          <cell r="F4795" t="str">
            <v>B (M2)</v>
          </cell>
          <cell r="G4795" t="str">
            <v>C (M3)</v>
          </cell>
          <cell r="H4795" t="str">
            <v>TOTAL</v>
          </cell>
        </row>
        <row r="4796">
          <cell r="A4796"/>
          <cell r="B4796"/>
          <cell r="C4796"/>
          <cell r="D4796"/>
          <cell r="E4796"/>
          <cell r="F4796"/>
          <cell r="G4796"/>
          <cell r="H4796" t="str">
            <v/>
          </cell>
        </row>
        <row r="4797">
          <cell r="A4797"/>
          <cell r="B4797"/>
          <cell r="C4797"/>
          <cell r="D4797"/>
          <cell r="E4797"/>
          <cell r="F4797"/>
          <cell r="G4797"/>
          <cell r="H4797" t="str">
            <v/>
          </cell>
        </row>
        <row r="4798">
          <cell r="A4798"/>
          <cell r="B4798"/>
          <cell r="C4798"/>
          <cell r="D4798"/>
          <cell r="E4798"/>
          <cell r="F4798"/>
          <cell r="G4798"/>
          <cell r="H4798" t="str">
            <v/>
          </cell>
        </row>
        <row r="4799">
          <cell r="A4799"/>
          <cell r="B4799"/>
          <cell r="C4799"/>
          <cell r="D4799"/>
          <cell r="E4799"/>
          <cell r="F4799"/>
          <cell r="G4799"/>
          <cell r="H4799" t="str">
            <v/>
          </cell>
        </row>
        <row r="4800">
          <cell r="A4800"/>
          <cell r="B4800"/>
          <cell r="C4800"/>
          <cell r="D4800"/>
          <cell r="E4800"/>
          <cell r="F4800"/>
          <cell r="G4800"/>
          <cell r="H4800" t="str">
            <v/>
          </cell>
        </row>
        <row r="4801">
          <cell r="A4801"/>
          <cell r="B4801"/>
          <cell r="C4801"/>
          <cell r="D4801"/>
          <cell r="E4801"/>
          <cell r="F4801"/>
          <cell r="G4801"/>
          <cell r="H4801" t="str">
            <v/>
          </cell>
        </row>
        <row r="4802">
          <cell r="A4802"/>
          <cell r="B4802"/>
          <cell r="C4802"/>
          <cell r="D4802"/>
          <cell r="E4802"/>
          <cell r="F4802"/>
          <cell r="G4802"/>
          <cell r="H4802" t="str">
            <v/>
          </cell>
        </row>
        <row r="4803">
          <cell r="A4803"/>
          <cell r="B4803"/>
          <cell r="C4803"/>
          <cell r="D4803"/>
          <cell r="E4803"/>
          <cell r="F4803"/>
          <cell r="G4803"/>
          <cell r="H4803" t="str">
            <v/>
          </cell>
        </row>
        <row r="4804">
          <cell r="A4804"/>
          <cell r="B4804"/>
          <cell r="C4804"/>
          <cell r="D4804"/>
          <cell r="E4804"/>
          <cell r="F4804"/>
          <cell r="G4804"/>
          <cell r="H4804" t="str">
            <v/>
          </cell>
        </row>
        <row r="4805">
          <cell r="A4805"/>
          <cell r="B4805"/>
          <cell r="C4805"/>
          <cell r="D4805"/>
          <cell r="E4805"/>
          <cell r="F4805"/>
          <cell r="G4805"/>
          <cell r="H4805" t="str">
            <v/>
          </cell>
        </row>
        <row r="4806">
          <cell r="A4806"/>
          <cell r="B4806"/>
          <cell r="C4806"/>
          <cell r="D4806"/>
          <cell r="E4806"/>
          <cell r="F4806"/>
          <cell r="G4806"/>
          <cell r="H4806" t="str">
            <v/>
          </cell>
        </row>
        <row r="4807">
          <cell r="A4807"/>
          <cell r="B4807"/>
          <cell r="C4807"/>
          <cell r="D4807"/>
          <cell r="E4807"/>
          <cell r="F4807"/>
          <cell r="G4807"/>
          <cell r="H4807" t="str">
            <v/>
          </cell>
        </row>
        <row r="4808">
          <cell r="A4808"/>
          <cell r="B4808"/>
          <cell r="C4808"/>
          <cell r="D4808"/>
          <cell r="E4808"/>
          <cell r="F4808"/>
          <cell r="G4808"/>
          <cell r="H4808" t="str">
            <v/>
          </cell>
        </row>
        <row r="4809">
          <cell r="A4809"/>
          <cell r="B4809"/>
          <cell r="C4809"/>
          <cell r="D4809"/>
          <cell r="E4809"/>
          <cell r="F4809"/>
          <cell r="G4809"/>
          <cell r="H4809" t="str">
            <v/>
          </cell>
        </row>
        <row r="4810">
          <cell r="A4810"/>
          <cell r="B4810"/>
          <cell r="C4810"/>
          <cell r="D4810"/>
          <cell r="E4810"/>
          <cell r="F4810"/>
          <cell r="G4810"/>
          <cell r="H4810" t="str">
            <v/>
          </cell>
        </row>
        <row r="4811">
          <cell r="A4811"/>
          <cell r="B4811"/>
          <cell r="C4811"/>
          <cell r="D4811"/>
          <cell r="E4811"/>
          <cell r="F4811"/>
          <cell r="G4811"/>
          <cell r="H4811" t="str">
            <v/>
          </cell>
        </row>
        <row r="4812">
          <cell r="A4812"/>
          <cell r="B4812"/>
          <cell r="C4812"/>
          <cell r="D4812"/>
          <cell r="E4812"/>
          <cell r="F4812"/>
          <cell r="G4812"/>
          <cell r="H4812" t="str">
            <v/>
          </cell>
        </row>
        <row r="4813">
          <cell r="A4813"/>
          <cell r="B4813"/>
          <cell r="C4813"/>
          <cell r="D4813"/>
          <cell r="E4813"/>
          <cell r="F4813"/>
          <cell r="G4813"/>
          <cell r="H4813" t="str">
            <v/>
          </cell>
        </row>
        <row r="4814">
          <cell r="A4814"/>
          <cell r="B4814"/>
          <cell r="C4814"/>
          <cell r="D4814"/>
          <cell r="E4814"/>
          <cell r="F4814"/>
          <cell r="G4814"/>
          <cell r="H4814" t="str">
            <v/>
          </cell>
        </row>
        <row r="4815">
          <cell r="A4815"/>
          <cell r="B4815"/>
          <cell r="C4815"/>
          <cell r="D4815"/>
          <cell r="E4815"/>
          <cell r="F4815"/>
          <cell r="G4815"/>
          <cell r="H4815" t="str">
            <v/>
          </cell>
        </row>
        <row r="4816">
          <cell r="A4816"/>
          <cell r="B4816"/>
          <cell r="C4816"/>
          <cell r="D4816"/>
          <cell r="E4816"/>
          <cell r="F4816"/>
          <cell r="G4816"/>
          <cell r="H4816" t="str">
            <v/>
          </cell>
        </row>
        <row r="4817">
          <cell r="A4817"/>
          <cell r="B4817"/>
          <cell r="C4817"/>
          <cell r="D4817"/>
          <cell r="E4817"/>
          <cell r="F4817"/>
          <cell r="G4817"/>
          <cell r="H4817" t="str">
            <v/>
          </cell>
        </row>
        <row r="4818">
          <cell r="A4818"/>
          <cell r="B4818"/>
          <cell r="C4818"/>
          <cell r="D4818"/>
          <cell r="E4818"/>
          <cell r="F4818"/>
          <cell r="G4818"/>
          <cell r="H4818" t="str">
            <v/>
          </cell>
        </row>
        <row r="4819">
          <cell r="A4819"/>
          <cell r="B4819"/>
          <cell r="C4819"/>
          <cell r="D4819"/>
          <cell r="E4819"/>
          <cell r="F4819"/>
          <cell r="G4819"/>
          <cell r="H4819" t="str">
            <v/>
          </cell>
        </row>
        <row r="4820">
          <cell r="A4820"/>
          <cell r="B4820"/>
          <cell r="C4820"/>
          <cell r="D4820"/>
          <cell r="E4820"/>
          <cell r="F4820"/>
          <cell r="G4820"/>
          <cell r="H4820" t="str">
            <v/>
          </cell>
        </row>
        <row r="4821">
          <cell r="A4821"/>
          <cell r="B4821"/>
          <cell r="C4821"/>
          <cell r="D4821"/>
          <cell r="E4821"/>
          <cell r="F4821"/>
          <cell r="G4821"/>
          <cell r="H4821" t="str">
            <v/>
          </cell>
        </row>
        <row r="4822">
          <cell r="A4822"/>
          <cell r="B4822"/>
          <cell r="C4822"/>
          <cell r="D4822"/>
          <cell r="E4822"/>
          <cell r="F4822"/>
          <cell r="G4822"/>
          <cell r="H4822" t="str">
            <v/>
          </cell>
        </row>
        <row r="4823">
          <cell r="A4823"/>
          <cell r="B4823"/>
          <cell r="C4823"/>
          <cell r="D4823"/>
          <cell r="E4823"/>
          <cell r="F4823"/>
          <cell r="G4823"/>
          <cell r="H4823" t="str">
            <v/>
          </cell>
        </row>
        <row r="4824">
          <cell r="A4824"/>
          <cell r="B4824"/>
          <cell r="C4824"/>
          <cell r="D4824"/>
          <cell r="E4824"/>
          <cell r="F4824"/>
          <cell r="G4824"/>
          <cell r="H4824" t="str">
            <v/>
          </cell>
        </row>
        <row r="4825">
          <cell r="A4825"/>
          <cell r="B4825"/>
          <cell r="C4825"/>
          <cell r="D4825"/>
          <cell r="E4825"/>
          <cell r="F4825"/>
          <cell r="G4825"/>
          <cell r="H4825" t="str">
            <v/>
          </cell>
        </row>
        <row r="4826">
          <cell r="A4826"/>
          <cell r="B4826"/>
          <cell r="C4826"/>
          <cell r="D4826"/>
          <cell r="E4826"/>
          <cell r="F4826"/>
          <cell r="G4826"/>
          <cell r="H4826" t="str">
            <v/>
          </cell>
        </row>
        <row r="4827">
          <cell r="A4827" t="str">
            <v>ITEM  - PÁGINA 1</v>
          </cell>
          <cell r="B4827"/>
          <cell r="C4827"/>
          <cell r="D4827"/>
          <cell r="E4827"/>
          <cell r="F4827"/>
          <cell r="G4827"/>
          <cell r="H4827"/>
        </row>
        <row r="4828">
          <cell r="A4828"/>
          <cell r="B4828"/>
          <cell r="C4828"/>
          <cell r="D4828"/>
          <cell r="E4828"/>
          <cell r="F4828"/>
          <cell r="G4828"/>
          <cell r="H4828" t="str">
            <v/>
          </cell>
        </row>
        <row r="4829">
          <cell r="A4829"/>
          <cell r="B4829"/>
          <cell r="C4829"/>
          <cell r="D4829"/>
          <cell r="E4829"/>
          <cell r="F4829"/>
          <cell r="G4829"/>
          <cell r="H4829" t="str">
            <v/>
          </cell>
        </row>
        <row r="4830">
          <cell r="A4830"/>
          <cell r="B4830"/>
          <cell r="C4830"/>
          <cell r="D4830"/>
          <cell r="E4830"/>
          <cell r="F4830"/>
          <cell r="G4830"/>
          <cell r="H4830" t="str">
            <v/>
          </cell>
        </row>
        <row r="4831">
          <cell r="A4831"/>
          <cell r="B4831"/>
          <cell r="C4831"/>
          <cell r="D4831"/>
          <cell r="E4831"/>
          <cell r="F4831"/>
          <cell r="G4831"/>
          <cell r="H4831" t="str">
            <v/>
          </cell>
        </row>
        <row r="4832">
          <cell r="A4832"/>
          <cell r="B4832"/>
          <cell r="C4832"/>
          <cell r="D4832"/>
          <cell r="E4832"/>
          <cell r="F4832"/>
          <cell r="G4832"/>
          <cell r="H4832" t="str">
            <v/>
          </cell>
        </row>
        <row r="4833">
          <cell r="A4833"/>
          <cell r="B4833"/>
          <cell r="C4833"/>
          <cell r="D4833"/>
          <cell r="E4833"/>
          <cell r="F4833"/>
          <cell r="G4833"/>
          <cell r="H4833" t="str">
            <v/>
          </cell>
        </row>
        <row r="4834">
          <cell r="A4834"/>
          <cell r="B4834"/>
          <cell r="C4834"/>
          <cell r="D4834"/>
          <cell r="E4834"/>
          <cell r="F4834"/>
          <cell r="G4834"/>
          <cell r="H4834" t="str">
            <v/>
          </cell>
        </row>
        <row r="4835">
          <cell r="A4835"/>
          <cell r="B4835"/>
          <cell r="C4835"/>
          <cell r="D4835"/>
          <cell r="E4835"/>
          <cell r="F4835"/>
          <cell r="G4835"/>
          <cell r="H4835" t="str">
            <v/>
          </cell>
        </row>
        <row r="4836">
          <cell r="A4836"/>
          <cell r="B4836"/>
          <cell r="C4836"/>
          <cell r="D4836"/>
          <cell r="E4836"/>
          <cell r="F4836"/>
          <cell r="G4836"/>
          <cell r="H4836" t="str">
            <v/>
          </cell>
        </row>
        <row r="4837">
          <cell r="A4837"/>
          <cell r="B4837"/>
          <cell r="C4837"/>
          <cell r="D4837"/>
          <cell r="E4837"/>
          <cell r="F4837"/>
          <cell r="G4837"/>
          <cell r="H4837" t="str">
            <v/>
          </cell>
        </row>
        <row r="4838">
          <cell r="A4838"/>
          <cell r="B4838"/>
          <cell r="C4838"/>
          <cell r="D4838"/>
          <cell r="E4838"/>
          <cell r="F4838"/>
          <cell r="G4838"/>
          <cell r="H4838" t="str">
            <v/>
          </cell>
        </row>
        <row r="4839">
          <cell r="A4839"/>
          <cell r="B4839"/>
          <cell r="C4839"/>
          <cell r="D4839"/>
          <cell r="E4839"/>
          <cell r="F4839"/>
          <cell r="G4839"/>
          <cell r="H4839" t="str">
            <v/>
          </cell>
        </row>
        <row r="4840">
          <cell r="A4840"/>
          <cell r="B4840"/>
          <cell r="C4840"/>
          <cell r="D4840"/>
          <cell r="E4840"/>
          <cell r="F4840"/>
          <cell r="G4840"/>
          <cell r="H4840" t="str">
            <v/>
          </cell>
        </row>
        <row r="4841">
          <cell r="A4841"/>
          <cell r="B4841"/>
          <cell r="C4841"/>
          <cell r="D4841"/>
          <cell r="E4841"/>
          <cell r="F4841"/>
          <cell r="G4841"/>
          <cell r="H4841" t="str">
            <v/>
          </cell>
        </row>
        <row r="4842">
          <cell r="A4842"/>
          <cell r="B4842"/>
          <cell r="C4842"/>
          <cell r="D4842"/>
          <cell r="E4842"/>
          <cell r="F4842"/>
          <cell r="G4842"/>
          <cell r="H4842" t="str">
            <v/>
          </cell>
        </row>
        <row r="4843">
          <cell r="A4843"/>
          <cell r="B4843"/>
          <cell r="C4843"/>
          <cell r="D4843"/>
          <cell r="E4843"/>
          <cell r="F4843"/>
          <cell r="G4843"/>
          <cell r="H4843" t="str">
            <v/>
          </cell>
        </row>
        <row r="4844">
          <cell r="A4844"/>
          <cell r="B4844"/>
          <cell r="C4844"/>
          <cell r="D4844"/>
          <cell r="E4844"/>
          <cell r="F4844"/>
          <cell r="G4844"/>
          <cell r="H4844" t="str">
            <v/>
          </cell>
        </row>
        <row r="4845">
          <cell r="A4845" t="str">
            <v xml:space="preserve">TOTAL CANTIDAD ITEM </v>
          </cell>
          <cell r="B4845"/>
          <cell r="C4845"/>
          <cell r="D4845"/>
          <cell r="E4845"/>
          <cell r="F4845"/>
          <cell r="G4845"/>
          <cell r="H4845" t="str">
            <v/>
          </cell>
        </row>
        <row r="4846">
          <cell r="A4846" t="str">
            <v>INSERTE PLANO, GRÁFICO O ESQUEMA AQUÍ</v>
          </cell>
          <cell r="B4846"/>
          <cell r="C4846"/>
          <cell r="D4846"/>
          <cell r="E4846"/>
          <cell r="F4846"/>
          <cell r="G4846"/>
          <cell r="H4846"/>
        </row>
        <row r="4847">
          <cell r="A4847"/>
          <cell r="B4847"/>
          <cell r="C4847"/>
          <cell r="D4847"/>
          <cell r="E4847"/>
          <cell r="F4847"/>
          <cell r="G4847"/>
          <cell r="H4847"/>
        </row>
        <row r="4848">
          <cell r="A4848"/>
          <cell r="B4848"/>
          <cell r="C4848"/>
          <cell r="D4848"/>
          <cell r="E4848"/>
          <cell r="F4848"/>
          <cell r="G4848"/>
          <cell r="H4848"/>
        </row>
        <row r="4849">
          <cell r="A4849"/>
          <cell r="B4849"/>
          <cell r="C4849"/>
          <cell r="D4849"/>
          <cell r="E4849"/>
          <cell r="F4849"/>
          <cell r="G4849"/>
          <cell r="H4849"/>
        </row>
        <row r="4850">
          <cell r="A4850"/>
          <cell r="B4850"/>
          <cell r="C4850"/>
          <cell r="D4850"/>
          <cell r="E4850"/>
          <cell r="F4850"/>
          <cell r="G4850"/>
          <cell r="H4850"/>
        </row>
        <row r="4851">
          <cell r="A4851"/>
          <cell r="B4851"/>
          <cell r="C4851"/>
          <cell r="D4851"/>
          <cell r="E4851"/>
          <cell r="F4851"/>
          <cell r="G4851"/>
          <cell r="H4851"/>
        </row>
        <row r="4852">
          <cell r="A4852"/>
          <cell r="B4852"/>
          <cell r="C4852"/>
          <cell r="D4852"/>
          <cell r="E4852"/>
          <cell r="F4852"/>
          <cell r="G4852"/>
          <cell r="H4852"/>
        </row>
        <row r="4853">
          <cell r="A4853"/>
          <cell r="B4853"/>
          <cell r="C4853"/>
          <cell r="D4853"/>
          <cell r="E4853"/>
          <cell r="F4853"/>
          <cell r="G4853"/>
          <cell r="H4853"/>
        </row>
        <row r="4854">
          <cell r="A4854"/>
          <cell r="B4854"/>
          <cell r="C4854"/>
          <cell r="D4854"/>
          <cell r="E4854"/>
          <cell r="F4854"/>
          <cell r="G4854"/>
          <cell r="H4854"/>
        </row>
        <row r="4855">
          <cell r="A4855"/>
          <cell r="B4855"/>
          <cell r="C4855"/>
          <cell r="D4855"/>
          <cell r="E4855"/>
          <cell r="F4855"/>
          <cell r="G4855"/>
          <cell r="H4855"/>
        </row>
        <row r="4856">
          <cell r="A4856"/>
          <cell r="B4856"/>
          <cell r="C4856"/>
          <cell r="D4856"/>
          <cell r="E4856"/>
          <cell r="F4856"/>
          <cell r="G4856"/>
          <cell r="H4856"/>
        </row>
        <row r="4857">
          <cell r="A4857"/>
          <cell r="B4857"/>
          <cell r="C4857"/>
          <cell r="D4857"/>
          <cell r="E4857"/>
          <cell r="F4857"/>
          <cell r="G4857"/>
          <cell r="H4857"/>
        </row>
        <row r="4858">
          <cell r="A4858"/>
          <cell r="B4858"/>
          <cell r="C4858"/>
          <cell r="D4858"/>
          <cell r="E4858"/>
          <cell r="F4858"/>
          <cell r="G4858"/>
          <cell r="H4858"/>
        </row>
        <row r="4859">
          <cell r="A4859"/>
          <cell r="B4859"/>
          <cell r="C4859"/>
          <cell r="D4859"/>
          <cell r="E4859"/>
          <cell r="F4859"/>
          <cell r="G4859"/>
          <cell r="H4859"/>
        </row>
        <row r="4860">
          <cell r="A4860"/>
          <cell r="B4860"/>
          <cell r="C4860"/>
          <cell r="D4860"/>
          <cell r="E4860"/>
          <cell r="F4860"/>
          <cell r="G4860"/>
          <cell r="H4860"/>
        </row>
        <row r="4861">
          <cell r="A4861"/>
          <cell r="B4861"/>
          <cell r="C4861"/>
          <cell r="D4861"/>
          <cell r="E4861"/>
          <cell r="F4861"/>
          <cell r="G4861"/>
          <cell r="H4861"/>
        </row>
        <row r="4862">
          <cell r="A4862"/>
          <cell r="B4862"/>
          <cell r="C4862"/>
          <cell r="D4862"/>
          <cell r="E4862"/>
          <cell r="F4862"/>
          <cell r="G4862"/>
          <cell r="H4862"/>
        </row>
        <row r="4863">
          <cell r="A4863"/>
          <cell r="B4863"/>
          <cell r="C4863"/>
          <cell r="D4863"/>
          <cell r="E4863"/>
          <cell r="F4863"/>
          <cell r="G4863"/>
          <cell r="H4863"/>
        </row>
        <row r="4864">
          <cell r="A4864"/>
          <cell r="B4864"/>
          <cell r="C4864"/>
          <cell r="D4864"/>
          <cell r="E4864"/>
          <cell r="F4864"/>
          <cell r="G4864"/>
          <cell r="H4864"/>
        </row>
        <row r="4865">
          <cell r="A4865"/>
          <cell r="B4865"/>
          <cell r="C4865"/>
          <cell r="D4865"/>
          <cell r="E4865"/>
          <cell r="F4865"/>
          <cell r="G4865"/>
          <cell r="H4865"/>
        </row>
        <row r="4866">
          <cell r="A4866"/>
          <cell r="C4866"/>
          <cell r="D4866"/>
          <cell r="E4866"/>
          <cell r="F4866"/>
          <cell r="G4866"/>
        </row>
        <row r="4867">
          <cell r="A4867"/>
          <cell r="C4867"/>
          <cell r="D4867"/>
          <cell r="E4867"/>
          <cell r="F4867"/>
          <cell r="G4867"/>
        </row>
        <row r="4868">
          <cell r="A4868"/>
          <cell r="B4868"/>
          <cell r="C4868"/>
          <cell r="D4868"/>
          <cell r="E4868"/>
          <cell r="F4868"/>
          <cell r="G4868"/>
        </row>
        <row r="4869">
          <cell r="A4869"/>
          <cell r="B4869" t="str">
            <v>LUIS ROBERTO MONTERROSA OROZCO</v>
          </cell>
          <cell r="C4869"/>
          <cell r="D4869"/>
          <cell r="E4869"/>
          <cell r="F4869"/>
          <cell r="G4869"/>
        </row>
        <row r="4870">
          <cell r="A4870"/>
          <cell r="B4870" t="str">
            <v>ING. CIVIL CONSULTOR EXTERNO</v>
          </cell>
          <cell r="C4870"/>
          <cell r="D4870"/>
          <cell r="E4870"/>
          <cell r="F4870"/>
          <cell r="G4870"/>
        </row>
        <row r="4871">
          <cell r="A4871"/>
          <cell r="B4871" t="str">
            <v>PLANEACION MUNICIPAL</v>
          </cell>
          <cell r="C4871"/>
          <cell r="D4871"/>
          <cell r="E4871"/>
          <cell r="F4871"/>
          <cell r="G4871"/>
        </row>
        <row r="4872">
          <cell r="A4872"/>
          <cell r="B4872" t="str">
            <v>M.P. 5202140692</v>
          </cell>
          <cell r="C4872" t="str">
            <v>ITEM  - PÁGINA 2</v>
          </cell>
          <cell r="D4872"/>
          <cell r="E4872"/>
          <cell r="F4872"/>
          <cell r="G4872"/>
          <cell r="H4872"/>
        </row>
        <row r="4873">
          <cell r="A4873" t="str">
            <v>DEPARTAMENTO DE ANTIOQUIA</v>
          </cell>
          <cell r="B4873"/>
          <cell r="C4873"/>
          <cell r="D4873"/>
          <cell r="E4873"/>
          <cell r="F4873"/>
          <cell r="G4873"/>
          <cell r="H4873"/>
        </row>
        <row r="4874">
          <cell r="A4874" t="str">
            <v>MUNICIPIO DE CAUCASIA</v>
          </cell>
          <cell r="B4874"/>
          <cell r="C4874"/>
          <cell r="D4874"/>
          <cell r="E4874"/>
          <cell r="F4874"/>
          <cell r="G4874"/>
          <cell r="H4874"/>
        </row>
        <row r="4875">
          <cell r="A4875" t="str">
            <v>PROYECTO: CONSTRUCCION DE PAVIMENTO RIGIDO URBANO EN LA URBANIZACION VILLA SUAREZ DEL MUNICIPIO DE CAUCASIA ,ANTIOQUIA</v>
          </cell>
          <cell r="B4875"/>
          <cell r="C4875"/>
          <cell r="D4875"/>
          <cell r="E4875"/>
          <cell r="F4875"/>
          <cell r="G4875"/>
          <cell r="H4875"/>
        </row>
        <row r="4876">
          <cell r="A4876"/>
          <cell r="C4876"/>
          <cell r="D4876"/>
          <cell r="E4876"/>
          <cell r="F4876"/>
          <cell r="G4876"/>
          <cell r="H4876"/>
        </row>
        <row r="4877">
          <cell r="A4877" t="str">
            <v>MEMORIAS DE OBRA</v>
          </cell>
          <cell r="B4877"/>
          <cell r="C4877"/>
          <cell r="D4877"/>
          <cell r="E4877"/>
          <cell r="F4877"/>
          <cell r="G4877"/>
          <cell r="H4877"/>
        </row>
        <row r="4879">
          <cell r="A4879" t="str">
            <v>ITEM</v>
          </cell>
          <cell r="B4879" t="str">
            <v>DESCRIPCIÓN</v>
          </cell>
          <cell r="C4879"/>
          <cell r="D4879"/>
          <cell r="E4879"/>
          <cell r="F4879"/>
          <cell r="G4879" t="str">
            <v>UNIDAD</v>
          </cell>
          <cell r="H4879" t="str">
            <v>CANTIDAD</v>
          </cell>
        </row>
        <row r="4880">
          <cell r="A4880"/>
          <cell r="B4880" t="str">
            <v/>
          </cell>
          <cell r="C4880"/>
          <cell r="D4880"/>
          <cell r="E4880"/>
          <cell r="F4880"/>
          <cell r="G4880" t="str">
            <v/>
          </cell>
          <cell r="H4880" t="str">
            <v/>
          </cell>
        </row>
        <row r="4881">
          <cell r="A4881"/>
          <cell r="B4881"/>
          <cell r="C4881"/>
          <cell r="D4881"/>
          <cell r="E4881"/>
          <cell r="F4881"/>
          <cell r="G4881"/>
        </row>
        <row r="4882">
          <cell r="A4882" t="str">
            <v>DETALLE</v>
          </cell>
          <cell r="B4882"/>
          <cell r="C4882" t="str">
            <v>FACTOR</v>
          </cell>
          <cell r="D4882" t="str">
            <v>CANTIDAD</v>
          </cell>
          <cell r="E4882" t="str">
            <v>A (ML)</v>
          </cell>
          <cell r="F4882" t="str">
            <v>B (M2)</v>
          </cell>
          <cell r="G4882" t="str">
            <v>C (M3)</v>
          </cell>
          <cell r="H4882" t="str">
            <v>TOTAL</v>
          </cell>
        </row>
        <row r="4883">
          <cell r="A4883"/>
          <cell r="B4883"/>
          <cell r="C4883"/>
          <cell r="D4883"/>
          <cell r="E4883"/>
          <cell r="F4883"/>
          <cell r="G4883"/>
          <cell r="H4883" t="str">
            <v/>
          </cell>
        </row>
        <row r="4884">
          <cell r="A4884"/>
          <cell r="B4884"/>
          <cell r="C4884"/>
          <cell r="D4884"/>
          <cell r="E4884"/>
          <cell r="F4884"/>
          <cell r="G4884"/>
          <cell r="H4884" t="str">
            <v/>
          </cell>
        </row>
        <row r="4885">
          <cell r="A4885"/>
          <cell r="B4885"/>
          <cell r="C4885"/>
          <cell r="D4885"/>
          <cell r="E4885"/>
          <cell r="F4885"/>
          <cell r="G4885"/>
          <cell r="H4885" t="str">
            <v/>
          </cell>
        </row>
        <row r="4886">
          <cell r="A4886"/>
          <cell r="B4886"/>
          <cell r="C4886"/>
          <cell r="D4886"/>
          <cell r="E4886"/>
          <cell r="F4886"/>
          <cell r="G4886"/>
          <cell r="H4886" t="str">
            <v/>
          </cell>
        </row>
        <row r="4887">
          <cell r="A4887"/>
          <cell r="B4887"/>
          <cell r="C4887"/>
          <cell r="D4887"/>
          <cell r="E4887"/>
          <cell r="F4887"/>
          <cell r="G4887"/>
          <cell r="H4887" t="str">
            <v/>
          </cell>
        </row>
        <row r="4888">
          <cell r="A4888"/>
          <cell r="B4888"/>
          <cell r="C4888"/>
          <cell r="D4888"/>
          <cell r="E4888"/>
          <cell r="F4888"/>
          <cell r="G4888"/>
          <cell r="H4888" t="str">
            <v/>
          </cell>
        </row>
        <row r="4889">
          <cell r="A4889"/>
          <cell r="B4889"/>
          <cell r="C4889"/>
          <cell r="D4889"/>
          <cell r="E4889"/>
          <cell r="F4889"/>
          <cell r="G4889"/>
          <cell r="H4889" t="str">
            <v/>
          </cell>
        </row>
        <row r="4890">
          <cell r="A4890"/>
          <cell r="B4890"/>
          <cell r="C4890"/>
          <cell r="D4890"/>
          <cell r="E4890"/>
          <cell r="F4890"/>
          <cell r="G4890"/>
          <cell r="H4890" t="str">
            <v/>
          </cell>
        </row>
        <row r="4891">
          <cell r="A4891"/>
          <cell r="B4891"/>
          <cell r="C4891"/>
          <cell r="D4891"/>
          <cell r="E4891"/>
          <cell r="F4891"/>
          <cell r="G4891"/>
          <cell r="H4891" t="str">
            <v/>
          </cell>
        </row>
        <row r="4892">
          <cell r="A4892"/>
          <cell r="B4892"/>
          <cell r="C4892"/>
          <cell r="D4892"/>
          <cell r="E4892"/>
          <cell r="F4892"/>
          <cell r="G4892"/>
          <cell r="H4892" t="str">
            <v/>
          </cell>
        </row>
        <row r="4893">
          <cell r="A4893"/>
          <cell r="B4893"/>
          <cell r="C4893"/>
          <cell r="D4893"/>
          <cell r="E4893"/>
          <cell r="F4893"/>
          <cell r="G4893"/>
          <cell r="H4893" t="str">
            <v/>
          </cell>
        </row>
        <row r="4894">
          <cell r="A4894"/>
          <cell r="B4894"/>
          <cell r="C4894"/>
          <cell r="D4894"/>
          <cell r="E4894"/>
          <cell r="F4894"/>
          <cell r="G4894"/>
          <cell r="H4894" t="str">
            <v/>
          </cell>
        </row>
        <row r="4895">
          <cell r="A4895"/>
          <cell r="B4895"/>
          <cell r="C4895"/>
          <cell r="D4895"/>
          <cell r="E4895"/>
          <cell r="F4895"/>
          <cell r="G4895"/>
          <cell r="H4895" t="str">
            <v/>
          </cell>
        </row>
        <row r="4896">
          <cell r="A4896"/>
          <cell r="B4896"/>
          <cell r="C4896"/>
          <cell r="D4896"/>
          <cell r="E4896"/>
          <cell r="F4896"/>
          <cell r="G4896"/>
          <cell r="H4896" t="str">
            <v/>
          </cell>
        </row>
        <row r="4897">
          <cell r="A4897"/>
          <cell r="B4897"/>
          <cell r="C4897"/>
          <cell r="D4897"/>
          <cell r="E4897"/>
          <cell r="F4897"/>
          <cell r="G4897"/>
          <cell r="H4897" t="str">
            <v/>
          </cell>
        </row>
        <row r="4898">
          <cell r="A4898"/>
          <cell r="B4898"/>
          <cell r="C4898"/>
          <cell r="D4898"/>
          <cell r="E4898"/>
          <cell r="F4898"/>
          <cell r="G4898"/>
          <cell r="H4898" t="str">
            <v/>
          </cell>
        </row>
        <row r="4899">
          <cell r="A4899"/>
          <cell r="B4899"/>
          <cell r="C4899"/>
          <cell r="D4899"/>
          <cell r="E4899"/>
          <cell r="F4899"/>
          <cell r="G4899"/>
          <cell r="H4899" t="str">
            <v/>
          </cell>
        </row>
        <row r="4900">
          <cell r="A4900"/>
          <cell r="B4900"/>
          <cell r="C4900"/>
          <cell r="D4900"/>
          <cell r="E4900"/>
          <cell r="F4900"/>
          <cell r="G4900"/>
          <cell r="H4900" t="str">
            <v/>
          </cell>
        </row>
        <row r="4901">
          <cell r="A4901"/>
          <cell r="B4901"/>
          <cell r="C4901"/>
          <cell r="D4901"/>
          <cell r="E4901"/>
          <cell r="F4901"/>
          <cell r="G4901"/>
          <cell r="H4901" t="str">
            <v/>
          </cell>
        </row>
        <row r="4902">
          <cell r="A4902"/>
          <cell r="B4902"/>
          <cell r="C4902"/>
          <cell r="D4902"/>
          <cell r="E4902"/>
          <cell r="F4902"/>
          <cell r="G4902"/>
          <cell r="H4902" t="str">
            <v/>
          </cell>
        </row>
        <row r="4903">
          <cell r="A4903"/>
          <cell r="B4903"/>
          <cell r="C4903"/>
          <cell r="D4903"/>
          <cell r="E4903"/>
          <cell r="F4903"/>
          <cell r="G4903"/>
          <cell r="H4903" t="str">
            <v/>
          </cell>
        </row>
        <row r="4904">
          <cell r="A4904"/>
          <cell r="B4904"/>
          <cell r="C4904"/>
          <cell r="D4904"/>
          <cell r="E4904"/>
          <cell r="F4904"/>
          <cell r="G4904"/>
          <cell r="H4904" t="str">
            <v/>
          </cell>
        </row>
        <row r="4905">
          <cell r="A4905"/>
          <cell r="B4905"/>
          <cell r="C4905"/>
          <cell r="D4905"/>
          <cell r="E4905"/>
          <cell r="F4905"/>
          <cell r="G4905"/>
          <cell r="H4905" t="str">
            <v/>
          </cell>
        </row>
        <row r="4906">
          <cell r="A4906"/>
          <cell r="B4906"/>
          <cell r="C4906"/>
          <cell r="D4906"/>
          <cell r="E4906"/>
          <cell r="F4906"/>
          <cell r="G4906"/>
          <cell r="H4906" t="str">
            <v/>
          </cell>
        </row>
        <row r="4907">
          <cell r="A4907"/>
          <cell r="B4907"/>
          <cell r="C4907"/>
          <cell r="D4907"/>
          <cell r="E4907"/>
          <cell r="F4907"/>
          <cell r="G4907"/>
          <cell r="H4907" t="str">
            <v/>
          </cell>
        </row>
        <row r="4908">
          <cell r="A4908"/>
          <cell r="B4908"/>
          <cell r="C4908"/>
          <cell r="D4908"/>
          <cell r="E4908"/>
          <cell r="F4908"/>
          <cell r="G4908"/>
          <cell r="H4908" t="str">
            <v/>
          </cell>
        </row>
        <row r="4909">
          <cell r="A4909"/>
          <cell r="B4909"/>
          <cell r="C4909"/>
          <cell r="D4909"/>
          <cell r="E4909"/>
          <cell r="F4909"/>
          <cell r="G4909"/>
          <cell r="H4909" t="str">
            <v/>
          </cell>
        </row>
        <row r="4910">
          <cell r="A4910"/>
          <cell r="B4910"/>
          <cell r="C4910"/>
          <cell r="D4910"/>
          <cell r="E4910"/>
          <cell r="F4910"/>
          <cell r="G4910"/>
          <cell r="H4910" t="str">
            <v/>
          </cell>
        </row>
        <row r="4911">
          <cell r="A4911"/>
          <cell r="B4911"/>
          <cell r="C4911"/>
          <cell r="D4911"/>
          <cell r="E4911"/>
          <cell r="F4911"/>
          <cell r="G4911"/>
          <cell r="H4911" t="str">
            <v/>
          </cell>
        </row>
        <row r="4912">
          <cell r="A4912"/>
          <cell r="B4912"/>
          <cell r="C4912"/>
          <cell r="D4912"/>
          <cell r="E4912"/>
          <cell r="F4912"/>
          <cell r="G4912"/>
          <cell r="H4912" t="str">
            <v/>
          </cell>
        </row>
        <row r="4913">
          <cell r="A4913"/>
          <cell r="B4913"/>
          <cell r="C4913"/>
          <cell r="D4913"/>
          <cell r="E4913"/>
          <cell r="F4913"/>
          <cell r="G4913"/>
          <cell r="H4913" t="str">
            <v/>
          </cell>
        </row>
        <row r="4914">
          <cell r="A4914" t="str">
            <v>ITEM  - PÁGINA 1</v>
          </cell>
          <cell r="B4914"/>
          <cell r="C4914"/>
          <cell r="D4914"/>
          <cell r="E4914"/>
          <cell r="F4914"/>
          <cell r="G4914"/>
          <cell r="H4914"/>
        </row>
        <row r="4915">
          <cell r="A4915"/>
          <cell r="B4915"/>
          <cell r="C4915"/>
          <cell r="D4915"/>
          <cell r="E4915"/>
          <cell r="F4915"/>
          <cell r="G4915"/>
          <cell r="H4915" t="str">
            <v/>
          </cell>
        </row>
        <row r="4916">
          <cell r="A4916"/>
          <cell r="B4916"/>
          <cell r="C4916"/>
          <cell r="D4916"/>
          <cell r="E4916"/>
          <cell r="F4916"/>
          <cell r="G4916"/>
          <cell r="H4916" t="str">
            <v/>
          </cell>
        </row>
        <row r="4917">
          <cell r="A4917"/>
          <cell r="B4917"/>
          <cell r="C4917"/>
          <cell r="D4917"/>
          <cell r="E4917"/>
          <cell r="F4917"/>
          <cell r="G4917"/>
          <cell r="H4917" t="str">
            <v/>
          </cell>
        </row>
        <row r="4918">
          <cell r="A4918"/>
          <cell r="B4918"/>
          <cell r="C4918"/>
          <cell r="D4918"/>
          <cell r="E4918"/>
          <cell r="F4918"/>
          <cell r="G4918"/>
          <cell r="H4918" t="str">
            <v/>
          </cell>
        </row>
        <row r="4919">
          <cell r="A4919"/>
          <cell r="B4919"/>
          <cell r="C4919"/>
          <cell r="D4919"/>
          <cell r="E4919"/>
          <cell r="F4919"/>
          <cell r="G4919"/>
          <cell r="H4919" t="str">
            <v/>
          </cell>
        </row>
        <row r="4920">
          <cell r="A4920"/>
          <cell r="B4920"/>
          <cell r="C4920"/>
          <cell r="D4920"/>
          <cell r="E4920"/>
          <cell r="F4920"/>
          <cell r="G4920"/>
          <cell r="H4920" t="str">
            <v/>
          </cell>
        </row>
        <row r="4921">
          <cell r="A4921"/>
          <cell r="B4921"/>
          <cell r="C4921"/>
          <cell r="D4921"/>
          <cell r="E4921"/>
          <cell r="F4921"/>
          <cell r="G4921"/>
          <cell r="H4921" t="str">
            <v/>
          </cell>
        </row>
        <row r="4922">
          <cell r="A4922"/>
          <cell r="B4922"/>
          <cell r="C4922"/>
          <cell r="D4922"/>
          <cell r="E4922"/>
          <cell r="F4922"/>
          <cell r="G4922"/>
          <cell r="H4922" t="str">
            <v/>
          </cell>
        </row>
        <row r="4923">
          <cell r="A4923"/>
          <cell r="B4923"/>
          <cell r="C4923"/>
          <cell r="D4923"/>
          <cell r="E4923"/>
          <cell r="F4923"/>
          <cell r="G4923"/>
          <cell r="H4923" t="str">
            <v/>
          </cell>
        </row>
        <row r="4924">
          <cell r="A4924"/>
          <cell r="B4924"/>
          <cell r="C4924"/>
          <cell r="D4924"/>
          <cell r="E4924"/>
          <cell r="F4924"/>
          <cell r="G4924"/>
          <cell r="H4924" t="str">
            <v/>
          </cell>
        </row>
        <row r="4925">
          <cell r="A4925"/>
          <cell r="B4925"/>
          <cell r="C4925"/>
          <cell r="D4925"/>
          <cell r="E4925"/>
          <cell r="F4925"/>
          <cell r="G4925"/>
          <cell r="H4925" t="str">
            <v/>
          </cell>
        </row>
        <row r="4926">
          <cell r="A4926"/>
          <cell r="B4926"/>
          <cell r="C4926"/>
          <cell r="D4926"/>
          <cell r="E4926"/>
          <cell r="F4926"/>
          <cell r="G4926"/>
          <cell r="H4926" t="str">
            <v/>
          </cell>
        </row>
        <row r="4927">
          <cell r="A4927"/>
          <cell r="B4927"/>
          <cell r="C4927"/>
          <cell r="D4927"/>
          <cell r="E4927"/>
          <cell r="F4927"/>
          <cell r="G4927"/>
          <cell r="H4927" t="str">
            <v/>
          </cell>
        </row>
        <row r="4928">
          <cell r="A4928"/>
          <cell r="B4928"/>
          <cell r="C4928"/>
          <cell r="D4928"/>
          <cell r="E4928"/>
          <cell r="F4928"/>
          <cell r="G4928"/>
          <cell r="H4928" t="str">
            <v/>
          </cell>
        </row>
        <row r="4929">
          <cell r="A4929"/>
          <cell r="B4929"/>
          <cell r="C4929"/>
          <cell r="D4929"/>
          <cell r="E4929"/>
          <cell r="F4929"/>
          <cell r="G4929"/>
          <cell r="H4929" t="str">
            <v/>
          </cell>
        </row>
        <row r="4930">
          <cell r="A4930"/>
          <cell r="B4930"/>
          <cell r="C4930"/>
          <cell r="D4930"/>
          <cell r="E4930"/>
          <cell r="F4930"/>
          <cell r="G4930"/>
          <cell r="H4930" t="str">
            <v/>
          </cell>
        </row>
        <row r="4931">
          <cell r="A4931"/>
          <cell r="B4931"/>
          <cell r="C4931"/>
          <cell r="D4931"/>
          <cell r="E4931"/>
          <cell r="F4931"/>
          <cell r="G4931"/>
          <cell r="H4931" t="str">
            <v/>
          </cell>
        </row>
        <row r="4932">
          <cell r="A4932" t="str">
            <v xml:space="preserve">TOTAL CANTIDAD ITEM </v>
          </cell>
          <cell r="B4932"/>
          <cell r="C4932"/>
          <cell r="D4932"/>
          <cell r="E4932"/>
          <cell r="F4932"/>
          <cell r="G4932"/>
          <cell r="H4932" t="str">
            <v/>
          </cell>
        </row>
        <row r="4933">
          <cell r="A4933" t="str">
            <v>INSERTE PLANO, GRÁFICO O ESQUEMA AQUÍ</v>
          </cell>
          <cell r="B4933"/>
          <cell r="C4933"/>
          <cell r="D4933"/>
          <cell r="E4933"/>
          <cell r="F4933"/>
          <cell r="G4933"/>
          <cell r="H4933"/>
        </row>
        <row r="4934">
          <cell r="A4934"/>
          <cell r="B4934"/>
          <cell r="C4934"/>
          <cell r="D4934"/>
          <cell r="E4934"/>
          <cell r="F4934"/>
          <cell r="G4934"/>
          <cell r="H4934"/>
        </row>
        <row r="4935">
          <cell r="A4935"/>
          <cell r="B4935"/>
          <cell r="C4935"/>
          <cell r="D4935"/>
          <cell r="E4935"/>
          <cell r="F4935"/>
          <cell r="G4935"/>
          <cell r="H4935"/>
        </row>
        <row r="4936">
          <cell r="A4936"/>
          <cell r="B4936"/>
          <cell r="C4936"/>
          <cell r="D4936"/>
          <cell r="E4936"/>
          <cell r="F4936"/>
          <cell r="G4936"/>
          <cell r="H4936"/>
        </row>
        <row r="4937">
          <cell r="A4937"/>
          <cell r="B4937"/>
          <cell r="C4937"/>
          <cell r="D4937"/>
          <cell r="E4937"/>
          <cell r="F4937"/>
          <cell r="G4937"/>
          <cell r="H4937"/>
        </row>
        <row r="4938">
          <cell r="A4938"/>
          <cell r="B4938"/>
          <cell r="C4938"/>
          <cell r="D4938"/>
          <cell r="E4938"/>
          <cell r="F4938"/>
          <cell r="G4938"/>
          <cell r="H4938"/>
        </row>
        <row r="4939">
          <cell r="A4939"/>
          <cell r="B4939"/>
          <cell r="C4939"/>
          <cell r="D4939"/>
          <cell r="E4939"/>
          <cell r="F4939"/>
          <cell r="G4939"/>
          <cell r="H4939"/>
        </row>
        <row r="4940">
          <cell r="A4940"/>
          <cell r="B4940"/>
          <cell r="C4940"/>
          <cell r="D4940"/>
          <cell r="E4940"/>
          <cell r="F4940"/>
          <cell r="G4940"/>
          <cell r="H4940"/>
        </row>
        <row r="4941">
          <cell r="A4941"/>
          <cell r="B4941"/>
          <cell r="C4941"/>
          <cell r="D4941"/>
          <cell r="E4941"/>
          <cell r="F4941"/>
          <cell r="G4941"/>
          <cell r="H4941"/>
        </row>
        <row r="4942">
          <cell r="A4942"/>
          <cell r="B4942"/>
          <cell r="C4942"/>
          <cell r="D4942"/>
          <cell r="E4942"/>
          <cell r="F4942"/>
          <cell r="G4942"/>
          <cell r="H4942"/>
        </row>
        <row r="4943">
          <cell r="A4943"/>
          <cell r="B4943"/>
          <cell r="C4943"/>
          <cell r="D4943"/>
          <cell r="E4943"/>
          <cell r="F4943"/>
          <cell r="G4943"/>
          <cell r="H4943"/>
        </row>
        <row r="4944">
          <cell r="A4944"/>
          <cell r="B4944"/>
          <cell r="C4944"/>
          <cell r="D4944"/>
          <cell r="E4944"/>
          <cell r="F4944"/>
          <cell r="G4944"/>
          <cell r="H4944"/>
        </row>
        <row r="4945">
          <cell r="A4945"/>
          <cell r="B4945"/>
          <cell r="C4945"/>
          <cell r="D4945"/>
          <cell r="E4945"/>
          <cell r="F4945"/>
          <cell r="G4945"/>
          <cell r="H4945"/>
        </row>
        <row r="4946">
          <cell r="A4946"/>
          <cell r="B4946"/>
          <cell r="C4946"/>
          <cell r="D4946"/>
          <cell r="E4946"/>
          <cell r="F4946"/>
          <cell r="G4946"/>
          <cell r="H4946"/>
        </row>
        <row r="4947">
          <cell r="A4947"/>
          <cell r="B4947"/>
          <cell r="C4947"/>
          <cell r="D4947"/>
          <cell r="E4947"/>
          <cell r="F4947"/>
          <cell r="G4947"/>
          <cell r="H4947"/>
        </row>
        <row r="4948">
          <cell r="A4948"/>
          <cell r="B4948"/>
          <cell r="C4948"/>
          <cell r="D4948"/>
          <cell r="E4948"/>
          <cell r="F4948"/>
          <cell r="G4948"/>
          <cell r="H4948"/>
        </row>
        <row r="4949">
          <cell r="A4949"/>
          <cell r="B4949"/>
          <cell r="C4949"/>
          <cell r="D4949"/>
          <cell r="E4949"/>
          <cell r="F4949"/>
          <cell r="G4949"/>
          <cell r="H4949"/>
        </row>
        <row r="4950">
          <cell r="A4950"/>
          <cell r="B4950"/>
          <cell r="C4950"/>
          <cell r="D4950"/>
          <cell r="E4950"/>
          <cell r="F4950"/>
          <cell r="G4950"/>
          <cell r="H4950"/>
        </row>
        <row r="4951">
          <cell r="A4951"/>
          <cell r="B4951"/>
          <cell r="C4951"/>
          <cell r="D4951"/>
          <cell r="E4951"/>
          <cell r="F4951"/>
          <cell r="G4951"/>
          <cell r="H4951"/>
        </row>
        <row r="4952">
          <cell r="A4952"/>
          <cell r="B4952"/>
          <cell r="C4952"/>
          <cell r="D4952"/>
          <cell r="E4952"/>
          <cell r="F4952"/>
          <cell r="G4952"/>
          <cell r="H4952"/>
        </row>
        <row r="4953">
          <cell r="A4953"/>
          <cell r="C4953"/>
          <cell r="D4953"/>
          <cell r="E4953"/>
          <cell r="F4953"/>
          <cell r="G4953"/>
        </row>
        <row r="4954">
          <cell r="A4954"/>
          <cell r="C4954"/>
          <cell r="D4954"/>
          <cell r="E4954"/>
          <cell r="F4954"/>
          <cell r="G4954"/>
        </row>
        <row r="4955">
          <cell r="A4955"/>
          <cell r="B4955"/>
          <cell r="C4955"/>
          <cell r="D4955"/>
          <cell r="E4955"/>
          <cell r="F4955"/>
          <cell r="G4955"/>
        </row>
        <row r="4956">
          <cell r="A4956"/>
          <cell r="B4956" t="str">
            <v>LUIS ROBERTO MONTERROSA OROZCO</v>
          </cell>
          <cell r="C4956"/>
          <cell r="D4956"/>
          <cell r="E4956"/>
          <cell r="F4956"/>
          <cell r="G4956"/>
        </row>
        <row r="4957">
          <cell r="A4957"/>
          <cell r="B4957" t="str">
            <v>ING. CIVIL CONSULTOR EXTERNO</v>
          </cell>
          <cell r="C4957"/>
          <cell r="D4957"/>
          <cell r="E4957"/>
          <cell r="F4957"/>
          <cell r="G4957"/>
        </row>
        <row r="4958">
          <cell r="A4958"/>
          <cell r="B4958" t="str">
            <v>PLANEACION MUNICIPAL</v>
          </cell>
          <cell r="C4958"/>
          <cell r="D4958"/>
          <cell r="E4958"/>
          <cell r="F4958"/>
          <cell r="G4958"/>
        </row>
        <row r="4959">
          <cell r="A4959"/>
          <cell r="B4959" t="str">
            <v>M.P. 5202140692</v>
          </cell>
          <cell r="C4959" t="str">
            <v>ITEM  - PÁGINA 2</v>
          </cell>
          <cell r="D4959"/>
          <cell r="E4959"/>
          <cell r="F4959"/>
          <cell r="G4959"/>
          <cell r="H4959"/>
        </row>
        <row r="4960">
          <cell r="A4960" t="str">
            <v>DEPARTAMENTO DE ANTIOQUIA</v>
          </cell>
          <cell r="B4960"/>
          <cell r="C4960"/>
          <cell r="D4960"/>
          <cell r="E4960"/>
          <cell r="F4960"/>
          <cell r="G4960"/>
          <cell r="H4960"/>
        </row>
        <row r="4961">
          <cell r="A4961" t="str">
            <v>MUNICIPIO DE CAUCASIA</v>
          </cell>
          <cell r="B4961"/>
          <cell r="C4961"/>
          <cell r="D4961"/>
          <cell r="E4961"/>
          <cell r="F4961"/>
          <cell r="G4961"/>
          <cell r="H4961"/>
        </row>
        <row r="4962">
          <cell r="A4962" t="str">
            <v>PROYECTO: CONSTRUCCION DE PAVIMENTO RIGIDO URBANO EN LA URBANIZACION VILLA SUAREZ DEL MUNICIPIO DE CAUCASIA ,ANTIOQUIA</v>
          </cell>
          <cell r="B4962"/>
          <cell r="C4962"/>
          <cell r="D4962"/>
          <cell r="E4962"/>
          <cell r="F4962"/>
          <cell r="G4962"/>
          <cell r="H4962"/>
        </row>
        <row r="4963">
          <cell r="A4963"/>
          <cell r="C4963"/>
          <cell r="D4963"/>
          <cell r="E4963"/>
          <cell r="F4963"/>
          <cell r="G4963"/>
          <cell r="H4963"/>
        </row>
        <row r="4964">
          <cell r="A4964" t="str">
            <v>MEMORIAS DE OBRA</v>
          </cell>
          <cell r="B4964"/>
          <cell r="C4964"/>
          <cell r="D4964"/>
          <cell r="E4964"/>
          <cell r="F4964"/>
          <cell r="G4964"/>
          <cell r="H4964"/>
        </row>
        <row r="4966">
          <cell r="A4966" t="str">
            <v>ITEM</v>
          </cell>
          <cell r="B4966" t="str">
            <v>DESCRIPCIÓN</v>
          </cell>
          <cell r="C4966"/>
          <cell r="D4966"/>
          <cell r="E4966"/>
          <cell r="F4966"/>
          <cell r="G4966" t="str">
            <v>UNIDAD</v>
          </cell>
          <cell r="H4966" t="str">
            <v>CANTIDAD</v>
          </cell>
        </row>
        <row r="4967">
          <cell r="A4967"/>
          <cell r="B4967" t="str">
            <v/>
          </cell>
          <cell r="C4967"/>
          <cell r="D4967"/>
          <cell r="E4967"/>
          <cell r="F4967"/>
          <cell r="G4967" t="str">
            <v/>
          </cell>
          <cell r="H4967" t="str">
            <v/>
          </cell>
        </row>
        <row r="4968">
          <cell r="A4968"/>
          <cell r="B4968"/>
          <cell r="C4968"/>
          <cell r="D4968"/>
          <cell r="E4968"/>
          <cell r="F4968"/>
          <cell r="G4968"/>
        </row>
        <row r="4969">
          <cell r="A4969" t="str">
            <v>DETALLE</v>
          </cell>
          <cell r="B4969"/>
          <cell r="C4969" t="str">
            <v>FACTOR</v>
          </cell>
          <cell r="D4969" t="str">
            <v>CANTIDAD</v>
          </cell>
          <cell r="E4969" t="str">
            <v>A (ML)</v>
          </cell>
          <cell r="F4969" t="str">
            <v>B (M2)</v>
          </cell>
          <cell r="G4969" t="str">
            <v>C (M3)</v>
          </cell>
          <cell r="H4969" t="str">
            <v>TOTAL</v>
          </cell>
        </row>
        <row r="4970">
          <cell r="A4970"/>
          <cell r="B4970"/>
          <cell r="C4970"/>
          <cell r="D4970"/>
          <cell r="E4970"/>
          <cell r="F4970"/>
          <cell r="G4970"/>
          <cell r="H4970" t="str">
            <v/>
          </cell>
        </row>
        <row r="4971">
          <cell r="A4971"/>
          <cell r="B4971"/>
          <cell r="C4971"/>
          <cell r="D4971"/>
          <cell r="E4971"/>
          <cell r="F4971"/>
          <cell r="G4971"/>
          <cell r="H4971" t="str">
            <v/>
          </cell>
        </row>
        <row r="4972">
          <cell r="A4972"/>
          <cell r="B4972"/>
          <cell r="C4972"/>
          <cell r="D4972"/>
          <cell r="E4972"/>
          <cell r="F4972"/>
          <cell r="G4972"/>
          <cell r="H4972" t="str">
            <v/>
          </cell>
        </row>
        <row r="4973">
          <cell r="A4973"/>
          <cell r="B4973"/>
          <cell r="C4973"/>
          <cell r="D4973"/>
          <cell r="E4973"/>
          <cell r="F4973"/>
          <cell r="G4973"/>
          <cell r="H4973" t="str">
            <v/>
          </cell>
        </row>
        <row r="4974">
          <cell r="A4974"/>
          <cell r="B4974"/>
          <cell r="C4974"/>
          <cell r="D4974"/>
          <cell r="E4974"/>
          <cell r="F4974"/>
          <cell r="G4974"/>
          <cell r="H4974" t="str">
            <v/>
          </cell>
        </row>
        <row r="4975">
          <cell r="A4975"/>
          <cell r="B4975"/>
          <cell r="C4975"/>
          <cell r="D4975"/>
          <cell r="E4975"/>
          <cell r="F4975"/>
          <cell r="G4975"/>
          <cell r="H4975" t="str">
            <v/>
          </cell>
        </row>
        <row r="4976">
          <cell r="A4976"/>
          <cell r="B4976"/>
          <cell r="C4976"/>
          <cell r="D4976"/>
          <cell r="E4976"/>
          <cell r="F4976"/>
          <cell r="G4976"/>
          <cell r="H4976" t="str">
            <v/>
          </cell>
        </row>
        <row r="4977">
          <cell r="A4977"/>
          <cell r="B4977"/>
          <cell r="C4977"/>
          <cell r="D4977"/>
          <cell r="E4977"/>
          <cell r="F4977"/>
          <cell r="G4977"/>
          <cell r="H4977" t="str">
            <v/>
          </cell>
        </row>
        <row r="4978">
          <cell r="A4978"/>
          <cell r="B4978"/>
          <cell r="C4978"/>
          <cell r="D4978"/>
          <cell r="E4978"/>
          <cell r="F4978"/>
          <cell r="G4978"/>
          <cell r="H4978" t="str">
            <v/>
          </cell>
        </row>
        <row r="4979">
          <cell r="A4979"/>
          <cell r="B4979"/>
          <cell r="C4979"/>
          <cell r="D4979"/>
          <cell r="E4979"/>
          <cell r="F4979"/>
          <cell r="G4979"/>
          <cell r="H4979" t="str">
            <v/>
          </cell>
        </row>
        <row r="4980">
          <cell r="A4980"/>
          <cell r="B4980"/>
          <cell r="C4980"/>
          <cell r="D4980"/>
          <cell r="E4980"/>
          <cell r="F4980"/>
          <cell r="G4980"/>
          <cell r="H4980" t="str">
            <v/>
          </cell>
        </row>
        <row r="4981">
          <cell r="A4981"/>
          <cell r="B4981"/>
          <cell r="C4981"/>
          <cell r="D4981"/>
          <cell r="E4981"/>
          <cell r="F4981"/>
          <cell r="G4981"/>
          <cell r="H4981" t="str">
            <v/>
          </cell>
        </row>
        <row r="4982">
          <cell r="A4982"/>
          <cell r="B4982"/>
          <cell r="C4982"/>
          <cell r="D4982"/>
          <cell r="E4982"/>
          <cell r="F4982"/>
          <cell r="G4982"/>
          <cell r="H4982" t="str">
            <v/>
          </cell>
        </row>
        <row r="4983">
          <cell r="A4983"/>
          <cell r="B4983"/>
          <cell r="C4983"/>
          <cell r="D4983"/>
          <cell r="E4983"/>
          <cell r="F4983"/>
          <cell r="G4983"/>
          <cell r="H4983" t="str">
            <v/>
          </cell>
        </row>
        <row r="4984">
          <cell r="A4984"/>
          <cell r="B4984"/>
          <cell r="C4984"/>
          <cell r="D4984"/>
          <cell r="E4984"/>
          <cell r="F4984"/>
          <cell r="G4984"/>
          <cell r="H4984" t="str">
            <v/>
          </cell>
        </row>
        <row r="4985">
          <cell r="A4985"/>
          <cell r="B4985"/>
          <cell r="C4985"/>
          <cell r="D4985"/>
          <cell r="E4985"/>
          <cell r="F4985"/>
          <cell r="G4985"/>
          <cell r="H4985" t="str">
            <v/>
          </cell>
        </row>
        <row r="4986">
          <cell r="A4986"/>
          <cell r="B4986"/>
          <cell r="C4986"/>
          <cell r="D4986"/>
          <cell r="E4986"/>
          <cell r="F4986"/>
          <cell r="G4986"/>
          <cell r="H4986" t="str">
            <v/>
          </cell>
        </row>
        <row r="4987">
          <cell r="A4987"/>
          <cell r="B4987"/>
          <cell r="C4987"/>
          <cell r="D4987"/>
          <cell r="E4987"/>
          <cell r="F4987"/>
          <cell r="G4987"/>
          <cell r="H4987" t="str">
            <v/>
          </cell>
        </row>
        <row r="4988">
          <cell r="A4988"/>
          <cell r="B4988"/>
          <cell r="C4988"/>
          <cell r="D4988"/>
          <cell r="E4988"/>
          <cell r="F4988"/>
          <cell r="G4988"/>
          <cell r="H4988" t="str">
            <v/>
          </cell>
        </row>
        <row r="4989">
          <cell r="A4989"/>
          <cell r="B4989"/>
          <cell r="C4989"/>
          <cell r="D4989"/>
          <cell r="E4989"/>
          <cell r="F4989"/>
          <cell r="G4989"/>
          <cell r="H4989" t="str">
            <v/>
          </cell>
        </row>
        <row r="4990">
          <cell r="A4990"/>
          <cell r="B4990"/>
          <cell r="C4990"/>
          <cell r="D4990"/>
          <cell r="E4990"/>
          <cell r="F4990"/>
          <cell r="G4990"/>
          <cell r="H4990" t="str">
            <v/>
          </cell>
        </row>
        <row r="4991">
          <cell r="A4991"/>
          <cell r="B4991"/>
          <cell r="C4991"/>
          <cell r="D4991"/>
          <cell r="E4991"/>
          <cell r="F4991"/>
          <cell r="G4991"/>
          <cell r="H4991" t="str">
            <v/>
          </cell>
        </row>
        <row r="4992">
          <cell r="A4992"/>
          <cell r="B4992"/>
          <cell r="C4992"/>
          <cell r="D4992"/>
          <cell r="E4992"/>
          <cell r="F4992"/>
          <cell r="G4992"/>
          <cell r="H4992" t="str">
            <v/>
          </cell>
        </row>
        <row r="4993">
          <cell r="A4993"/>
          <cell r="B4993"/>
          <cell r="C4993"/>
          <cell r="D4993"/>
          <cell r="E4993"/>
          <cell r="F4993"/>
          <cell r="G4993"/>
          <cell r="H4993" t="str">
            <v/>
          </cell>
        </row>
        <row r="4994">
          <cell r="A4994"/>
          <cell r="B4994"/>
          <cell r="C4994"/>
          <cell r="D4994"/>
          <cell r="E4994"/>
          <cell r="F4994"/>
          <cell r="G4994"/>
          <cell r="H4994" t="str">
            <v/>
          </cell>
        </row>
        <row r="4995">
          <cell r="A4995"/>
          <cell r="B4995"/>
          <cell r="C4995"/>
          <cell r="D4995"/>
          <cell r="E4995"/>
          <cell r="F4995"/>
          <cell r="G4995"/>
          <cell r="H4995" t="str">
            <v/>
          </cell>
        </row>
        <row r="4996">
          <cell r="A4996"/>
          <cell r="B4996"/>
          <cell r="C4996"/>
          <cell r="D4996"/>
          <cell r="E4996"/>
          <cell r="F4996"/>
          <cell r="G4996"/>
          <cell r="H4996" t="str">
            <v/>
          </cell>
        </row>
        <row r="4997">
          <cell r="A4997"/>
          <cell r="B4997"/>
          <cell r="C4997"/>
          <cell r="D4997"/>
          <cell r="E4997"/>
          <cell r="F4997"/>
          <cell r="G4997"/>
          <cell r="H4997" t="str">
            <v/>
          </cell>
        </row>
        <row r="4998">
          <cell r="A4998"/>
          <cell r="B4998"/>
          <cell r="C4998"/>
          <cell r="D4998"/>
          <cell r="E4998"/>
          <cell r="F4998"/>
          <cell r="G4998"/>
          <cell r="H4998" t="str">
            <v/>
          </cell>
        </row>
        <row r="4999">
          <cell r="A4999"/>
          <cell r="B4999"/>
          <cell r="C4999"/>
          <cell r="D4999"/>
          <cell r="E4999"/>
          <cell r="F4999"/>
          <cell r="G4999"/>
          <cell r="H4999" t="str">
            <v/>
          </cell>
        </row>
        <row r="5000">
          <cell r="A5000"/>
          <cell r="B5000"/>
          <cell r="C5000"/>
          <cell r="D5000"/>
          <cell r="E5000"/>
          <cell r="F5000"/>
          <cell r="G5000"/>
          <cell r="H5000" t="str">
            <v/>
          </cell>
        </row>
        <row r="5001">
          <cell r="A5001" t="str">
            <v>ITEM  - PÁGINA 1</v>
          </cell>
          <cell r="B5001"/>
          <cell r="C5001"/>
          <cell r="D5001"/>
          <cell r="E5001"/>
          <cell r="F5001"/>
          <cell r="G5001"/>
          <cell r="H5001"/>
        </row>
        <row r="5002">
          <cell r="A5002"/>
          <cell r="B5002"/>
          <cell r="C5002"/>
          <cell r="D5002"/>
          <cell r="E5002"/>
          <cell r="F5002"/>
          <cell r="G5002"/>
          <cell r="H5002" t="str">
            <v/>
          </cell>
        </row>
        <row r="5003">
          <cell r="A5003"/>
          <cell r="B5003"/>
          <cell r="C5003"/>
          <cell r="D5003"/>
          <cell r="E5003"/>
          <cell r="F5003"/>
          <cell r="G5003"/>
          <cell r="H5003" t="str">
            <v/>
          </cell>
        </row>
        <row r="5004">
          <cell r="A5004"/>
          <cell r="B5004"/>
          <cell r="C5004"/>
          <cell r="D5004"/>
          <cell r="E5004"/>
          <cell r="F5004"/>
          <cell r="G5004"/>
          <cell r="H5004" t="str">
            <v/>
          </cell>
        </row>
        <row r="5005">
          <cell r="A5005"/>
          <cell r="B5005"/>
          <cell r="C5005"/>
          <cell r="D5005"/>
          <cell r="E5005"/>
          <cell r="F5005"/>
          <cell r="G5005"/>
          <cell r="H5005" t="str">
            <v/>
          </cell>
        </row>
        <row r="5006">
          <cell r="A5006"/>
          <cell r="B5006"/>
          <cell r="C5006"/>
          <cell r="D5006"/>
          <cell r="E5006"/>
          <cell r="F5006"/>
          <cell r="G5006"/>
          <cell r="H5006" t="str">
            <v/>
          </cell>
        </row>
        <row r="5007">
          <cell r="A5007"/>
          <cell r="B5007"/>
          <cell r="C5007"/>
          <cell r="D5007"/>
          <cell r="E5007"/>
          <cell r="F5007"/>
          <cell r="G5007"/>
          <cell r="H5007" t="str">
            <v/>
          </cell>
        </row>
        <row r="5008">
          <cell r="A5008"/>
          <cell r="B5008"/>
          <cell r="C5008"/>
          <cell r="D5008"/>
          <cell r="E5008"/>
          <cell r="F5008"/>
          <cell r="G5008"/>
          <cell r="H5008" t="str">
            <v/>
          </cell>
        </row>
        <row r="5009">
          <cell r="A5009"/>
          <cell r="B5009"/>
          <cell r="C5009"/>
          <cell r="D5009"/>
          <cell r="E5009"/>
          <cell r="F5009"/>
          <cell r="G5009"/>
          <cell r="H5009" t="str">
            <v/>
          </cell>
        </row>
        <row r="5010">
          <cell r="A5010"/>
          <cell r="B5010"/>
          <cell r="C5010"/>
          <cell r="D5010"/>
          <cell r="E5010"/>
          <cell r="F5010"/>
          <cell r="G5010"/>
          <cell r="H5010" t="str">
            <v/>
          </cell>
        </row>
        <row r="5011">
          <cell r="A5011"/>
          <cell r="B5011"/>
          <cell r="C5011"/>
          <cell r="D5011"/>
          <cell r="E5011"/>
          <cell r="F5011"/>
          <cell r="G5011"/>
          <cell r="H5011" t="str">
            <v/>
          </cell>
        </row>
        <row r="5012">
          <cell r="A5012"/>
          <cell r="B5012"/>
          <cell r="C5012"/>
          <cell r="D5012"/>
          <cell r="E5012"/>
          <cell r="F5012"/>
          <cell r="G5012"/>
          <cell r="H5012" t="str">
            <v/>
          </cell>
        </row>
        <row r="5013">
          <cell r="A5013"/>
          <cell r="B5013"/>
          <cell r="C5013"/>
          <cell r="D5013"/>
          <cell r="E5013"/>
          <cell r="F5013"/>
          <cell r="G5013"/>
          <cell r="H5013" t="str">
            <v/>
          </cell>
        </row>
        <row r="5014">
          <cell r="A5014"/>
          <cell r="B5014"/>
          <cell r="C5014"/>
          <cell r="D5014"/>
          <cell r="E5014"/>
          <cell r="F5014"/>
          <cell r="G5014"/>
          <cell r="H5014" t="str">
            <v/>
          </cell>
        </row>
        <row r="5015">
          <cell r="A5015"/>
          <cell r="B5015"/>
          <cell r="C5015"/>
          <cell r="D5015"/>
          <cell r="E5015"/>
          <cell r="F5015"/>
          <cell r="G5015"/>
          <cell r="H5015" t="str">
            <v/>
          </cell>
        </row>
        <row r="5016">
          <cell r="A5016"/>
          <cell r="B5016"/>
          <cell r="C5016"/>
          <cell r="D5016"/>
          <cell r="E5016"/>
          <cell r="F5016"/>
          <cell r="G5016"/>
          <cell r="H5016" t="str">
            <v/>
          </cell>
        </row>
        <row r="5017">
          <cell r="A5017"/>
          <cell r="B5017"/>
          <cell r="C5017"/>
          <cell r="D5017"/>
          <cell r="E5017"/>
          <cell r="F5017"/>
          <cell r="G5017"/>
          <cell r="H5017" t="str">
            <v/>
          </cell>
        </row>
        <row r="5018">
          <cell r="A5018"/>
          <cell r="B5018"/>
          <cell r="C5018"/>
          <cell r="D5018"/>
          <cell r="E5018"/>
          <cell r="F5018"/>
          <cell r="G5018"/>
          <cell r="H5018" t="str">
            <v/>
          </cell>
        </row>
        <row r="5019">
          <cell r="A5019" t="str">
            <v xml:space="preserve">TOTAL CANTIDAD ITEM </v>
          </cell>
          <cell r="B5019"/>
          <cell r="C5019"/>
          <cell r="D5019"/>
          <cell r="E5019"/>
          <cell r="F5019"/>
          <cell r="G5019"/>
          <cell r="H5019" t="str">
            <v/>
          </cell>
        </row>
        <row r="5020">
          <cell r="A5020" t="str">
            <v>INSERTE PLANO, GRÁFICO O ESQUEMA AQUÍ</v>
          </cell>
          <cell r="B5020"/>
          <cell r="C5020"/>
          <cell r="D5020"/>
          <cell r="E5020"/>
          <cell r="F5020"/>
          <cell r="G5020"/>
          <cell r="H5020"/>
        </row>
        <row r="5021">
          <cell r="A5021"/>
          <cell r="B5021"/>
          <cell r="C5021"/>
          <cell r="D5021"/>
          <cell r="E5021"/>
          <cell r="F5021"/>
          <cell r="G5021"/>
          <cell r="H5021"/>
        </row>
        <row r="5022">
          <cell r="A5022"/>
          <cell r="B5022"/>
          <cell r="C5022"/>
          <cell r="D5022"/>
          <cell r="E5022"/>
          <cell r="F5022"/>
          <cell r="G5022"/>
          <cell r="H5022"/>
        </row>
        <row r="5023">
          <cell r="A5023"/>
          <cell r="B5023"/>
          <cell r="C5023"/>
          <cell r="D5023"/>
          <cell r="E5023"/>
          <cell r="F5023"/>
          <cell r="G5023"/>
          <cell r="H5023"/>
        </row>
        <row r="5024">
          <cell r="A5024"/>
          <cell r="B5024"/>
          <cell r="C5024"/>
          <cell r="D5024"/>
          <cell r="E5024"/>
          <cell r="F5024"/>
          <cell r="G5024"/>
          <cell r="H5024"/>
        </row>
        <row r="5025">
          <cell r="A5025"/>
          <cell r="B5025"/>
          <cell r="C5025"/>
          <cell r="D5025"/>
          <cell r="E5025"/>
          <cell r="F5025"/>
          <cell r="G5025"/>
          <cell r="H5025"/>
        </row>
        <row r="5026">
          <cell r="A5026"/>
          <cell r="B5026"/>
          <cell r="C5026"/>
          <cell r="D5026"/>
          <cell r="E5026"/>
          <cell r="F5026"/>
          <cell r="G5026"/>
          <cell r="H5026"/>
        </row>
        <row r="5027">
          <cell r="A5027"/>
          <cell r="B5027"/>
          <cell r="C5027"/>
          <cell r="D5027"/>
          <cell r="E5027"/>
          <cell r="F5027"/>
          <cell r="G5027"/>
          <cell r="H5027"/>
        </row>
        <row r="5028">
          <cell r="A5028"/>
          <cell r="B5028"/>
          <cell r="C5028"/>
          <cell r="D5028"/>
          <cell r="E5028"/>
          <cell r="F5028"/>
          <cell r="G5028"/>
          <cell r="H5028"/>
        </row>
        <row r="5029">
          <cell r="A5029"/>
          <cell r="B5029"/>
          <cell r="C5029"/>
          <cell r="D5029"/>
          <cell r="E5029"/>
          <cell r="F5029"/>
          <cell r="G5029"/>
          <cell r="H5029"/>
        </row>
        <row r="5030">
          <cell r="A5030"/>
          <cell r="B5030"/>
          <cell r="C5030"/>
          <cell r="D5030"/>
          <cell r="E5030"/>
          <cell r="F5030"/>
          <cell r="G5030"/>
          <cell r="H5030"/>
        </row>
        <row r="5031">
          <cell r="A5031"/>
          <cell r="B5031"/>
          <cell r="C5031"/>
          <cell r="D5031"/>
          <cell r="E5031"/>
          <cell r="F5031"/>
          <cell r="G5031"/>
          <cell r="H5031"/>
        </row>
        <row r="5032">
          <cell r="A5032"/>
          <cell r="B5032"/>
          <cell r="C5032"/>
          <cell r="D5032"/>
          <cell r="E5032"/>
          <cell r="F5032"/>
          <cell r="G5032"/>
          <cell r="H5032"/>
        </row>
        <row r="5033">
          <cell r="A5033"/>
          <cell r="B5033"/>
          <cell r="C5033"/>
          <cell r="D5033"/>
          <cell r="E5033"/>
          <cell r="F5033"/>
          <cell r="G5033"/>
          <cell r="H5033"/>
        </row>
        <row r="5034">
          <cell r="A5034"/>
          <cell r="B5034"/>
          <cell r="C5034"/>
          <cell r="D5034"/>
          <cell r="E5034"/>
          <cell r="F5034"/>
          <cell r="G5034"/>
          <cell r="H5034"/>
        </row>
        <row r="5035">
          <cell r="A5035"/>
          <cell r="B5035"/>
          <cell r="C5035"/>
          <cell r="D5035"/>
          <cell r="E5035"/>
          <cell r="F5035"/>
          <cell r="G5035"/>
          <cell r="H5035"/>
        </row>
        <row r="5036">
          <cell r="A5036"/>
          <cell r="B5036"/>
          <cell r="C5036"/>
          <cell r="D5036"/>
          <cell r="E5036"/>
          <cell r="F5036"/>
          <cell r="G5036"/>
          <cell r="H5036"/>
        </row>
        <row r="5037">
          <cell r="A5037"/>
          <cell r="B5037"/>
          <cell r="C5037"/>
          <cell r="D5037"/>
          <cell r="E5037"/>
          <cell r="F5037"/>
          <cell r="G5037"/>
          <cell r="H5037"/>
        </row>
        <row r="5038">
          <cell r="A5038"/>
          <cell r="B5038"/>
          <cell r="C5038"/>
          <cell r="D5038"/>
          <cell r="E5038"/>
          <cell r="F5038"/>
          <cell r="G5038"/>
          <cell r="H5038"/>
        </row>
        <row r="5039">
          <cell r="A5039"/>
          <cell r="B5039"/>
          <cell r="C5039"/>
          <cell r="D5039"/>
          <cell r="E5039"/>
          <cell r="F5039"/>
          <cell r="G5039"/>
          <cell r="H5039"/>
        </row>
        <row r="5040">
          <cell r="A5040"/>
          <cell r="C5040"/>
          <cell r="D5040"/>
          <cell r="E5040"/>
          <cell r="F5040"/>
          <cell r="G5040"/>
        </row>
        <row r="5041">
          <cell r="A5041"/>
          <cell r="C5041"/>
          <cell r="D5041"/>
          <cell r="E5041"/>
          <cell r="F5041"/>
          <cell r="G5041"/>
        </row>
        <row r="5042">
          <cell r="A5042"/>
          <cell r="B5042"/>
          <cell r="C5042"/>
          <cell r="D5042"/>
          <cell r="E5042"/>
          <cell r="F5042"/>
          <cell r="G5042"/>
        </row>
        <row r="5043">
          <cell r="A5043"/>
          <cell r="B5043" t="str">
            <v>LUIS ROBERTO MONTERROSA OROZCO</v>
          </cell>
          <cell r="C5043"/>
          <cell r="D5043"/>
          <cell r="E5043"/>
          <cell r="F5043"/>
          <cell r="G5043"/>
        </row>
        <row r="5044">
          <cell r="A5044"/>
          <cell r="B5044" t="str">
            <v>ING. CIVIL CONSULTOR EXTERNO</v>
          </cell>
          <cell r="C5044"/>
          <cell r="D5044"/>
          <cell r="E5044"/>
          <cell r="F5044"/>
          <cell r="G5044"/>
        </row>
        <row r="5045">
          <cell r="A5045"/>
          <cell r="B5045" t="str">
            <v>PLANEACION MUNICIPAL</v>
          </cell>
          <cell r="C5045"/>
          <cell r="D5045"/>
          <cell r="E5045"/>
          <cell r="F5045"/>
          <cell r="G5045"/>
        </row>
        <row r="5046">
          <cell r="A5046"/>
          <cell r="B5046" t="str">
            <v>M.P. 5202140692</v>
          </cell>
          <cell r="C5046" t="str">
            <v>ITEM  - PÁGINA 2</v>
          </cell>
          <cell r="D5046"/>
          <cell r="E5046"/>
          <cell r="F5046"/>
          <cell r="G5046"/>
          <cell r="H5046"/>
        </row>
        <row r="5047">
          <cell r="A5047" t="str">
            <v>DEPARTAMENTO DE ANTIOQUIA</v>
          </cell>
          <cell r="B5047"/>
          <cell r="C5047"/>
          <cell r="D5047"/>
          <cell r="E5047"/>
          <cell r="F5047"/>
          <cell r="G5047"/>
          <cell r="H5047"/>
        </row>
        <row r="5048">
          <cell r="A5048" t="str">
            <v>MUNICIPIO DE CAUCASIA</v>
          </cell>
          <cell r="B5048"/>
          <cell r="C5048"/>
          <cell r="D5048"/>
          <cell r="E5048"/>
          <cell r="F5048"/>
          <cell r="G5048"/>
          <cell r="H5048"/>
        </row>
        <row r="5049">
          <cell r="A5049" t="str">
            <v>PROYECTO: CONSTRUCCION DE PAVIMENTO RIGIDO URBANO EN LA URBANIZACION VILLA SUAREZ DEL MUNICIPIO DE CAUCASIA ,ANTIOQUIA</v>
          </cell>
          <cell r="B5049"/>
          <cell r="C5049"/>
          <cell r="D5049"/>
          <cell r="E5049"/>
          <cell r="F5049"/>
          <cell r="G5049"/>
          <cell r="H5049"/>
        </row>
        <row r="5050">
          <cell r="A5050"/>
          <cell r="C5050"/>
          <cell r="D5050"/>
          <cell r="E5050"/>
          <cell r="F5050"/>
          <cell r="G5050"/>
          <cell r="H5050"/>
        </row>
        <row r="5051">
          <cell r="A5051" t="str">
            <v>MEMORIAS DE OBRA</v>
          </cell>
          <cell r="B5051"/>
          <cell r="C5051"/>
          <cell r="D5051"/>
          <cell r="E5051"/>
          <cell r="F5051"/>
          <cell r="G5051"/>
          <cell r="H5051"/>
        </row>
        <row r="5053">
          <cell r="A5053" t="str">
            <v>ITEM</v>
          </cell>
          <cell r="B5053" t="str">
            <v>DESCRIPCIÓN</v>
          </cell>
          <cell r="C5053"/>
          <cell r="D5053"/>
          <cell r="E5053"/>
          <cell r="F5053"/>
          <cell r="G5053" t="str">
            <v>UNIDAD</v>
          </cell>
          <cell r="H5053" t="str">
            <v>CANTIDAD</v>
          </cell>
        </row>
        <row r="5054">
          <cell r="A5054"/>
          <cell r="B5054" t="str">
            <v/>
          </cell>
          <cell r="C5054"/>
          <cell r="D5054"/>
          <cell r="E5054"/>
          <cell r="F5054"/>
          <cell r="G5054" t="str">
            <v/>
          </cell>
          <cell r="H5054" t="str">
            <v/>
          </cell>
        </row>
        <row r="5055">
          <cell r="A5055"/>
          <cell r="B5055"/>
          <cell r="C5055"/>
          <cell r="D5055"/>
          <cell r="E5055"/>
          <cell r="F5055"/>
          <cell r="G5055"/>
        </row>
        <row r="5056">
          <cell r="A5056" t="str">
            <v>DETALLE</v>
          </cell>
          <cell r="B5056"/>
          <cell r="C5056" t="str">
            <v>FACTOR</v>
          </cell>
          <cell r="D5056" t="str">
            <v>CANTIDAD</v>
          </cell>
          <cell r="E5056" t="str">
            <v>A (ML)</v>
          </cell>
          <cell r="F5056" t="str">
            <v>B (M2)</v>
          </cell>
          <cell r="G5056" t="str">
            <v>C (M3)</v>
          </cell>
          <cell r="H5056" t="str">
            <v>TOTAL</v>
          </cell>
        </row>
        <row r="5057">
          <cell r="A5057"/>
          <cell r="B5057"/>
          <cell r="C5057"/>
          <cell r="D5057"/>
          <cell r="E5057"/>
          <cell r="F5057"/>
          <cell r="G5057"/>
          <cell r="H5057" t="str">
            <v/>
          </cell>
        </row>
        <row r="5058">
          <cell r="A5058"/>
          <cell r="B5058"/>
          <cell r="C5058"/>
          <cell r="D5058"/>
          <cell r="E5058"/>
          <cell r="F5058"/>
          <cell r="G5058"/>
          <cell r="H5058" t="str">
            <v/>
          </cell>
        </row>
        <row r="5059">
          <cell r="A5059"/>
          <cell r="B5059"/>
          <cell r="C5059"/>
          <cell r="D5059"/>
          <cell r="E5059"/>
          <cell r="F5059"/>
          <cell r="G5059"/>
          <cell r="H5059" t="str">
            <v/>
          </cell>
        </row>
        <row r="5060">
          <cell r="A5060"/>
          <cell r="B5060"/>
          <cell r="C5060"/>
          <cell r="D5060"/>
          <cell r="E5060"/>
          <cell r="F5060"/>
          <cell r="G5060"/>
          <cell r="H5060" t="str">
            <v/>
          </cell>
        </row>
        <row r="5061">
          <cell r="A5061"/>
          <cell r="B5061"/>
          <cell r="C5061"/>
          <cell r="D5061"/>
          <cell r="E5061"/>
          <cell r="F5061"/>
          <cell r="G5061"/>
          <cell r="H5061" t="str">
            <v/>
          </cell>
        </row>
        <row r="5062">
          <cell r="A5062"/>
          <cell r="B5062"/>
          <cell r="C5062"/>
          <cell r="D5062"/>
          <cell r="E5062"/>
          <cell r="F5062"/>
          <cell r="G5062"/>
          <cell r="H5062" t="str">
            <v/>
          </cell>
        </row>
        <row r="5063">
          <cell r="A5063"/>
          <cell r="B5063"/>
          <cell r="C5063"/>
          <cell r="D5063"/>
          <cell r="E5063"/>
          <cell r="F5063"/>
          <cell r="G5063"/>
          <cell r="H5063" t="str">
            <v/>
          </cell>
        </row>
        <row r="5064">
          <cell r="A5064"/>
          <cell r="B5064"/>
          <cell r="C5064"/>
          <cell r="D5064"/>
          <cell r="E5064"/>
          <cell r="F5064"/>
          <cell r="G5064"/>
          <cell r="H5064" t="str">
            <v/>
          </cell>
        </row>
        <row r="5065">
          <cell r="A5065"/>
          <cell r="B5065"/>
          <cell r="C5065"/>
          <cell r="D5065"/>
          <cell r="E5065"/>
          <cell r="F5065"/>
          <cell r="G5065"/>
          <cell r="H5065" t="str">
            <v/>
          </cell>
        </row>
        <row r="5066">
          <cell r="A5066"/>
          <cell r="B5066"/>
          <cell r="C5066"/>
          <cell r="D5066"/>
          <cell r="E5066"/>
          <cell r="F5066"/>
          <cell r="G5066"/>
          <cell r="H5066" t="str">
            <v/>
          </cell>
        </row>
        <row r="5067">
          <cell r="A5067"/>
          <cell r="B5067"/>
          <cell r="C5067"/>
          <cell r="D5067"/>
          <cell r="E5067"/>
          <cell r="F5067"/>
          <cell r="G5067"/>
          <cell r="H5067" t="str">
            <v/>
          </cell>
        </row>
        <row r="5068">
          <cell r="A5068"/>
          <cell r="B5068"/>
          <cell r="C5068"/>
          <cell r="D5068"/>
          <cell r="E5068"/>
          <cell r="F5068"/>
          <cell r="G5068"/>
          <cell r="H5068" t="str">
            <v/>
          </cell>
        </row>
        <row r="5069">
          <cell r="A5069"/>
          <cell r="B5069"/>
          <cell r="C5069"/>
          <cell r="D5069"/>
          <cell r="E5069"/>
          <cell r="F5069"/>
          <cell r="G5069"/>
          <cell r="H5069" t="str">
            <v/>
          </cell>
        </row>
        <row r="5070">
          <cell r="A5070"/>
          <cell r="B5070"/>
          <cell r="C5070"/>
          <cell r="D5070"/>
          <cell r="E5070"/>
          <cell r="F5070"/>
          <cell r="G5070"/>
          <cell r="H5070" t="str">
            <v/>
          </cell>
        </row>
        <row r="5071">
          <cell r="A5071"/>
          <cell r="B5071"/>
          <cell r="C5071"/>
          <cell r="D5071"/>
          <cell r="E5071"/>
          <cell r="F5071"/>
          <cell r="G5071"/>
          <cell r="H5071" t="str">
            <v/>
          </cell>
        </row>
        <row r="5072">
          <cell r="A5072"/>
          <cell r="B5072"/>
          <cell r="C5072"/>
          <cell r="D5072"/>
          <cell r="E5072"/>
          <cell r="F5072"/>
          <cell r="G5072"/>
          <cell r="H5072" t="str">
            <v/>
          </cell>
        </row>
        <row r="5073">
          <cell r="A5073"/>
          <cell r="B5073"/>
          <cell r="C5073"/>
          <cell r="D5073"/>
          <cell r="E5073"/>
          <cell r="F5073"/>
          <cell r="G5073"/>
          <cell r="H5073" t="str">
            <v/>
          </cell>
        </row>
        <row r="5074">
          <cell r="A5074"/>
          <cell r="B5074"/>
          <cell r="C5074"/>
          <cell r="D5074"/>
          <cell r="E5074"/>
          <cell r="F5074"/>
          <cell r="G5074"/>
          <cell r="H5074" t="str">
            <v/>
          </cell>
        </row>
        <row r="5075">
          <cell r="A5075"/>
          <cell r="B5075"/>
          <cell r="C5075"/>
          <cell r="D5075"/>
          <cell r="E5075"/>
          <cell r="F5075"/>
          <cell r="G5075"/>
          <cell r="H5075" t="str">
            <v/>
          </cell>
        </row>
        <row r="5076">
          <cell r="A5076"/>
          <cell r="B5076"/>
          <cell r="C5076"/>
          <cell r="D5076"/>
          <cell r="E5076"/>
          <cell r="F5076"/>
          <cell r="G5076"/>
          <cell r="H5076" t="str">
            <v/>
          </cell>
        </row>
        <row r="5077">
          <cell r="A5077"/>
          <cell r="B5077"/>
          <cell r="C5077"/>
          <cell r="D5077"/>
          <cell r="E5077"/>
          <cell r="F5077"/>
          <cell r="G5077"/>
          <cell r="H5077" t="str">
            <v/>
          </cell>
        </row>
        <row r="5078">
          <cell r="A5078"/>
          <cell r="B5078"/>
          <cell r="C5078"/>
          <cell r="D5078"/>
          <cell r="E5078"/>
          <cell r="F5078"/>
          <cell r="G5078"/>
          <cell r="H5078" t="str">
            <v/>
          </cell>
        </row>
        <row r="5079">
          <cell r="A5079"/>
          <cell r="B5079"/>
          <cell r="C5079"/>
          <cell r="D5079"/>
          <cell r="E5079"/>
          <cell r="F5079"/>
          <cell r="G5079"/>
          <cell r="H5079" t="str">
            <v/>
          </cell>
        </row>
        <row r="5080">
          <cell r="A5080"/>
          <cell r="B5080"/>
          <cell r="C5080"/>
          <cell r="D5080"/>
          <cell r="E5080"/>
          <cell r="F5080"/>
          <cell r="G5080"/>
          <cell r="H5080" t="str">
            <v/>
          </cell>
        </row>
        <row r="5081">
          <cell r="A5081"/>
          <cell r="B5081"/>
          <cell r="C5081"/>
          <cell r="D5081"/>
          <cell r="E5081"/>
          <cell r="F5081"/>
          <cell r="G5081"/>
          <cell r="H5081" t="str">
            <v/>
          </cell>
        </row>
        <row r="5082">
          <cell r="A5082"/>
          <cell r="B5082"/>
          <cell r="C5082"/>
          <cell r="D5082"/>
          <cell r="E5082"/>
          <cell r="F5082"/>
          <cell r="G5082"/>
          <cell r="H5082" t="str">
            <v/>
          </cell>
        </row>
        <row r="5083">
          <cell r="A5083"/>
          <cell r="B5083"/>
          <cell r="C5083"/>
          <cell r="D5083"/>
          <cell r="E5083"/>
          <cell r="F5083"/>
          <cell r="G5083"/>
          <cell r="H5083" t="str">
            <v/>
          </cell>
        </row>
        <row r="5084">
          <cell r="A5084"/>
          <cell r="B5084"/>
          <cell r="C5084"/>
          <cell r="D5084"/>
          <cell r="E5084"/>
          <cell r="F5084"/>
          <cell r="G5084"/>
          <cell r="H5084" t="str">
            <v/>
          </cell>
        </row>
        <row r="5085">
          <cell r="A5085"/>
          <cell r="B5085"/>
          <cell r="C5085"/>
          <cell r="D5085"/>
          <cell r="E5085"/>
          <cell r="F5085"/>
          <cell r="G5085"/>
          <cell r="H5085" t="str">
            <v/>
          </cell>
        </row>
        <row r="5086">
          <cell r="A5086"/>
          <cell r="B5086"/>
          <cell r="C5086"/>
          <cell r="D5086"/>
          <cell r="E5086"/>
          <cell r="F5086"/>
          <cell r="G5086"/>
          <cell r="H5086" t="str">
            <v/>
          </cell>
        </row>
        <row r="5087">
          <cell r="A5087"/>
          <cell r="B5087"/>
          <cell r="C5087"/>
          <cell r="D5087"/>
          <cell r="E5087"/>
          <cell r="F5087"/>
          <cell r="G5087"/>
          <cell r="H5087" t="str">
            <v/>
          </cell>
        </row>
        <row r="5088">
          <cell r="A5088" t="str">
            <v>ITEM  - PÁGINA 1</v>
          </cell>
          <cell r="B5088"/>
          <cell r="C5088"/>
          <cell r="D5088"/>
          <cell r="E5088"/>
          <cell r="F5088"/>
          <cell r="G5088"/>
          <cell r="H5088"/>
        </row>
        <row r="5089">
          <cell r="A5089"/>
          <cell r="B5089"/>
          <cell r="C5089"/>
          <cell r="D5089"/>
          <cell r="E5089"/>
          <cell r="F5089"/>
          <cell r="G5089"/>
          <cell r="H5089" t="str">
            <v/>
          </cell>
        </row>
        <row r="5090">
          <cell r="A5090"/>
          <cell r="B5090"/>
          <cell r="C5090"/>
          <cell r="D5090"/>
          <cell r="E5090"/>
          <cell r="F5090"/>
          <cell r="G5090"/>
          <cell r="H5090" t="str">
            <v/>
          </cell>
        </row>
        <row r="5091">
          <cell r="A5091"/>
          <cell r="B5091"/>
          <cell r="C5091"/>
          <cell r="D5091"/>
          <cell r="E5091"/>
          <cell r="F5091"/>
          <cell r="G5091"/>
          <cell r="H5091" t="str">
            <v/>
          </cell>
        </row>
        <row r="5092">
          <cell r="A5092"/>
          <cell r="B5092"/>
          <cell r="C5092"/>
          <cell r="D5092"/>
          <cell r="E5092"/>
          <cell r="F5092"/>
          <cell r="G5092"/>
          <cell r="H5092" t="str">
            <v/>
          </cell>
        </row>
        <row r="5093">
          <cell r="A5093"/>
          <cell r="B5093"/>
          <cell r="C5093"/>
          <cell r="D5093"/>
          <cell r="E5093"/>
          <cell r="F5093"/>
          <cell r="G5093"/>
          <cell r="H5093" t="str">
            <v/>
          </cell>
        </row>
        <row r="5094">
          <cell r="A5094"/>
          <cell r="B5094"/>
          <cell r="C5094"/>
          <cell r="D5094"/>
          <cell r="E5094"/>
          <cell r="F5094"/>
          <cell r="G5094"/>
          <cell r="H5094" t="str">
            <v/>
          </cell>
        </row>
        <row r="5095">
          <cell r="A5095"/>
          <cell r="B5095"/>
          <cell r="C5095"/>
          <cell r="D5095"/>
          <cell r="E5095"/>
          <cell r="F5095"/>
          <cell r="G5095"/>
          <cell r="H5095" t="str">
            <v/>
          </cell>
        </row>
        <row r="5096">
          <cell r="A5096"/>
          <cell r="B5096"/>
          <cell r="C5096"/>
          <cell r="D5096"/>
          <cell r="E5096"/>
          <cell r="F5096"/>
          <cell r="G5096"/>
          <cell r="H5096" t="str">
            <v/>
          </cell>
        </row>
        <row r="5097">
          <cell r="A5097"/>
          <cell r="B5097"/>
          <cell r="C5097"/>
          <cell r="D5097"/>
          <cell r="E5097"/>
          <cell r="F5097"/>
          <cell r="G5097"/>
          <cell r="H5097" t="str">
            <v/>
          </cell>
        </row>
        <row r="5098">
          <cell r="A5098"/>
          <cell r="B5098"/>
          <cell r="C5098"/>
          <cell r="D5098"/>
          <cell r="E5098"/>
          <cell r="F5098"/>
          <cell r="G5098"/>
          <cell r="H5098" t="str">
            <v/>
          </cell>
        </row>
        <row r="5099">
          <cell r="A5099"/>
          <cell r="B5099"/>
          <cell r="C5099"/>
          <cell r="D5099"/>
          <cell r="E5099"/>
          <cell r="F5099"/>
          <cell r="G5099"/>
          <cell r="H5099" t="str">
            <v/>
          </cell>
        </row>
        <row r="5100">
          <cell r="A5100"/>
          <cell r="B5100"/>
          <cell r="C5100"/>
          <cell r="D5100"/>
          <cell r="E5100"/>
          <cell r="F5100"/>
          <cell r="G5100"/>
          <cell r="H5100" t="str">
            <v/>
          </cell>
        </row>
        <row r="5101">
          <cell r="A5101"/>
          <cell r="B5101"/>
          <cell r="C5101"/>
          <cell r="D5101"/>
          <cell r="E5101"/>
          <cell r="F5101"/>
          <cell r="G5101"/>
          <cell r="H5101" t="str">
            <v/>
          </cell>
        </row>
        <row r="5102">
          <cell r="A5102"/>
          <cell r="B5102"/>
          <cell r="C5102"/>
          <cell r="D5102"/>
          <cell r="E5102"/>
          <cell r="F5102"/>
          <cell r="G5102"/>
          <cell r="H5102" t="str">
            <v/>
          </cell>
        </row>
        <row r="5103">
          <cell r="A5103"/>
          <cell r="B5103"/>
          <cell r="C5103"/>
          <cell r="D5103"/>
          <cell r="E5103"/>
          <cell r="F5103"/>
          <cell r="G5103"/>
          <cell r="H5103" t="str">
            <v/>
          </cell>
        </row>
        <row r="5104">
          <cell r="A5104"/>
          <cell r="B5104"/>
          <cell r="C5104"/>
          <cell r="D5104"/>
          <cell r="E5104"/>
          <cell r="F5104"/>
          <cell r="G5104"/>
          <cell r="H5104" t="str">
            <v/>
          </cell>
        </row>
        <row r="5105">
          <cell r="A5105"/>
          <cell r="B5105"/>
          <cell r="C5105"/>
          <cell r="D5105"/>
          <cell r="E5105"/>
          <cell r="F5105"/>
          <cell r="G5105"/>
          <cell r="H5105" t="str">
            <v/>
          </cell>
        </row>
        <row r="5106">
          <cell r="A5106" t="str">
            <v xml:space="preserve">TOTAL CANTIDAD ITEM </v>
          </cell>
          <cell r="B5106"/>
          <cell r="C5106"/>
          <cell r="D5106"/>
          <cell r="E5106"/>
          <cell r="F5106"/>
          <cell r="G5106"/>
          <cell r="H5106" t="str">
            <v/>
          </cell>
        </row>
        <row r="5107">
          <cell r="A5107" t="str">
            <v>INSERTE PLANO, GRÁFICO O ESQUEMA AQUÍ</v>
          </cell>
          <cell r="B5107"/>
          <cell r="C5107"/>
          <cell r="D5107"/>
          <cell r="E5107"/>
          <cell r="F5107"/>
          <cell r="G5107"/>
          <cell r="H5107"/>
        </row>
        <row r="5108">
          <cell r="A5108"/>
          <cell r="B5108"/>
          <cell r="C5108"/>
          <cell r="D5108"/>
          <cell r="E5108"/>
          <cell r="F5108"/>
          <cell r="G5108"/>
          <cell r="H5108"/>
        </row>
        <row r="5109">
          <cell r="A5109"/>
          <cell r="B5109"/>
          <cell r="C5109"/>
          <cell r="D5109"/>
          <cell r="E5109"/>
          <cell r="F5109"/>
          <cell r="G5109"/>
          <cell r="H5109"/>
        </row>
        <row r="5110">
          <cell r="A5110"/>
          <cell r="B5110"/>
          <cell r="C5110"/>
          <cell r="D5110"/>
          <cell r="E5110"/>
          <cell r="F5110"/>
          <cell r="G5110"/>
          <cell r="H5110"/>
        </row>
        <row r="5111">
          <cell r="A5111"/>
          <cell r="B5111"/>
          <cell r="C5111"/>
          <cell r="D5111"/>
          <cell r="E5111"/>
          <cell r="F5111"/>
          <cell r="G5111"/>
          <cell r="H5111"/>
        </row>
        <row r="5112">
          <cell r="A5112"/>
          <cell r="B5112"/>
          <cell r="C5112"/>
          <cell r="D5112"/>
          <cell r="E5112"/>
          <cell r="F5112"/>
          <cell r="G5112"/>
          <cell r="H5112"/>
        </row>
        <row r="5113">
          <cell r="A5113"/>
          <cell r="B5113"/>
          <cell r="C5113"/>
          <cell r="D5113"/>
          <cell r="E5113"/>
          <cell r="F5113"/>
          <cell r="G5113"/>
          <cell r="H5113"/>
        </row>
        <row r="5114">
          <cell r="A5114"/>
          <cell r="B5114"/>
          <cell r="C5114"/>
          <cell r="D5114"/>
          <cell r="E5114"/>
          <cell r="F5114"/>
          <cell r="G5114"/>
          <cell r="H5114"/>
        </row>
        <row r="5115">
          <cell r="A5115"/>
          <cell r="B5115"/>
          <cell r="C5115"/>
          <cell r="D5115"/>
          <cell r="E5115"/>
          <cell r="F5115"/>
          <cell r="G5115"/>
          <cell r="H5115"/>
        </row>
        <row r="5116">
          <cell r="A5116"/>
          <cell r="B5116"/>
          <cell r="C5116"/>
          <cell r="D5116"/>
          <cell r="E5116"/>
          <cell r="F5116"/>
          <cell r="G5116"/>
          <cell r="H5116"/>
        </row>
        <row r="5117">
          <cell r="A5117"/>
          <cell r="B5117"/>
          <cell r="C5117"/>
          <cell r="D5117"/>
          <cell r="E5117"/>
          <cell r="F5117"/>
          <cell r="G5117"/>
          <cell r="H5117"/>
        </row>
        <row r="5118">
          <cell r="A5118"/>
          <cell r="B5118"/>
          <cell r="C5118"/>
          <cell r="D5118"/>
          <cell r="E5118"/>
          <cell r="F5118"/>
          <cell r="G5118"/>
          <cell r="H5118"/>
        </row>
        <row r="5119">
          <cell r="A5119"/>
          <cell r="B5119"/>
          <cell r="C5119"/>
          <cell r="D5119"/>
          <cell r="E5119"/>
          <cell r="F5119"/>
          <cell r="G5119"/>
          <cell r="H5119"/>
        </row>
        <row r="5120">
          <cell r="A5120"/>
          <cell r="B5120"/>
          <cell r="C5120"/>
          <cell r="D5120"/>
          <cell r="E5120"/>
          <cell r="F5120"/>
          <cell r="G5120"/>
          <cell r="H5120"/>
        </row>
        <row r="5121">
          <cell r="A5121"/>
          <cell r="B5121"/>
          <cell r="C5121"/>
          <cell r="D5121"/>
          <cell r="E5121"/>
          <cell r="F5121"/>
          <cell r="G5121"/>
          <cell r="H5121"/>
        </row>
        <row r="5122">
          <cell r="A5122"/>
          <cell r="B5122"/>
          <cell r="C5122"/>
          <cell r="D5122"/>
          <cell r="E5122"/>
          <cell r="F5122"/>
          <cell r="G5122"/>
          <cell r="H5122"/>
        </row>
        <row r="5123">
          <cell r="A5123"/>
          <cell r="B5123"/>
          <cell r="C5123"/>
          <cell r="D5123"/>
          <cell r="E5123"/>
          <cell r="F5123"/>
          <cell r="G5123"/>
          <cell r="H5123"/>
        </row>
        <row r="5124">
          <cell r="A5124"/>
          <cell r="B5124"/>
          <cell r="C5124"/>
          <cell r="D5124"/>
          <cell r="E5124"/>
          <cell r="F5124"/>
          <cell r="G5124"/>
          <cell r="H5124"/>
        </row>
        <row r="5125">
          <cell r="A5125"/>
          <cell r="B5125"/>
          <cell r="C5125"/>
          <cell r="D5125"/>
          <cell r="E5125"/>
          <cell r="F5125"/>
          <cell r="G5125"/>
          <cell r="H5125"/>
        </row>
        <row r="5126">
          <cell r="A5126"/>
          <cell r="B5126"/>
          <cell r="C5126"/>
          <cell r="D5126"/>
          <cell r="E5126"/>
          <cell r="F5126"/>
          <cell r="G5126"/>
          <cell r="H5126"/>
        </row>
        <row r="5127">
          <cell r="A5127"/>
          <cell r="C5127"/>
          <cell r="D5127"/>
          <cell r="E5127"/>
          <cell r="F5127"/>
          <cell r="G5127"/>
        </row>
        <row r="5128">
          <cell r="A5128"/>
          <cell r="C5128"/>
          <cell r="D5128"/>
          <cell r="E5128"/>
          <cell r="F5128"/>
          <cell r="G5128"/>
        </row>
        <row r="5129">
          <cell r="A5129"/>
          <cell r="B5129"/>
          <cell r="C5129"/>
          <cell r="D5129"/>
          <cell r="E5129"/>
          <cell r="F5129"/>
          <cell r="G5129"/>
        </row>
        <row r="5130">
          <cell r="A5130"/>
          <cell r="B5130" t="str">
            <v>LUIS ROBERTO MONTERROSA OROZCO</v>
          </cell>
          <cell r="C5130"/>
          <cell r="D5130"/>
          <cell r="E5130"/>
          <cell r="F5130"/>
          <cell r="G5130"/>
        </row>
        <row r="5131">
          <cell r="A5131"/>
          <cell r="B5131" t="str">
            <v>ING. CIVIL CONSULTOR EXTERNO</v>
          </cell>
          <cell r="C5131"/>
          <cell r="D5131"/>
          <cell r="E5131"/>
          <cell r="F5131"/>
          <cell r="G5131"/>
        </row>
        <row r="5132">
          <cell r="A5132"/>
          <cell r="B5132" t="str">
            <v>PLANEACION MUNICIPAL</v>
          </cell>
          <cell r="C5132"/>
          <cell r="D5132"/>
          <cell r="E5132"/>
          <cell r="F5132"/>
          <cell r="G5132"/>
        </row>
        <row r="5133">
          <cell r="A5133"/>
          <cell r="B5133" t="str">
            <v>M.P. 5202140692</v>
          </cell>
          <cell r="C5133" t="str">
            <v>ITEM  - PÁGINA 2</v>
          </cell>
          <cell r="D5133"/>
          <cell r="E5133"/>
          <cell r="F5133"/>
          <cell r="G5133"/>
          <cell r="H5133"/>
        </row>
        <row r="5134">
          <cell r="A5134" t="str">
            <v>DEPARTAMENTO DE ANTIOQUIA</v>
          </cell>
          <cell r="B5134"/>
          <cell r="C5134"/>
          <cell r="D5134"/>
          <cell r="E5134"/>
          <cell r="F5134"/>
          <cell r="G5134"/>
          <cell r="H5134"/>
        </row>
        <row r="5135">
          <cell r="A5135" t="str">
            <v>MUNICIPIO DE CAUCASIA</v>
          </cell>
          <cell r="B5135"/>
          <cell r="C5135"/>
          <cell r="D5135"/>
          <cell r="E5135"/>
          <cell r="F5135"/>
          <cell r="G5135"/>
          <cell r="H5135"/>
        </row>
        <row r="5136">
          <cell r="A5136" t="str">
            <v>PROYECTO: CONSTRUCCION DE PAVIMENTO RIGIDO URBANO EN LA URBANIZACION VILLA SUAREZ DEL MUNICIPIO DE CAUCASIA ,ANTIOQUIA</v>
          </cell>
          <cell r="B5136"/>
          <cell r="C5136"/>
          <cell r="D5136"/>
          <cell r="E5136"/>
          <cell r="F5136"/>
          <cell r="G5136"/>
          <cell r="H5136"/>
        </row>
        <row r="5137">
          <cell r="A5137"/>
          <cell r="C5137"/>
          <cell r="D5137"/>
          <cell r="E5137"/>
          <cell r="F5137"/>
          <cell r="G5137"/>
          <cell r="H5137"/>
        </row>
        <row r="5138">
          <cell r="A5138" t="str">
            <v>MEMORIAS DE OBRA</v>
          </cell>
          <cell r="B5138"/>
          <cell r="C5138"/>
          <cell r="D5138"/>
          <cell r="E5138"/>
          <cell r="F5138"/>
          <cell r="G5138"/>
          <cell r="H5138"/>
        </row>
        <row r="5140">
          <cell r="A5140" t="str">
            <v>ITEM</v>
          </cell>
          <cell r="B5140" t="str">
            <v>DESCRIPCIÓN</v>
          </cell>
          <cell r="C5140"/>
          <cell r="D5140"/>
          <cell r="E5140"/>
          <cell r="F5140"/>
          <cell r="G5140" t="str">
            <v>UNIDAD</v>
          </cell>
          <cell r="H5140" t="str">
            <v>CANTIDAD</v>
          </cell>
        </row>
        <row r="5141">
          <cell r="A5141"/>
          <cell r="B5141" t="str">
            <v/>
          </cell>
          <cell r="C5141"/>
          <cell r="D5141"/>
          <cell r="E5141"/>
          <cell r="F5141"/>
          <cell r="G5141" t="str">
            <v/>
          </cell>
          <cell r="H5141" t="str">
            <v/>
          </cell>
        </row>
        <row r="5142">
          <cell r="A5142"/>
          <cell r="B5142"/>
          <cell r="C5142"/>
          <cell r="D5142"/>
          <cell r="E5142"/>
          <cell r="F5142"/>
          <cell r="G5142"/>
        </row>
        <row r="5143">
          <cell r="A5143" t="str">
            <v>DETALLE</v>
          </cell>
          <cell r="B5143"/>
          <cell r="C5143" t="str">
            <v>FACTOR</v>
          </cell>
          <cell r="D5143" t="str">
            <v>CANTIDAD</v>
          </cell>
          <cell r="E5143" t="str">
            <v>A (ML)</v>
          </cell>
          <cell r="F5143" t="str">
            <v>B (M2)</v>
          </cell>
          <cell r="G5143" t="str">
            <v>C (M3)</v>
          </cell>
          <cell r="H5143" t="str">
            <v>TOTAL</v>
          </cell>
        </row>
        <row r="5144">
          <cell r="A5144"/>
          <cell r="B5144"/>
          <cell r="C5144"/>
          <cell r="D5144"/>
          <cell r="E5144"/>
          <cell r="F5144"/>
          <cell r="G5144"/>
          <cell r="H5144" t="str">
            <v/>
          </cell>
        </row>
        <row r="5145">
          <cell r="A5145"/>
          <cell r="B5145"/>
          <cell r="C5145"/>
          <cell r="D5145"/>
          <cell r="E5145"/>
          <cell r="F5145"/>
          <cell r="G5145"/>
          <cell r="H5145" t="str">
            <v/>
          </cell>
        </row>
        <row r="5146">
          <cell r="A5146"/>
          <cell r="B5146"/>
          <cell r="C5146"/>
          <cell r="D5146"/>
          <cell r="E5146"/>
          <cell r="F5146"/>
          <cell r="G5146"/>
          <cell r="H5146" t="str">
            <v/>
          </cell>
        </row>
        <row r="5147">
          <cell r="A5147"/>
          <cell r="B5147"/>
          <cell r="C5147"/>
          <cell r="D5147"/>
          <cell r="E5147"/>
          <cell r="F5147"/>
          <cell r="G5147"/>
          <cell r="H5147" t="str">
            <v/>
          </cell>
        </row>
        <row r="5148">
          <cell r="A5148"/>
          <cell r="B5148"/>
          <cell r="C5148"/>
          <cell r="D5148"/>
          <cell r="E5148"/>
          <cell r="F5148"/>
          <cell r="G5148"/>
          <cell r="H5148" t="str">
            <v/>
          </cell>
        </row>
        <row r="5149">
          <cell r="A5149"/>
          <cell r="B5149"/>
          <cell r="C5149"/>
          <cell r="D5149"/>
          <cell r="E5149"/>
          <cell r="F5149"/>
          <cell r="G5149"/>
          <cell r="H5149" t="str">
            <v/>
          </cell>
        </row>
        <row r="5150">
          <cell r="A5150"/>
          <cell r="B5150"/>
          <cell r="C5150"/>
          <cell r="D5150"/>
          <cell r="E5150"/>
          <cell r="F5150"/>
          <cell r="G5150"/>
          <cell r="H5150" t="str">
            <v/>
          </cell>
        </row>
        <row r="5151">
          <cell r="A5151"/>
          <cell r="B5151"/>
          <cell r="C5151"/>
          <cell r="D5151"/>
          <cell r="E5151"/>
          <cell r="F5151"/>
          <cell r="G5151"/>
          <cell r="H5151" t="str">
            <v/>
          </cell>
        </row>
        <row r="5152">
          <cell r="A5152"/>
          <cell r="B5152"/>
          <cell r="C5152"/>
          <cell r="D5152"/>
          <cell r="E5152"/>
          <cell r="F5152"/>
          <cell r="G5152"/>
          <cell r="H5152" t="str">
            <v/>
          </cell>
        </row>
        <row r="5153">
          <cell r="A5153"/>
          <cell r="B5153"/>
          <cell r="C5153"/>
          <cell r="D5153"/>
          <cell r="E5153"/>
          <cell r="F5153"/>
          <cell r="G5153"/>
          <cell r="H5153" t="str">
            <v/>
          </cell>
        </row>
        <row r="5154">
          <cell r="A5154"/>
          <cell r="B5154"/>
          <cell r="C5154"/>
          <cell r="D5154"/>
          <cell r="E5154"/>
          <cell r="F5154"/>
          <cell r="G5154"/>
          <cell r="H5154" t="str">
            <v/>
          </cell>
        </row>
        <row r="5155">
          <cell r="A5155"/>
          <cell r="B5155"/>
          <cell r="C5155"/>
          <cell r="D5155"/>
          <cell r="E5155"/>
          <cell r="F5155"/>
          <cell r="G5155"/>
          <cell r="H5155" t="str">
            <v/>
          </cell>
        </row>
        <row r="5156">
          <cell r="A5156"/>
          <cell r="B5156"/>
          <cell r="C5156"/>
          <cell r="D5156"/>
          <cell r="E5156"/>
          <cell r="F5156"/>
          <cell r="G5156"/>
          <cell r="H5156" t="str">
            <v/>
          </cell>
        </row>
        <row r="5157">
          <cell r="A5157"/>
          <cell r="B5157"/>
          <cell r="C5157"/>
          <cell r="D5157"/>
          <cell r="E5157"/>
          <cell r="F5157"/>
          <cell r="G5157"/>
          <cell r="H5157" t="str">
            <v/>
          </cell>
        </row>
        <row r="5158">
          <cell r="A5158"/>
          <cell r="B5158"/>
          <cell r="C5158"/>
          <cell r="D5158"/>
          <cell r="E5158"/>
          <cell r="F5158"/>
          <cell r="G5158"/>
          <cell r="H5158" t="str">
            <v/>
          </cell>
        </row>
        <row r="5159">
          <cell r="A5159"/>
          <cell r="B5159"/>
          <cell r="C5159"/>
          <cell r="D5159"/>
          <cell r="E5159"/>
          <cell r="F5159"/>
          <cell r="G5159"/>
          <cell r="H5159" t="str">
            <v/>
          </cell>
        </row>
        <row r="5160">
          <cell r="A5160"/>
          <cell r="B5160"/>
          <cell r="C5160"/>
          <cell r="D5160"/>
          <cell r="E5160"/>
          <cell r="F5160"/>
          <cell r="G5160"/>
          <cell r="H5160" t="str">
            <v/>
          </cell>
        </row>
        <row r="5161">
          <cell r="A5161"/>
          <cell r="B5161"/>
          <cell r="C5161"/>
          <cell r="D5161"/>
          <cell r="E5161"/>
          <cell r="F5161"/>
          <cell r="G5161"/>
          <cell r="H5161" t="str">
            <v/>
          </cell>
        </row>
        <row r="5162">
          <cell r="A5162"/>
          <cell r="B5162"/>
          <cell r="C5162"/>
          <cell r="D5162"/>
          <cell r="E5162"/>
          <cell r="F5162"/>
          <cell r="G5162"/>
          <cell r="H5162" t="str">
            <v/>
          </cell>
        </row>
        <row r="5163">
          <cell r="A5163"/>
          <cell r="B5163"/>
          <cell r="C5163"/>
          <cell r="D5163"/>
          <cell r="E5163"/>
          <cell r="F5163"/>
          <cell r="G5163"/>
          <cell r="H5163" t="str">
            <v/>
          </cell>
        </row>
        <row r="5164">
          <cell r="A5164"/>
          <cell r="B5164"/>
          <cell r="C5164"/>
          <cell r="D5164"/>
          <cell r="E5164"/>
          <cell r="F5164"/>
          <cell r="G5164"/>
          <cell r="H5164" t="str">
            <v/>
          </cell>
        </row>
        <row r="5165">
          <cell r="A5165"/>
          <cell r="B5165"/>
          <cell r="C5165"/>
          <cell r="D5165"/>
          <cell r="E5165"/>
          <cell r="F5165"/>
          <cell r="G5165"/>
          <cell r="H5165" t="str">
            <v/>
          </cell>
        </row>
        <row r="5166">
          <cell r="A5166"/>
          <cell r="B5166"/>
          <cell r="C5166"/>
          <cell r="D5166"/>
          <cell r="E5166"/>
          <cell r="F5166"/>
          <cell r="G5166"/>
          <cell r="H5166" t="str">
            <v/>
          </cell>
        </row>
        <row r="5167">
          <cell r="A5167"/>
          <cell r="B5167"/>
          <cell r="C5167"/>
          <cell r="D5167"/>
          <cell r="E5167"/>
          <cell r="F5167"/>
          <cell r="G5167"/>
          <cell r="H5167" t="str">
            <v/>
          </cell>
        </row>
        <row r="5168">
          <cell r="A5168"/>
          <cell r="B5168"/>
          <cell r="C5168"/>
          <cell r="D5168"/>
          <cell r="E5168"/>
          <cell r="F5168"/>
          <cell r="G5168"/>
          <cell r="H5168" t="str">
            <v/>
          </cell>
        </row>
        <row r="5169">
          <cell r="A5169"/>
          <cell r="B5169"/>
          <cell r="C5169"/>
          <cell r="D5169"/>
          <cell r="E5169"/>
          <cell r="F5169"/>
          <cell r="G5169"/>
          <cell r="H5169" t="str">
            <v/>
          </cell>
        </row>
        <row r="5170">
          <cell r="A5170"/>
          <cell r="B5170"/>
          <cell r="C5170"/>
          <cell r="D5170"/>
          <cell r="E5170"/>
          <cell r="F5170"/>
          <cell r="G5170"/>
          <cell r="H5170" t="str">
            <v/>
          </cell>
        </row>
        <row r="5171">
          <cell r="A5171"/>
          <cell r="B5171"/>
          <cell r="C5171"/>
          <cell r="D5171"/>
          <cell r="E5171"/>
          <cell r="F5171"/>
          <cell r="G5171"/>
          <cell r="H5171" t="str">
            <v/>
          </cell>
        </row>
        <row r="5172">
          <cell r="A5172"/>
          <cell r="B5172"/>
          <cell r="C5172"/>
          <cell r="D5172"/>
          <cell r="E5172"/>
          <cell r="F5172"/>
          <cell r="G5172"/>
          <cell r="H5172" t="str">
            <v/>
          </cell>
        </row>
        <row r="5173">
          <cell r="A5173"/>
          <cell r="B5173"/>
          <cell r="C5173"/>
          <cell r="D5173"/>
          <cell r="E5173"/>
          <cell r="F5173"/>
          <cell r="G5173"/>
          <cell r="H5173" t="str">
            <v/>
          </cell>
        </row>
        <row r="5174">
          <cell r="A5174"/>
          <cell r="B5174"/>
          <cell r="C5174"/>
          <cell r="D5174"/>
          <cell r="E5174"/>
          <cell r="F5174"/>
          <cell r="G5174"/>
          <cell r="H5174" t="str">
            <v/>
          </cell>
        </row>
        <row r="5175">
          <cell r="A5175" t="str">
            <v>ITEM  - PÁGINA 1</v>
          </cell>
          <cell r="B5175"/>
          <cell r="C5175"/>
          <cell r="D5175"/>
          <cell r="E5175"/>
          <cell r="F5175"/>
          <cell r="G5175"/>
          <cell r="H5175"/>
        </row>
        <row r="5176">
          <cell r="A5176"/>
          <cell r="B5176"/>
          <cell r="C5176"/>
          <cell r="D5176"/>
          <cell r="E5176"/>
          <cell r="F5176"/>
          <cell r="G5176"/>
          <cell r="H5176" t="str">
            <v/>
          </cell>
        </row>
        <row r="5177">
          <cell r="A5177"/>
          <cell r="B5177"/>
          <cell r="C5177"/>
          <cell r="D5177"/>
          <cell r="E5177"/>
          <cell r="F5177"/>
          <cell r="G5177"/>
          <cell r="H5177" t="str">
            <v/>
          </cell>
        </row>
        <row r="5178">
          <cell r="A5178"/>
          <cell r="B5178"/>
          <cell r="C5178"/>
          <cell r="D5178"/>
          <cell r="E5178"/>
          <cell r="F5178"/>
          <cell r="G5178"/>
          <cell r="H5178" t="str">
            <v/>
          </cell>
        </row>
        <row r="5179">
          <cell r="A5179"/>
          <cell r="B5179"/>
          <cell r="C5179"/>
          <cell r="D5179"/>
          <cell r="E5179"/>
          <cell r="F5179"/>
          <cell r="G5179"/>
          <cell r="H5179" t="str">
            <v/>
          </cell>
        </row>
        <row r="5180">
          <cell r="A5180"/>
          <cell r="B5180"/>
          <cell r="C5180"/>
          <cell r="D5180"/>
          <cell r="E5180"/>
          <cell r="F5180"/>
          <cell r="G5180"/>
          <cell r="H5180" t="str">
            <v/>
          </cell>
        </row>
        <row r="5181">
          <cell r="A5181"/>
          <cell r="B5181"/>
          <cell r="C5181"/>
          <cell r="D5181"/>
          <cell r="E5181"/>
          <cell r="F5181"/>
          <cell r="G5181"/>
          <cell r="H5181" t="str">
            <v/>
          </cell>
        </row>
        <row r="5182">
          <cell r="A5182"/>
          <cell r="B5182"/>
          <cell r="C5182"/>
          <cell r="D5182"/>
          <cell r="E5182"/>
          <cell r="F5182"/>
          <cell r="G5182"/>
          <cell r="H5182" t="str">
            <v/>
          </cell>
        </row>
        <row r="5183">
          <cell r="A5183"/>
          <cell r="B5183"/>
          <cell r="C5183"/>
          <cell r="D5183"/>
          <cell r="E5183"/>
          <cell r="F5183"/>
          <cell r="G5183"/>
          <cell r="H5183" t="str">
            <v/>
          </cell>
        </row>
        <row r="5184">
          <cell r="A5184"/>
          <cell r="B5184"/>
          <cell r="C5184"/>
          <cell r="D5184"/>
          <cell r="E5184"/>
          <cell r="F5184"/>
          <cell r="G5184"/>
          <cell r="H5184" t="str">
            <v/>
          </cell>
        </row>
        <row r="5185">
          <cell r="A5185"/>
          <cell r="B5185"/>
          <cell r="C5185"/>
          <cell r="D5185"/>
          <cell r="E5185"/>
          <cell r="F5185"/>
          <cell r="G5185"/>
          <cell r="H5185" t="str">
            <v/>
          </cell>
        </row>
        <row r="5186">
          <cell r="A5186"/>
          <cell r="B5186"/>
          <cell r="C5186"/>
          <cell r="D5186"/>
          <cell r="E5186"/>
          <cell r="F5186"/>
          <cell r="G5186"/>
          <cell r="H5186" t="str">
            <v/>
          </cell>
        </row>
        <row r="5187">
          <cell r="A5187"/>
          <cell r="B5187"/>
          <cell r="C5187"/>
          <cell r="D5187"/>
          <cell r="E5187"/>
          <cell r="F5187"/>
          <cell r="G5187"/>
          <cell r="H5187" t="str">
            <v/>
          </cell>
        </row>
        <row r="5188">
          <cell r="A5188"/>
          <cell r="B5188"/>
          <cell r="C5188"/>
          <cell r="D5188"/>
          <cell r="E5188"/>
          <cell r="F5188"/>
          <cell r="G5188"/>
          <cell r="H5188" t="str">
            <v/>
          </cell>
        </row>
        <row r="5189">
          <cell r="A5189"/>
          <cell r="B5189"/>
          <cell r="C5189"/>
          <cell r="D5189"/>
          <cell r="E5189"/>
          <cell r="F5189"/>
          <cell r="G5189"/>
          <cell r="H5189" t="str">
            <v/>
          </cell>
        </row>
        <row r="5190">
          <cell r="A5190"/>
          <cell r="B5190"/>
          <cell r="C5190"/>
          <cell r="D5190"/>
          <cell r="E5190"/>
          <cell r="F5190"/>
          <cell r="G5190"/>
          <cell r="H5190" t="str">
            <v/>
          </cell>
        </row>
        <row r="5191">
          <cell r="A5191"/>
          <cell r="B5191"/>
          <cell r="C5191"/>
          <cell r="D5191"/>
          <cell r="E5191"/>
          <cell r="F5191"/>
          <cell r="G5191"/>
          <cell r="H5191" t="str">
            <v/>
          </cell>
        </row>
        <row r="5192">
          <cell r="A5192"/>
          <cell r="B5192"/>
          <cell r="C5192"/>
          <cell r="D5192"/>
          <cell r="E5192"/>
          <cell r="F5192"/>
          <cell r="G5192"/>
          <cell r="H5192" t="str">
            <v/>
          </cell>
        </row>
        <row r="5193">
          <cell r="A5193" t="str">
            <v xml:space="preserve">TOTAL CANTIDAD ITEM </v>
          </cell>
          <cell r="B5193"/>
          <cell r="C5193"/>
          <cell r="D5193"/>
          <cell r="E5193"/>
          <cell r="F5193"/>
          <cell r="G5193"/>
          <cell r="H5193" t="str">
            <v/>
          </cell>
        </row>
        <row r="5194">
          <cell r="A5194" t="str">
            <v>INSERTE PLANO, GRÁFICO O ESQUEMA AQUÍ</v>
          </cell>
          <cell r="B5194"/>
          <cell r="C5194"/>
          <cell r="D5194"/>
          <cell r="E5194"/>
          <cell r="F5194"/>
          <cell r="G5194"/>
          <cell r="H5194"/>
        </row>
        <row r="5195">
          <cell r="A5195"/>
          <cell r="B5195"/>
          <cell r="C5195"/>
          <cell r="D5195"/>
          <cell r="E5195"/>
          <cell r="F5195"/>
          <cell r="G5195"/>
          <cell r="H5195"/>
        </row>
        <row r="5196">
          <cell r="A5196"/>
          <cell r="B5196"/>
          <cell r="C5196"/>
          <cell r="D5196"/>
          <cell r="E5196"/>
          <cell r="F5196"/>
          <cell r="G5196"/>
          <cell r="H5196"/>
        </row>
        <row r="5197">
          <cell r="A5197"/>
          <cell r="B5197"/>
          <cell r="C5197"/>
          <cell r="D5197"/>
          <cell r="E5197"/>
          <cell r="F5197"/>
          <cell r="G5197"/>
          <cell r="H5197"/>
        </row>
        <row r="5198">
          <cell r="A5198"/>
          <cell r="B5198"/>
          <cell r="C5198"/>
          <cell r="D5198"/>
          <cell r="E5198"/>
          <cell r="F5198"/>
          <cell r="G5198"/>
          <cell r="H5198"/>
        </row>
        <row r="5199">
          <cell r="A5199"/>
          <cell r="B5199"/>
          <cell r="C5199"/>
          <cell r="D5199"/>
          <cell r="E5199"/>
          <cell r="F5199"/>
          <cell r="G5199"/>
          <cell r="H5199"/>
        </row>
        <row r="5200">
          <cell r="A5200"/>
          <cell r="B5200"/>
          <cell r="C5200"/>
          <cell r="D5200"/>
          <cell r="E5200"/>
          <cell r="F5200"/>
          <cell r="G5200"/>
          <cell r="H5200"/>
        </row>
        <row r="5201">
          <cell r="A5201"/>
          <cell r="B5201"/>
          <cell r="C5201"/>
          <cell r="D5201"/>
          <cell r="E5201"/>
          <cell r="F5201"/>
          <cell r="G5201"/>
          <cell r="H5201"/>
        </row>
        <row r="5202">
          <cell r="A5202"/>
          <cell r="B5202"/>
          <cell r="C5202"/>
          <cell r="D5202"/>
          <cell r="E5202"/>
          <cell r="F5202"/>
          <cell r="G5202"/>
          <cell r="H5202"/>
        </row>
        <row r="5203">
          <cell r="A5203"/>
          <cell r="B5203"/>
          <cell r="C5203"/>
          <cell r="D5203"/>
          <cell r="E5203"/>
          <cell r="F5203"/>
          <cell r="G5203"/>
          <cell r="H5203"/>
        </row>
        <row r="5204">
          <cell r="A5204"/>
          <cell r="B5204"/>
          <cell r="C5204"/>
          <cell r="D5204"/>
          <cell r="E5204"/>
          <cell r="F5204"/>
          <cell r="G5204"/>
          <cell r="H5204"/>
        </row>
        <row r="5205">
          <cell r="A5205"/>
          <cell r="B5205"/>
          <cell r="C5205"/>
          <cell r="D5205"/>
          <cell r="E5205"/>
          <cell r="F5205"/>
          <cell r="G5205"/>
          <cell r="H5205"/>
        </row>
        <row r="5206">
          <cell r="A5206"/>
          <cell r="B5206"/>
          <cell r="C5206"/>
          <cell r="D5206"/>
          <cell r="E5206"/>
          <cell r="F5206"/>
          <cell r="G5206"/>
          <cell r="H5206"/>
        </row>
        <row r="5207">
          <cell r="A5207"/>
          <cell r="B5207"/>
          <cell r="C5207"/>
          <cell r="D5207"/>
          <cell r="E5207"/>
          <cell r="F5207"/>
          <cell r="G5207"/>
          <cell r="H5207"/>
        </row>
        <row r="5208">
          <cell r="A5208"/>
          <cell r="B5208"/>
          <cell r="C5208"/>
          <cell r="D5208"/>
          <cell r="E5208"/>
          <cell r="F5208"/>
          <cell r="G5208"/>
          <cell r="H5208"/>
        </row>
        <row r="5209">
          <cell r="A5209"/>
          <cell r="B5209"/>
          <cell r="C5209"/>
          <cell r="D5209"/>
          <cell r="E5209"/>
          <cell r="F5209"/>
          <cell r="G5209"/>
          <cell r="H5209"/>
        </row>
        <row r="5210">
          <cell r="A5210"/>
          <cell r="B5210"/>
          <cell r="C5210"/>
          <cell r="D5210"/>
          <cell r="E5210"/>
          <cell r="F5210"/>
          <cell r="G5210"/>
          <cell r="H5210"/>
        </row>
        <row r="5211">
          <cell r="A5211"/>
          <cell r="B5211"/>
          <cell r="C5211"/>
          <cell r="D5211"/>
          <cell r="E5211"/>
          <cell r="F5211"/>
          <cell r="G5211"/>
          <cell r="H5211"/>
        </row>
        <row r="5212">
          <cell r="A5212"/>
          <cell r="B5212"/>
          <cell r="C5212"/>
          <cell r="D5212"/>
          <cell r="E5212"/>
          <cell r="F5212"/>
          <cell r="G5212"/>
          <cell r="H5212"/>
        </row>
        <row r="5213">
          <cell r="A5213"/>
          <cell r="B5213"/>
          <cell r="C5213"/>
          <cell r="D5213"/>
          <cell r="E5213"/>
          <cell r="F5213"/>
          <cell r="G5213"/>
          <cell r="H5213"/>
        </row>
        <row r="5214">
          <cell r="A5214"/>
          <cell r="C5214"/>
          <cell r="D5214"/>
          <cell r="E5214"/>
          <cell r="F5214"/>
          <cell r="G5214"/>
        </row>
        <row r="5215">
          <cell r="A5215"/>
          <cell r="C5215"/>
          <cell r="D5215"/>
          <cell r="E5215"/>
          <cell r="F5215"/>
          <cell r="G5215"/>
        </row>
        <row r="5216">
          <cell r="A5216"/>
          <cell r="B5216"/>
          <cell r="C5216"/>
          <cell r="D5216"/>
          <cell r="E5216"/>
          <cell r="F5216"/>
          <cell r="G5216"/>
        </row>
        <row r="5217">
          <cell r="A5217"/>
          <cell r="B5217" t="str">
            <v>LUIS ROBERTO MONTERROSA OROZCO</v>
          </cell>
          <cell r="C5217"/>
          <cell r="D5217"/>
          <cell r="E5217"/>
          <cell r="F5217"/>
          <cell r="G5217"/>
        </row>
        <row r="5218">
          <cell r="A5218"/>
          <cell r="B5218" t="str">
            <v>ING. CIVIL CONSULTOR EXTERNO</v>
          </cell>
          <cell r="C5218"/>
          <cell r="D5218"/>
          <cell r="E5218"/>
          <cell r="F5218"/>
          <cell r="G5218"/>
        </row>
        <row r="5219">
          <cell r="A5219"/>
          <cell r="B5219" t="str">
            <v>PLANEACION MUNICIPAL</v>
          </cell>
          <cell r="C5219"/>
          <cell r="D5219"/>
          <cell r="E5219"/>
          <cell r="F5219"/>
          <cell r="G5219"/>
        </row>
        <row r="5220">
          <cell r="A5220"/>
          <cell r="B5220" t="str">
            <v>M.P. 5202140692</v>
          </cell>
          <cell r="C5220" t="str">
            <v>ITEM  - PÁGINA 2</v>
          </cell>
          <cell r="D5220"/>
          <cell r="E5220"/>
          <cell r="F5220"/>
          <cell r="G5220"/>
          <cell r="H5220"/>
        </row>
        <row r="5221">
          <cell r="A5221" t="str">
            <v>DEPARTAMENTO DE ANTIOQUIA</v>
          </cell>
          <cell r="B5221"/>
          <cell r="C5221"/>
          <cell r="D5221"/>
          <cell r="E5221"/>
          <cell r="F5221"/>
          <cell r="G5221"/>
          <cell r="H5221"/>
        </row>
        <row r="5222">
          <cell r="A5222" t="str">
            <v>MUNICIPIO DE CAUCASIA</v>
          </cell>
          <cell r="B5222"/>
          <cell r="C5222"/>
          <cell r="D5222"/>
          <cell r="E5222"/>
          <cell r="F5222"/>
          <cell r="G5222"/>
          <cell r="H5222"/>
        </row>
        <row r="5223">
          <cell r="A5223" t="str">
            <v>PROYECTO: CONSTRUCCION DE PAVIMENTO RIGIDO URBANO EN LA URBANIZACION VILLA SUAREZ DEL MUNICIPIO DE CAUCASIA ,ANTIOQUIA</v>
          </cell>
          <cell r="B5223"/>
          <cell r="C5223"/>
          <cell r="D5223"/>
          <cell r="E5223"/>
          <cell r="F5223"/>
          <cell r="G5223"/>
          <cell r="H5223"/>
        </row>
        <row r="5224">
          <cell r="A5224"/>
          <cell r="C5224"/>
          <cell r="D5224"/>
          <cell r="E5224"/>
          <cell r="F5224"/>
          <cell r="G5224"/>
          <cell r="H5224"/>
        </row>
        <row r="5225">
          <cell r="A5225" t="str">
            <v>MEMORIAS DE OBRA</v>
          </cell>
          <cell r="B5225"/>
          <cell r="C5225"/>
          <cell r="D5225"/>
          <cell r="E5225"/>
          <cell r="F5225"/>
          <cell r="G5225"/>
          <cell r="H5225"/>
        </row>
        <row r="5227">
          <cell r="A5227" t="str">
            <v>ITEM</v>
          </cell>
          <cell r="B5227" t="str">
            <v>DESCRIPCIÓN</v>
          </cell>
          <cell r="C5227"/>
          <cell r="D5227"/>
          <cell r="E5227"/>
          <cell r="F5227"/>
          <cell r="G5227" t="str">
            <v>UNIDAD</v>
          </cell>
          <cell r="H5227" t="str">
            <v>CANTIDAD</v>
          </cell>
        </row>
        <row r="5228">
          <cell r="A5228"/>
          <cell r="B5228" t="str">
            <v/>
          </cell>
          <cell r="C5228"/>
          <cell r="D5228"/>
          <cell r="E5228"/>
          <cell r="F5228"/>
          <cell r="G5228" t="str">
            <v/>
          </cell>
          <cell r="H5228" t="str">
            <v/>
          </cell>
        </row>
        <row r="5229">
          <cell r="A5229"/>
          <cell r="B5229"/>
          <cell r="C5229"/>
          <cell r="D5229"/>
          <cell r="E5229"/>
          <cell r="F5229"/>
          <cell r="G5229"/>
        </row>
        <row r="5230">
          <cell r="A5230" t="str">
            <v>DETALLE</v>
          </cell>
          <cell r="B5230"/>
          <cell r="C5230" t="str">
            <v>FACTOR</v>
          </cell>
          <cell r="D5230" t="str">
            <v>CANTIDAD</v>
          </cell>
          <cell r="E5230" t="str">
            <v>A (ML)</v>
          </cell>
          <cell r="F5230" t="str">
            <v>B (M2)</v>
          </cell>
          <cell r="G5230" t="str">
            <v>C (M3)</v>
          </cell>
          <cell r="H5230" t="str">
            <v>TOTAL</v>
          </cell>
        </row>
        <row r="5231">
          <cell r="A5231"/>
          <cell r="B5231"/>
          <cell r="C5231"/>
          <cell r="D5231"/>
          <cell r="E5231"/>
          <cell r="F5231"/>
          <cell r="G5231"/>
          <cell r="H5231" t="str">
            <v/>
          </cell>
        </row>
        <row r="5232">
          <cell r="A5232"/>
          <cell r="B5232"/>
          <cell r="C5232"/>
          <cell r="D5232"/>
          <cell r="E5232"/>
          <cell r="F5232"/>
          <cell r="G5232"/>
          <cell r="H5232" t="str">
            <v/>
          </cell>
        </row>
        <row r="5233">
          <cell r="A5233"/>
          <cell r="B5233"/>
          <cell r="C5233"/>
          <cell r="D5233"/>
          <cell r="E5233"/>
          <cell r="F5233"/>
          <cell r="G5233"/>
          <cell r="H5233" t="str">
            <v/>
          </cell>
        </row>
        <row r="5234">
          <cell r="A5234"/>
          <cell r="B5234"/>
          <cell r="C5234"/>
          <cell r="D5234"/>
          <cell r="E5234"/>
          <cell r="F5234"/>
          <cell r="G5234"/>
          <cell r="H5234" t="str">
            <v/>
          </cell>
        </row>
        <row r="5235">
          <cell r="A5235"/>
          <cell r="B5235"/>
          <cell r="C5235"/>
          <cell r="D5235"/>
          <cell r="E5235"/>
          <cell r="F5235"/>
          <cell r="G5235"/>
          <cell r="H5235" t="str">
            <v/>
          </cell>
        </row>
        <row r="5236">
          <cell r="A5236"/>
          <cell r="B5236"/>
          <cell r="C5236"/>
          <cell r="D5236"/>
          <cell r="E5236"/>
          <cell r="F5236"/>
          <cell r="G5236"/>
          <cell r="H5236" t="str">
            <v/>
          </cell>
        </row>
        <row r="5237">
          <cell r="A5237"/>
          <cell r="B5237"/>
          <cell r="C5237"/>
          <cell r="D5237"/>
          <cell r="E5237"/>
          <cell r="F5237"/>
          <cell r="G5237"/>
          <cell r="H5237" t="str">
            <v/>
          </cell>
        </row>
        <row r="5238">
          <cell r="A5238"/>
          <cell r="B5238"/>
          <cell r="C5238"/>
          <cell r="D5238"/>
          <cell r="E5238"/>
          <cell r="F5238"/>
          <cell r="G5238"/>
          <cell r="H5238" t="str">
            <v/>
          </cell>
        </row>
        <row r="5239">
          <cell r="A5239"/>
          <cell r="B5239"/>
          <cell r="C5239"/>
          <cell r="D5239"/>
          <cell r="E5239"/>
          <cell r="F5239"/>
          <cell r="G5239"/>
          <cell r="H5239" t="str">
            <v/>
          </cell>
        </row>
        <row r="5240">
          <cell r="A5240"/>
          <cell r="B5240"/>
          <cell r="C5240"/>
          <cell r="D5240"/>
          <cell r="E5240"/>
          <cell r="F5240"/>
          <cell r="G5240"/>
          <cell r="H5240" t="str">
            <v/>
          </cell>
        </row>
        <row r="5241">
          <cell r="A5241"/>
          <cell r="B5241"/>
          <cell r="C5241"/>
          <cell r="D5241"/>
          <cell r="E5241"/>
          <cell r="F5241"/>
          <cell r="G5241"/>
          <cell r="H5241" t="str">
            <v/>
          </cell>
        </row>
        <row r="5242">
          <cell r="A5242"/>
          <cell r="B5242"/>
          <cell r="C5242"/>
          <cell r="D5242"/>
          <cell r="E5242"/>
          <cell r="F5242"/>
          <cell r="G5242"/>
          <cell r="H5242" t="str">
            <v/>
          </cell>
        </row>
        <row r="5243">
          <cell r="A5243"/>
          <cell r="B5243"/>
          <cell r="C5243"/>
          <cell r="D5243"/>
          <cell r="E5243"/>
          <cell r="F5243"/>
          <cell r="G5243"/>
          <cell r="H5243" t="str">
            <v/>
          </cell>
        </row>
        <row r="5244">
          <cell r="A5244"/>
          <cell r="B5244"/>
          <cell r="C5244"/>
          <cell r="D5244"/>
          <cell r="E5244"/>
          <cell r="F5244"/>
          <cell r="G5244"/>
          <cell r="H5244" t="str">
            <v/>
          </cell>
        </row>
        <row r="5245">
          <cell r="A5245"/>
          <cell r="B5245"/>
          <cell r="C5245"/>
          <cell r="D5245"/>
          <cell r="E5245"/>
          <cell r="F5245"/>
          <cell r="G5245"/>
          <cell r="H5245" t="str">
            <v/>
          </cell>
        </row>
        <row r="5246">
          <cell r="A5246"/>
          <cell r="B5246"/>
          <cell r="C5246"/>
          <cell r="D5246"/>
          <cell r="E5246"/>
          <cell r="F5246"/>
          <cell r="G5246"/>
          <cell r="H5246" t="str">
            <v/>
          </cell>
        </row>
        <row r="5247">
          <cell r="A5247"/>
          <cell r="B5247"/>
          <cell r="C5247"/>
          <cell r="D5247"/>
          <cell r="E5247"/>
          <cell r="F5247"/>
          <cell r="G5247"/>
          <cell r="H5247" t="str">
            <v/>
          </cell>
        </row>
        <row r="5248">
          <cell r="A5248"/>
          <cell r="B5248"/>
          <cell r="C5248"/>
          <cell r="D5248"/>
          <cell r="E5248"/>
          <cell r="F5248"/>
          <cell r="G5248"/>
          <cell r="H5248" t="str">
            <v/>
          </cell>
        </row>
        <row r="5249">
          <cell r="A5249"/>
          <cell r="B5249"/>
          <cell r="C5249"/>
          <cell r="D5249"/>
          <cell r="E5249"/>
          <cell r="F5249"/>
          <cell r="G5249"/>
          <cell r="H5249" t="str">
            <v/>
          </cell>
        </row>
        <row r="5250">
          <cell r="A5250"/>
          <cell r="B5250"/>
          <cell r="C5250"/>
          <cell r="D5250"/>
          <cell r="E5250"/>
          <cell r="F5250"/>
          <cell r="G5250"/>
          <cell r="H5250" t="str">
            <v/>
          </cell>
        </row>
        <row r="5251">
          <cell r="A5251"/>
          <cell r="B5251"/>
          <cell r="C5251"/>
          <cell r="D5251"/>
          <cell r="E5251"/>
          <cell r="F5251"/>
          <cell r="G5251"/>
          <cell r="H5251" t="str">
            <v/>
          </cell>
        </row>
        <row r="5252">
          <cell r="A5252"/>
          <cell r="B5252"/>
          <cell r="C5252"/>
          <cell r="D5252"/>
          <cell r="E5252"/>
          <cell r="F5252"/>
          <cell r="G5252"/>
          <cell r="H5252" t="str">
            <v/>
          </cell>
        </row>
        <row r="5253">
          <cell r="A5253"/>
          <cell r="B5253"/>
          <cell r="C5253"/>
          <cell r="D5253"/>
          <cell r="E5253"/>
          <cell r="F5253"/>
          <cell r="G5253"/>
          <cell r="H5253" t="str">
            <v/>
          </cell>
        </row>
        <row r="5254">
          <cell r="A5254"/>
          <cell r="B5254"/>
          <cell r="C5254"/>
          <cell r="D5254"/>
          <cell r="E5254"/>
          <cell r="F5254"/>
          <cell r="G5254"/>
          <cell r="H5254" t="str">
            <v/>
          </cell>
        </row>
        <row r="5255">
          <cell r="A5255"/>
          <cell r="B5255"/>
          <cell r="C5255"/>
          <cell r="D5255"/>
          <cell r="E5255"/>
          <cell r="F5255"/>
          <cell r="G5255"/>
          <cell r="H5255" t="str">
            <v/>
          </cell>
        </row>
        <row r="5256">
          <cell r="A5256"/>
          <cell r="B5256"/>
          <cell r="C5256"/>
          <cell r="D5256"/>
          <cell r="E5256"/>
          <cell r="F5256"/>
          <cell r="G5256"/>
          <cell r="H5256" t="str">
            <v/>
          </cell>
        </row>
        <row r="5257">
          <cell r="A5257"/>
          <cell r="B5257"/>
          <cell r="C5257"/>
          <cell r="D5257"/>
          <cell r="E5257"/>
          <cell r="F5257"/>
          <cell r="G5257"/>
          <cell r="H5257" t="str">
            <v/>
          </cell>
        </row>
        <row r="5258">
          <cell r="A5258"/>
          <cell r="B5258"/>
          <cell r="C5258"/>
          <cell r="D5258"/>
          <cell r="E5258"/>
          <cell r="F5258"/>
          <cell r="G5258"/>
          <cell r="H5258" t="str">
            <v/>
          </cell>
        </row>
        <row r="5259">
          <cell r="A5259"/>
          <cell r="B5259"/>
          <cell r="C5259"/>
          <cell r="D5259"/>
          <cell r="E5259"/>
          <cell r="F5259"/>
          <cell r="G5259"/>
          <cell r="H5259" t="str">
            <v/>
          </cell>
        </row>
        <row r="5260">
          <cell r="A5260"/>
          <cell r="B5260"/>
          <cell r="C5260"/>
          <cell r="D5260"/>
          <cell r="E5260"/>
          <cell r="F5260"/>
          <cell r="G5260"/>
          <cell r="H5260" t="str">
            <v/>
          </cell>
        </row>
        <row r="5261">
          <cell r="A5261"/>
          <cell r="B5261"/>
          <cell r="C5261"/>
          <cell r="D5261"/>
          <cell r="E5261"/>
          <cell r="F5261"/>
          <cell r="G5261"/>
          <cell r="H5261" t="str">
            <v/>
          </cell>
        </row>
        <row r="5262">
          <cell r="A5262" t="str">
            <v>ITEM  - PÁGINA 1</v>
          </cell>
          <cell r="B5262"/>
          <cell r="C5262"/>
          <cell r="D5262"/>
          <cell r="E5262"/>
          <cell r="F5262"/>
          <cell r="G5262"/>
          <cell r="H5262"/>
        </row>
        <row r="5263">
          <cell r="A5263"/>
          <cell r="B5263"/>
          <cell r="C5263"/>
          <cell r="D5263"/>
          <cell r="E5263"/>
          <cell r="F5263"/>
          <cell r="G5263"/>
          <cell r="H5263" t="str">
            <v/>
          </cell>
        </row>
        <row r="5264">
          <cell r="A5264"/>
          <cell r="B5264"/>
          <cell r="C5264"/>
          <cell r="D5264"/>
          <cell r="E5264"/>
          <cell r="F5264"/>
          <cell r="G5264"/>
          <cell r="H5264" t="str">
            <v/>
          </cell>
        </row>
        <row r="5265">
          <cell r="A5265"/>
          <cell r="B5265"/>
          <cell r="C5265"/>
          <cell r="D5265"/>
          <cell r="E5265"/>
          <cell r="F5265"/>
          <cell r="G5265"/>
          <cell r="H5265" t="str">
            <v/>
          </cell>
        </row>
        <row r="5266">
          <cell r="A5266"/>
          <cell r="B5266"/>
          <cell r="C5266"/>
          <cell r="D5266"/>
          <cell r="E5266"/>
          <cell r="F5266"/>
          <cell r="G5266"/>
          <cell r="H5266" t="str">
            <v/>
          </cell>
        </row>
        <row r="5267">
          <cell r="A5267"/>
          <cell r="B5267"/>
          <cell r="C5267"/>
          <cell r="D5267"/>
          <cell r="E5267"/>
          <cell r="F5267"/>
          <cell r="G5267"/>
          <cell r="H5267" t="str">
            <v/>
          </cell>
        </row>
        <row r="5268">
          <cell r="A5268"/>
          <cell r="B5268"/>
          <cell r="C5268"/>
          <cell r="D5268"/>
          <cell r="E5268"/>
          <cell r="F5268"/>
          <cell r="G5268"/>
          <cell r="H5268" t="str">
            <v/>
          </cell>
        </row>
        <row r="5269">
          <cell r="A5269"/>
          <cell r="B5269"/>
          <cell r="C5269"/>
          <cell r="D5269"/>
          <cell r="E5269"/>
          <cell r="F5269"/>
          <cell r="G5269"/>
          <cell r="H5269" t="str">
            <v/>
          </cell>
        </row>
        <row r="5270">
          <cell r="A5270"/>
          <cell r="B5270"/>
          <cell r="C5270"/>
          <cell r="D5270"/>
          <cell r="E5270"/>
          <cell r="F5270"/>
          <cell r="G5270"/>
          <cell r="H5270" t="str">
            <v/>
          </cell>
        </row>
        <row r="5271">
          <cell r="A5271"/>
          <cell r="B5271"/>
          <cell r="C5271"/>
          <cell r="D5271"/>
          <cell r="E5271"/>
          <cell r="F5271"/>
          <cell r="G5271"/>
          <cell r="H5271" t="str">
            <v/>
          </cell>
        </row>
        <row r="5272">
          <cell r="A5272"/>
          <cell r="B5272"/>
          <cell r="C5272"/>
          <cell r="D5272"/>
          <cell r="E5272"/>
          <cell r="F5272"/>
          <cell r="G5272"/>
          <cell r="H5272" t="str">
            <v/>
          </cell>
        </row>
        <row r="5273">
          <cell r="A5273"/>
          <cell r="B5273"/>
          <cell r="C5273"/>
          <cell r="D5273"/>
          <cell r="E5273"/>
          <cell r="F5273"/>
          <cell r="G5273"/>
          <cell r="H5273" t="str">
            <v/>
          </cell>
        </row>
        <row r="5274">
          <cell r="A5274"/>
          <cell r="B5274"/>
          <cell r="C5274"/>
          <cell r="D5274"/>
          <cell r="E5274"/>
          <cell r="F5274"/>
          <cell r="G5274"/>
          <cell r="H5274" t="str">
            <v/>
          </cell>
        </row>
        <row r="5275">
          <cell r="A5275"/>
          <cell r="B5275"/>
          <cell r="C5275"/>
          <cell r="D5275"/>
          <cell r="E5275"/>
          <cell r="F5275"/>
          <cell r="G5275"/>
          <cell r="H5275" t="str">
            <v/>
          </cell>
        </row>
        <row r="5276">
          <cell r="A5276"/>
          <cell r="B5276"/>
          <cell r="C5276"/>
          <cell r="D5276"/>
          <cell r="E5276"/>
          <cell r="F5276"/>
          <cell r="G5276"/>
          <cell r="H5276" t="str">
            <v/>
          </cell>
        </row>
        <row r="5277">
          <cell r="A5277"/>
          <cell r="B5277"/>
          <cell r="C5277"/>
          <cell r="D5277"/>
          <cell r="E5277"/>
          <cell r="F5277"/>
          <cell r="G5277"/>
          <cell r="H5277" t="str">
            <v/>
          </cell>
        </row>
        <row r="5278">
          <cell r="A5278"/>
          <cell r="B5278"/>
          <cell r="C5278"/>
          <cell r="D5278"/>
          <cell r="E5278"/>
          <cell r="F5278"/>
          <cell r="G5278"/>
          <cell r="H5278" t="str">
            <v/>
          </cell>
        </row>
        <row r="5279">
          <cell r="A5279"/>
          <cell r="B5279"/>
          <cell r="C5279"/>
          <cell r="D5279"/>
          <cell r="E5279"/>
          <cell r="F5279"/>
          <cell r="G5279"/>
          <cell r="H5279" t="str">
            <v/>
          </cell>
        </row>
        <row r="5280">
          <cell r="A5280" t="str">
            <v xml:space="preserve">TOTAL CANTIDAD ITEM </v>
          </cell>
          <cell r="B5280"/>
          <cell r="C5280"/>
          <cell r="D5280"/>
          <cell r="E5280"/>
          <cell r="F5280"/>
          <cell r="G5280"/>
          <cell r="H5280" t="str">
            <v/>
          </cell>
        </row>
        <row r="5281">
          <cell r="A5281" t="str">
            <v>INSERTE PLANO, GRÁFICO O ESQUEMA AQUÍ</v>
          </cell>
          <cell r="B5281"/>
          <cell r="C5281"/>
          <cell r="D5281"/>
          <cell r="E5281"/>
          <cell r="F5281"/>
          <cell r="G5281"/>
          <cell r="H5281"/>
        </row>
        <row r="5282">
          <cell r="A5282"/>
          <cell r="B5282"/>
          <cell r="C5282"/>
          <cell r="D5282"/>
          <cell r="E5282"/>
          <cell r="F5282"/>
          <cell r="G5282"/>
          <cell r="H5282"/>
        </row>
        <row r="5283">
          <cell r="A5283"/>
          <cell r="B5283"/>
          <cell r="C5283"/>
          <cell r="D5283"/>
          <cell r="E5283"/>
          <cell r="F5283"/>
          <cell r="G5283"/>
          <cell r="H5283"/>
        </row>
        <row r="5284">
          <cell r="A5284"/>
          <cell r="B5284"/>
          <cell r="C5284"/>
          <cell r="D5284"/>
          <cell r="E5284"/>
          <cell r="F5284"/>
          <cell r="G5284"/>
          <cell r="H5284"/>
        </row>
        <row r="5285">
          <cell r="A5285"/>
          <cell r="B5285"/>
          <cell r="C5285"/>
          <cell r="D5285"/>
          <cell r="E5285"/>
          <cell r="F5285"/>
          <cell r="G5285"/>
          <cell r="H5285"/>
        </row>
        <row r="5286">
          <cell r="A5286"/>
          <cell r="B5286"/>
          <cell r="C5286"/>
          <cell r="D5286"/>
          <cell r="E5286"/>
          <cell r="F5286"/>
          <cell r="G5286"/>
          <cell r="H5286"/>
        </row>
        <row r="5287">
          <cell r="A5287"/>
          <cell r="B5287"/>
          <cell r="C5287"/>
          <cell r="D5287"/>
          <cell r="E5287"/>
          <cell r="F5287"/>
          <cell r="G5287"/>
          <cell r="H5287"/>
        </row>
        <row r="5288">
          <cell r="A5288"/>
          <cell r="B5288"/>
          <cell r="C5288"/>
          <cell r="D5288"/>
          <cell r="E5288"/>
          <cell r="F5288"/>
          <cell r="G5288"/>
          <cell r="H5288"/>
        </row>
        <row r="5289">
          <cell r="A5289"/>
          <cell r="B5289"/>
          <cell r="C5289"/>
          <cell r="D5289"/>
          <cell r="E5289"/>
          <cell r="F5289"/>
          <cell r="G5289"/>
          <cell r="H5289"/>
        </row>
        <row r="5290">
          <cell r="A5290"/>
          <cell r="B5290"/>
          <cell r="C5290"/>
          <cell r="D5290"/>
          <cell r="E5290"/>
          <cell r="F5290"/>
          <cell r="G5290"/>
          <cell r="H5290"/>
        </row>
        <row r="5291">
          <cell r="A5291"/>
          <cell r="B5291"/>
          <cell r="C5291"/>
          <cell r="D5291"/>
          <cell r="E5291"/>
          <cell r="F5291"/>
          <cell r="G5291"/>
          <cell r="H5291"/>
        </row>
        <row r="5292">
          <cell r="A5292"/>
          <cell r="B5292"/>
          <cell r="C5292"/>
          <cell r="D5292"/>
          <cell r="E5292"/>
          <cell r="F5292"/>
          <cell r="G5292"/>
          <cell r="H5292"/>
        </row>
        <row r="5293">
          <cell r="A5293"/>
          <cell r="B5293"/>
          <cell r="C5293"/>
          <cell r="D5293"/>
          <cell r="E5293"/>
          <cell r="F5293"/>
          <cell r="G5293"/>
          <cell r="H5293"/>
        </row>
        <row r="5294">
          <cell r="A5294"/>
          <cell r="B5294"/>
          <cell r="C5294"/>
          <cell r="D5294"/>
          <cell r="E5294"/>
          <cell r="F5294"/>
          <cell r="G5294"/>
          <cell r="H5294"/>
        </row>
        <row r="5295">
          <cell r="A5295"/>
          <cell r="B5295"/>
          <cell r="C5295"/>
          <cell r="D5295"/>
          <cell r="E5295"/>
          <cell r="F5295"/>
          <cell r="G5295"/>
          <cell r="H5295"/>
        </row>
        <row r="5296">
          <cell r="A5296"/>
          <cell r="B5296"/>
          <cell r="C5296"/>
          <cell r="D5296"/>
          <cell r="E5296"/>
          <cell r="F5296"/>
          <cell r="G5296"/>
          <cell r="H5296"/>
        </row>
        <row r="5297">
          <cell r="A5297"/>
          <cell r="B5297"/>
          <cell r="C5297"/>
          <cell r="D5297"/>
          <cell r="E5297"/>
          <cell r="F5297"/>
          <cell r="G5297"/>
          <cell r="H5297"/>
        </row>
        <row r="5298">
          <cell r="A5298"/>
          <cell r="B5298"/>
          <cell r="C5298"/>
          <cell r="D5298"/>
          <cell r="E5298"/>
          <cell r="F5298"/>
          <cell r="G5298"/>
          <cell r="H5298"/>
        </row>
        <row r="5299">
          <cell r="A5299"/>
          <cell r="B5299"/>
          <cell r="C5299"/>
          <cell r="D5299"/>
          <cell r="E5299"/>
          <cell r="F5299"/>
          <cell r="G5299"/>
          <cell r="H5299"/>
        </row>
        <row r="5300">
          <cell r="A5300"/>
          <cell r="B5300"/>
          <cell r="C5300"/>
          <cell r="D5300"/>
          <cell r="E5300"/>
          <cell r="F5300"/>
          <cell r="G5300"/>
          <cell r="H5300"/>
        </row>
        <row r="5301">
          <cell r="A5301"/>
          <cell r="C5301"/>
          <cell r="D5301"/>
          <cell r="E5301"/>
          <cell r="F5301"/>
          <cell r="G5301"/>
        </row>
        <row r="5302">
          <cell r="A5302"/>
          <cell r="C5302"/>
          <cell r="D5302"/>
          <cell r="E5302"/>
          <cell r="F5302"/>
          <cell r="G5302"/>
        </row>
        <row r="5303">
          <cell r="A5303"/>
          <cell r="B5303"/>
          <cell r="C5303"/>
          <cell r="D5303"/>
          <cell r="E5303"/>
          <cell r="F5303"/>
          <cell r="G5303"/>
        </row>
        <row r="5304">
          <cell r="A5304"/>
          <cell r="B5304" t="str">
            <v>LUIS ROBERTO MONTERROSA OROZCO</v>
          </cell>
          <cell r="C5304"/>
          <cell r="D5304"/>
          <cell r="E5304"/>
          <cell r="F5304"/>
          <cell r="G5304"/>
        </row>
        <row r="5305">
          <cell r="A5305"/>
          <cell r="B5305" t="str">
            <v>ING. CIVIL CONSULTOR EXTERNO</v>
          </cell>
          <cell r="C5305"/>
          <cell r="D5305"/>
          <cell r="E5305"/>
          <cell r="F5305"/>
          <cell r="G5305"/>
        </row>
        <row r="5306">
          <cell r="A5306"/>
          <cell r="B5306" t="str">
            <v>PLANEACION MUNICIPAL</v>
          </cell>
          <cell r="C5306"/>
          <cell r="D5306"/>
          <cell r="E5306"/>
          <cell r="F5306"/>
          <cell r="G5306"/>
        </row>
        <row r="5307">
          <cell r="A5307"/>
          <cell r="B5307" t="str">
            <v>M.P. 5202140692</v>
          </cell>
          <cell r="C5307" t="str">
            <v>ITEM  - PÁGINA 2</v>
          </cell>
          <cell r="D5307"/>
          <cell r="E5307"/>
          <cell r="F5307"/>
          <cell r="G5307"/>
          <cell r="H5307"/>
        </row>
        <row r="5308">
          <cell r="A5308" t="str">
            <v>DEPARTAMENTO DE ANTIOQUIA</v>
          </cell>
          <cell r="B5308"/>
          <cell r="C5308"/>
          <cell r="D5308"/>
          <cell r="E5308"/>
          <cell r="F5308"/>
          <cell r="G5308"/>
          <cell r="H5308"/>
        </row>
        <row r="5309">
          <cell r="A5309" t="str">
            <v>MUNICIPIO DE CAUCASIA</v>
          </cell>
          <cell r="B5309"/>
          <cell r="C5309"/>
          <cell r="D5309"/>
          <cell r="E5309"/>
          <cell r="F5309"/>
          <cell r="G5309"/>
          <cell r="H5309"/>
        </row>
        <row r="5310">
          <cell r="A5310" t="str">
            <v>PROYECTO: CONSTRUCCION DE PAVIMENTO RIGIDO URBANO EN LA URBANIZACION VILLA SUAREZ DEL MUNICIPIO DE CAUCASIA ,ANTIOQUIA</v>
          </cell>
          <cell r="B5310"/>
          <cell r="C5310"/>
          <cell r="D5310"/>
          <cell r="E5310"/>
          <cell r="F5310"/>
          <cell r="G5310"/>
          <cell r="H5310"/>
        </row>
        <row r="5311">
          <cell r="A5311"/>
          <cell r="C5311"/>
          <cell r="D5311"/>
          <cell r="E5311"/>
          <cell r="F5311"/>
          <cell r="G5311"/>
          <cell r="H5311"/>
        </row>
        <row r="5312">
          <cell r="A5312" t="str">
            <v>MEMORIAS DE OBRA</v>
          </cell>
          <cell r="B5312"/>
          <cell r="C5312"/>
          <cell r="D5312"/>
          <cell r="E5312"/>
          <cell r="F5312"/>
          <cell r="G5312"/>
          <cell r="H5312"/>
        </row>
        <row r="5314">
          <cell r="A5314" t="str">
            <v>ITEM</v>
          </cell>
          <cell r="B5314" t="str">
            <v>DESCRIPCIÓN</v>
          </cell>
          <cell r="C5314"/>
          <cell r="D5314"/>
          <cell r="E5314"/>
          <cell r="F5314"/>
          <cell r="G5314" t="str">
            <v>UNIDAD</v>
          </cell>
          <cell r="H5314" t="str">
            <v>CANTIDAD</v>
          </cell>
        </row>
        <row r="5315">
          <cell r="A5315"/>
          <cell r="B5315" t="str">
            <v/>
          </cell>
          <cell r="C5315"/>
          <cell r="D5315"/>
          <cell r="E5315"/>
          <cell r="F5315"/>
          <cell r="G5315" t="str">
            <v/>
          </cell>
          <cell r="H5315" t="str">
            <v/>
          </cell>
        </row>
        <row r="5316">
          <cell r="A5316"/>
          <cell r="B5316"/>
          <cell r="C5316"/>
          <cell r="D5316"/>
          <cell r="E5316"/>
          <cell r="F5316"/>
          <cell r="G5316"/>
        </row>
        <row r="5317">
          <cell r="A5317" t="str">
            <v>DETALLE</v>
          </cell>
          <cell r="B5317"/>
          <cell r="C5317" t="str">
            <v>FACTOR</v>
          </cell>
          <cell r="D5317" t="str">
            <v>CANTIDAD</v>
          </cell>
          <cell r="E5317" t="str">
            <v>A (ML)</v>
          </cell>
          <cell r="F5317" t="str">
            <v>B (M2)</v>
          </cell>
          <cell r="G5317" t="str">
            <v>C (M3)</v>
          </cell>
          <cell r="H5317" t="str">
            <v>TOTAL</v>
          </cell>
        </row>
        <row r="5318">
          <cell r="A5318"/>
          <cell r="B5318"/>
          <cell r="C5318"/>
          <cell r="D5318"/>
          <cell r="E5318"/>
          <cell r="F5318"/>
          <cell r="G5318"/>
          <cell r="H5318" t="str">
            <v/>
          </cell>
        </row>
        <row r="5319">
          <cell r="A5319"/>
          <cell r="B5319"/>
          <cell r="C5319"/>
          <cell r="D5319"/>
          <cell r="E5319"/>
          <cell r="F5319"/>
          <cell r="G5319"/>
          <cell r="H5319" t="str">
            <v/>
          </cell>
        </row>
        <row r="5320">
          <cell r="A5320"/>
          <cell r="B5320"/>
          <cell r="C5320"/>
          <cell r="D5320"/>
          <cell r="E5320"/>
          <cell r="F5320"/>
          <cell r="G5320"/>
          <cell r="H5320" t="str">
            <v/>
          </cell>
        </row>
        <row r="5321">
          <cell r="A5321"/>
          <cell r="B5321"/>
          <cell r="C5321"/>
          <cell r="D5321"/>
          <cell r="E5321"/>
          <cell r="F5321"/>
          <cell r="G5321"/>
          <cell r="H5321" t="str">
            <v/>
          </cell>
        </row>
        <row r="5322">
          <cell r="A5322"/>
          <cell r="B5322"/>
          <cell r="C5322"/>
          <cell r="D5322"/>
          <cell r="E5322"/>
          <cell r="F5322"/>
          <cell r="G5322"/>
          <cell r="H5322" t="str">
            <v/>
          </cell>
        </row>
        <row r="5323">
          <cell r="A5323"/>
          <cell r="B5323"/>
          <cell r="C5323"/>
          <cell r="D5323"/>
          <cell r="E5323"/>
          <cell r="F5323"/>
          <cell r="G5323"/>
          <cell r="H5323" t="str">
            <v/>
          </cell>
        </row>
        <row r="5324">
          <cell r="A5324"/>
          <cell r="B5324"/>
          <cell r="C5324"/>
          <cell r="D5324"/>
          <cell r="E5324"/>
          <cell r="F5324"/>
          <cell r="G5324"/>
          <cell r="H5324" t="str">
            <v/>
          </cell>
        </row>
        <row r="5325">
          <cell r="A5325"/>
          <cell r="B5325"/>
          <cell r="C5325"/>
          <cell r="D5325"/>
          <cell r="E5325"/>
          <cell r="F5325"/>
          <cell r="G5325"/>
          <cell r="H5325" t="str">
            <v/>
          </cell>
        </row>
        <row r="5326">
          <cell r="A5326"/>
          <cell r="B5326"/>
          <cell r="C5326"/>
          <cell r="D5326"/>
          <cell r="E5326"/>
          <cell r="F5326"/>
          <cell r="G5326"/>
          <cell r="H5326" t="str">
            <v/>
          </cell>
        </row>
        <row r="5327">
          <cell r="A5327"/>
          <cell r="B5327"/>
          <cell r="C5327"/>
          <cell r="D5327"/>
          <cell r="E5327"/>
          <cell r="F5327"/>
          <cell r="G5327"/>
          <cell r="H5327" t="str">
            <v/>
          </cell>
        </row>
        <row r="5328">
          <cell r="A5328"/>
          <cell r="B5328"/>
          <cell r="C5328"/>
          <cell r="D5328"/>
          <cell r="E5328"/>
          <cell r="F5328"/>
          <cell r="G5328"/>
          <cell r="H5328" t="str">
            <v/>
          </cell>
        </row>
        <row r="5329">
          <cell r="A5329"/>
          <cell r="B5329"/>
          <cell r="C5329"/>
          <cell r="D5329"/>
          <cell r="E5329"/>
          <cell r="F5329"/>
          <cell r="G5329"/>
          <cell r="H5329" t="str">
            <v/>
          </cell>
        </row>
        <row r="5330">
          <cell r="A5330"/>
          <cell r="B5330"/>
          <cell r="C5330"/>
          <cell r="D5330"/>
          <cell r="E5330"/>
          <cell r="F5330"/>
          <cell r="G5330"/>
          <cell r="H5330" t="str">
            <v/>
          </cell>
        </row>
        <row r="5331">
          <cell r="A5331"/>
          <cell r="B5331"/>
          <cell r="C5331"/>
          <cell r="D5331"/>
          <cell r="E5331"/>
          <cell r="F5331"/>
          <cell r="G5331"/>
          <cell r="H5331" t="str">
            <v/>
          </cell>
        </row>
        <row r="5332">
          <cell r="A5332"/>
          <cell r="B5332"/>
          <cell r="C5332"/>
          <cell r="D5332"/>
          <cell r="E5332"/>
          <cell r="F5332"/>
          <cell r="G5332"/>
          <cell r="H5332" t="str">
            <v/>
          </cell>
        </row>
        <row r="5333">
          <cell r="A5333"/>
          <cell r="B5333"/>
          <cell r="C5333"/>
          <cell r="D5333"/>
          <cell r="E5333"/>
          <cell r="F5333"/>
          <cell r="G5333"/>
          <cell r="H5333" t="str">
            <v/>
          </cell>
        </row>
        <row r="5334">
          <cell r="A5334"/>
          <cell r="B5334"/>
          <cell r="C5334"/>
          <cell r="D5334"/>
          <cell r="E5334"/>
          <cell r="F5334"/>
          <cell r="G5334"/>
          <cell r="H5334" t="str">
            <v/>
          </cell>
        </row>
        <row r="5335">
          <cell r="A5335"/>
          <cell r="B5335"/>
          <cell r="C5335"/>
          <cell r="D5335"/>
          <cell r="E5335"/>
          <cell r="F5335"/>
          <cell r="G5335"/>
          <cell r="H5335" t="str">
            <v/>
          </cell>
        </row>
        <row r="5336">
          <cell r="A5336"/>
          <cell r="B5336"/>
          <cell r="C5336"/>
          <cell r="D5336"/>
          <cell r="E5336"/>
          <cell r="F5336"/>
          <cell r="G5336"/>
          <cell r="H5336" t="str">
            <v/>
          </cell>
        </row>
        <row r="5337">
          <cell r="A5337"/>
          <cell r="B5337"/>
          <cell r="C5337"/>
          <cell r="D5337"/>
          <cell r="E5337"/>
          <cell r="F5337"/>
          <cell r="G5337"/>
          <cell r="H5337" t="str">
            <v/>
          </cell>
        </row>
        <row r="5338">
          <cell r="A5338"/>
          <cell r="B5338"/>
          <cell r="C5338"/>
          <cell r="D5338"/>
          <cell r="E5338"/>
          <cell r="F5338"/>
          <cell r="G5338"/>
          <cell r="H5338" t="str">
            <v/>
          </cell>
        </row>
        <row r="5339">
          <cell r="A5339"/>
          <cell r="B5339"/>
          <cell r="C5339"/>
          <cell r="D5339"/>
          <cell r="E5339"/>
          <cell r="F5339"/>
          <cell r="G5339"/>
          <cell r="H5339" t="str">
            <v/>
          </cell>
        </row>
        <row r="5340">
          <cell r="A5340"/>
          <cell r="B5340"/>
          <cell r="C5340"/>
          <cell r="D5340"/>
          <cell r="E5340"/>
          <cell r="F5340"/>
          <cell r="G5340"/>
          <cell r="H5340" t="str">
            <v/>
          </cell>
        </row>
        <row r="5341">
          <cell r="A5341"/>
          <cell r="B5341"/>
          <cell r="C5341"/>
          <cell r="D5341"/>
          <cell r="E5341"/>
          <cell r="F5341"/>
          <cell r="G5341"/>
          <cell r="H5341" t="str">
            <v/>
          </cell>
        </row>
        <row r="5342">
          <cell r="A5342"/>
          <cell r="B5342"/>
          <cell r="C5342"/>
          <cell r="D5342"/>
          <cell r="E5342"/>
          <cell r="F5342"/>
          <cell r="G5342"/>
          <cell r="H5342" t="str">
            <v/>
          </cell>
        </row>
        <row r="5343">
          <cell r="A5343"/>
          <cell r="B5343"/>
          <cell r="C5343"/>
          <cell r="D5343"/>
          <cell r="E5343"/>
          <cell r="F5343"/>
          <cell r="G5343"/>
          <cell r="H5343" t="str">
            <v/>
          </cell>
        </row>
        <row r="5344">
          <cell r="A5344"/>
          <cell r="B5344"/>
          <cell r="C5344"/>
          <cell r="D5344"/>
          <cell r="E5344"/>
          <cell r="F5344"/>
          <cell r="G5344"/>
          <cell r="H5344" t="str">
            <v/>
          </cell>
        </row>
        <row r="5345">
          <cell r="A5345"/>
          <cell r="B5345"/>
          <cell r="C5345"/>
          <cell r="D5345"/>
          <cell r="E5345"/>
          <cell r="F5345"/>
          <cell r="G5345"/>
          <cell r="H5345" t="str">
            <v/>
          </cell>
        </row>
        <row r="5346">
          <cell r="A5346"/>
          <cell r="B5346"/>
          <cell r="C5346"/>
          <cell r="D5346"/>
          <cell r="E5346"/>
          <cell r="F5346"/>
          <cell r="G5346"/>
          <cell r="H5346" t="str">
            <v/>
          </cell>
        </row>
        <row r="5347">
          <cell r="A5347"/>
          <cell r="B5347"/>
          <cell r="C5347"/>
          <cell r="D5347"/>
          <cell r="E5347"/>
          <cell r="F5347"/>
          <cell r="G5347"/>
          <cell r="H5347" t="str">
            <v/>
          </cell>
        </row>
        <row r="5348">
          <cell r="A5348"/>
          <cell r="B5348"/>
          <cell r="C5348"/>
          <cell r="D5348"/>
          <cell r="E5348"/>
          <cell r="F5348"/>
          <cell r="G5348"/>
          <cell r="H5348" t="str">
            <v/>
          </cell>
        </row>
        <row r="5349">
          <cell r="A5349" t="str">
            <v>ITEM  - PÁGINA 1</v>
          </cell>
          <cell r="B5349"/>
          <cell r="C5349"/>
          <cell r="D5349"/>
          <cell r="E5349"/>
          <cell r="F5349"/>
          <cell r="G5349"/>
          <cell r="H5349"/>
        </row>
        <row r="5350">
          <cell r="A5350"/>
          <cell r="B5350"/>
          <cell r="C5350"/>
          <cell r="D5350"/>
          <cell r="E5350"/>
          <cell r="F5350"/>
          <cell r="G5350"/>
          <cell r="H5350" t="str">
            <v/>
          </cell>
        </row>
        <row r="5351">
          <cell r="A5351"/>
          <cell r="B5351"/>
          <cell r="C5351"/>
          <cell r="D5351"/>
          <cell r="E5351"/>
          <cell r="F5351"/>
          <cell r="G5351"/>
          <cell r="H5351" t="str">
            <v/>
          </cell>
        </row>
        <row r="5352">
          <cell r="A5352"/>
          <cell r="B5352"/>
          <cell r="C5352"/>
          <cell r="D5352"/>
          <cell r="E5352"/>
          <cell r="F5352"/>
          <cell r="G5352"/>
          <cell r="H5352" t="str">
            <v/>
          </cell>
        </row>
        <row r="5353">
          <cell r="A5353"/>
          <cell r="B5353"/>
          <cell r="C5353"/>
          <cell r="D5353"/>
          <cell r="E5353"/>
          <cell r="F5353"/>
          <cell r="G5353"/>
          <cell r="H5353" t="str">
            <v/>
          </cell>
        </row>
        <row r="5354">
          <cell r="A5354"/>
          <cell r="B5354"/>
          <cell r="C5354"/>
          <cell r="D5354"/>
          <cell r="E5354"/>
          <cell r="F5354"/>
          <cell r="G5354"/>
          <cell r="H5354" t="str">
            <v/>
          </cell>
        </row>
        <row r="5355">
          <cell r="A5355"/>
          <cell r="B5355"/>
          <cell r="C5355"/>
          <cell r="D5355"/>
          <cell r="E5355"/>
          <cell r="F5355"/>
          <cell r="G5355"/>
          <cell r="H5355" t="str">
            <v/>
          </cell>
        </row>
        <row r="5356">
          <cell r="A5356"/>
          <cell r="B5356"/>
          <cell r="C5356"/>
          <cell r="D5356"/>
          <cell r="E5356"/>
          <cell r="F5356"/>
          <cell r="G5356"/>
          <cell r="H5356" t="str">
            <v/>
          </cell>
        </row>
        <row r="5357">
          <cell r="A5357"/>
          <cell r="B5357"/>
          <cell r="C5357"/>
          <cell r="D5357"/>
          <cell r="E5357"/>
          <cell r="F5357"/>
          <cell r="G5357"/>
          <cell r="H5357" t="str">
            <v/>
          </cell>
        </row>
        <row r="5358">
          <cell r="A5358"/>
          <cell r="B5358"/>
          <cell r="C5358"/>
          <cell r="D5358"/>
          <cell r="E5358"/>
          <cell r="F5358"/>
          <cell r="G5358"/>
          <cell r="H5358" t="str">
            <v/>
          </cell>
        </row>
        <row r="5359">
          <cell r="A5359"/>
          <cell r="B5359"/>
          <cell r="C5359"/>
          <cell r="D5359"/>
          <cell r="E5359"/>
          <cell r="F5359"/>
          <cell r="G5359"/>
          <cell r="H5359" t="str">
            <v/>
          </cell>
        </row>
        <row r="5360">
          <cell r="A5360"/>
          <cell r="B5360"/>
          <cell r="C5360"/>
          <cell r="D5360"/>
          <cell r="E5360"/>
          <cell r="F5360"/>
          <cell r="G5360"/>
          <cell r="H5360" t="str">
            <v/>
          </cell>
        </row>
        <row r="5361">
          <cell r="A5361"/>
          <cell r="B5361"/>
          <cell r="C5361"/>
          <cell r="D5361"/>
          <cell r="E5361"/>
          <cell r="F5361"/>
          <cell r="G5361"/>
          <cell r="H5361" t="str">
            <v/>
          </cell>
        </row>
        <row r="5362">
          <cell r="A5362"/>
          <cell r="B5362"/>
          <cell r="C5362"/>
          <cell r="D5362"/>
          <cell r="E5362"/>
          <cell r="F5362"/>
          <cell r="G5362"/>
          <cell r="H5362" t="str">
            <v/>
          </cell>
        </row>
        <row r="5363">
          <cell r="A5363"/>
          <cell r="B5363"/>
          <cell r="C5363"/>
          <cell r="D5363"/>
          <cell r="E5363"/>
          <cell r="F5363"/>
          <cell r="G5363"/>
          <cell r="H5363" t="str">
            <v/>
          </cell>
        </row>
        <row r="5364">
          <cell r="A5364"/>
          <cell r="B5364"/>
          <cell r="C5364"/>
          <cell r="D5364"/>
          <cell r="E5364"/>
          <cell r="F5364"/>
          <cell r="G5364"/>
          <cell r="H5364" t="str">
            <v/>
          </cell>
        </row>
        <row r="5365">
          <cell r="A5365"/>
          <cell r="B5365"/>
          <cell r="C5365"/>
          <cell r="D5365"/>
          <cell r="E5365"/>
          <cell r="F5365"/>
          <cell r="G5365"/>
          <cell r="H5365" t="str">
            <v/>
          </cell>
        </row>
        <row r="5366">
          <cell r="A5366"/>
          <cell r="B5366"/>
          <cell r="C5366"/>
          <cell r="D5366"/>
          <cell r="E5366"/>
          <cell r="F5366"/>
          <cell r="G5366"/>
          <cell r="H5366" t="str">
            <v/>
          </cell>
        </row>
        <row r="5367">
          <cell r="A5367" t="str">
            <v xml:space="preserve">TOTAL CANTIDAD ITEM </v>
          </cell>
          <cell r="B5367"/>
          <cell r="C5367"/>
          <cell r="D5367"/>
          <cell r="E5367"/>
          <cell r="F5367"/>
          <cell r="G5367"/>
          <cell r="H5367" t="str">
            <v/>
          </cell>
        </row>
        <row r="5368">
          <cell r="A5368" t="str">
            <v>INSERTE PLANO, GRÁFICO O ESQUEMA AQUÍ</v>
          </cell>
          <cell r="B5368"/>
          <cell r="C5368"/>
          <cell r="D5368"/>
          <cell r="E5368"/>
          <cell r="F5368"/>
          <cell r="G5368"/>
          <cell r="H5368"/>
        </row>
        <row r="5369">
          <cell r="A5369"/>
          <cell r="B5369"/>
          <cell r="C5369"/>
          <cell r="D5369"/>
          <cell r="E5369"/>
          <cell r="F5369"/>
          <cell r="G5369"/>
          <cell r="H5369"/>
        </row>
        <row r="5370">
          <cell r="A5370"/>
          <cell r="B5370"/>
          <cell r="C5370"/>
          <cell r="D5370"/>
          <cell r="E5370"/>
          <cell r="F5370"/>
          <cell r="G5370"/>
          <cell r="H5370"/>
        </row>
        <row r="5371">
          <cell r="A5371"/>
          <cell r="B5371"/>
          <cell r="C5371"/>
          <cell r="D5371"/>
          <cell r="E5371"/>
          <cell r="F5371"/>
          <cell r="G5371"/>
          <cell r="H5371"/>
        </row>
        <row r="5372">
          <cell r="A5372"/>
          <cell r="B5372"/>
          <cell r="C5372"/>
          <cell r="D5372"/>
          <cell r="E5372"/>
          <cell r="F5372"/>
          <cell r="G5372"/>
          <cell r="H5372"/>
        </row>
        <row r="5373">
          <cell r="A5373"/>
          <cell r="B5373"/>
          <cell r="C5373"/>
          <cell r="D5373"/>
          <cell r="E5373"/>
          <cell r="F5373"/>
          <cell r="G5373"/>
          <cell r="H5373"/>
        </row>
        <row r="5374">
          <cell r="A5374"/>
          <cell r="B5374"/>
          <cell r="C5374"/>
          <cell r="D5374"/>
          <cell r="E5374"/>
          <cell r="F5374"/>
          <cell r="G5374"/>
          <cell r="H5374"/>
        </row>
        <row r="5375">
          <cell r="A5375"/>
          <cell r="B5375"/>
          <cell r="C5375"/>
          <cell r="D5375"/>
          <cell r="E5375"/>
          <cell r="F5375"/>
          <cell r="G5375"/>
          <cell r="H5375"/>
        </row>
        <row r="5376">
          <cell r="A5376"/>
          <cell r="B5376"/>
          <cell r="C5376"/>
          <cell r="D5376"/>
          <cell r="E5376"/>
          <cell r="F5376"/>
          <cell r="G5376"/>
          <cell r="H5376"/>
        </row>
        <row r="5377">
          <cell r="A5377"/>
          <cell r="B5377"/>
          <cell r="C5377"/>
          <cell r="D5377"/>
          <cell r="E5377"/>
          <cell r="F5377"/>
          <cell r="G5377"/>
          <cell r="H5377"/>
        </row>
        <row r="5378">
          <cell r="A5378"/>
          <cell r="B5378"/>
          <cell r="C5378"/>
          <cell r="D5378"/>
          <cell r="E5378"/>
          <cell r="F5378"/>
          <cell r="G5378"/>
          <cell r="H5378"/>
        </row>
        <row r="5379">
          <cell r="A5379"/>
          <cell r="B5379"/>
          <cell r="C5379"/>
          <cell r="D5379"/>
          <cell r="E5379"/>
          <cell r="F5379"/>
          <cell r="G5379"/>
          <cell r="H5379"/>
        </row>
        <row r="5380">
          <cell r="A5380"/>
          <cell r="B5380"/>
          <cell r="C5380"/>
          <cell r="D5380"/>
          <cell r="E5380"/>
          <cell r="F5380"/>
          <cell r="G5380"/>
          <cell r="H5380"/>
        </row>
        <row r="5381">
          <cell r="A5381"/>
          <cell r="B5381"/>
          <cell r="C5381"/>
          <cell r="D5381"/>
          <cell r="E5381"/>
          <cell r="F5381"/>
          <cell r="G5381"/>
          <cell r="H5381"/>
        </row>
        <row r="5382">
          <cell r="A5382"/>
          <cell r="B5382"/>
          <cell r="C5382"/>
          <cell r="D5382"/>
          <cell r="E5382"/>
          <cell r="F5382"/>
          <cell r="G5382"/>
          <cell r="H5382"/>
        </row>
        <row r="5383">
          <cell r="A5383"/>
          <cell r="B5383"/>
          <cell r="C5383"/>
          <cell r="D5383"/>
          <cell r="E5383"/>
          <cell r="F5383"/>
          <cell r="G5383"/>
          <cell r="H5383"/>
        </row>
        <row r="5384">
          <cell r="A5384"/>
          <cell r="B5384"/>
          <cell r="C5384"/>
          <cell r="D5384"/>
          <cell r="E5384"/>
          <cell r="F5384"/>
          <cell r="G5384"/>
          <cell r="H5384"/>
        </row>
        <row r="5385">
          <cell r="A5385"/>
          <cell r="B5385"/>
          <cell r="C5385"/>
          <cell r="D5385"/>
          <cell r="E5385"/>
          <cell r="F5385"/>
          <cell r="G5385"/>
          <cell r="H5385"/>
        </row>
        <row r="5386">
          <cell r="A5386"/>
          <cell r="B5386"/>
          <cell r="C5386"/>
          <cell r="D5386"/>
          <cell r="E5386"/>
          <cell r="F5386"/>
          <cell r="G5386"/>
          <cell r="H5386"/>
        </row>
        <row r="5387">
          <cell r="A5387"/>
          <cell r="B5387"/>
          <cell r="C5387"/>
          <cell r="D5387"/>
          <cell r="E5387"/>
          <cell r="F5387"/>
          <cell r="G5387"/>
          <cell r="H5387"/>
        </row>
        <row r="5388">
          <cell r="A5388"/>
          <cell r="C5388"/>
          <cell r="D5388"/>
          <cell r="E5388"/>
          <cell r="F5388"/>
          <cell r="G5388"/>
        </row>
        <row r="5389">
          <cell r="A5389"/>
          <cell r="C5389"/>
          <cell r="D5389"/>
          <cell r="E5389"/>
          <cell r="F5389"/>
          <cell r="G5389"/>
        </row>
        <row r="5390">
          <cell r="A5390"/>
          <cell r="B5390"/>
          <cell r="C5390"/>
          <cell r="D5390"/>
          <cell r="E5390"/>
          <cell r="F5390"/>
          <cell r="G5390"/>
        </row>
        <row r="5391">
          <cell r="A5391"/>
          <cell r="B5391" t="str">
            <v>LUIS ROBERTO MONTERROSA OROZCO</v>
          </cell>
          <cell r="C5391"/>
          <cell r="D5391"/>
          <cell r="E5391"/>
          <cell r="F5391"/>
          <cell r="G5391"/>
        </row>
        <row r="5392">
          <cell r="A5392"/>
          <cell r="B5392" t="str">
            <v>ING. CIVIL CONSULTOR EXTERNO</v>
          </cell>
          <cell r="C5392"/>
          <cell r="D5392"/>
          <cell r="E5392"/>
          <cell r="F5392"/>
          <cell r="G5392"/>
        </row>
        <row r="5393">
          <cell r="A5393"/>
          <cell r="B5393" t="str">
            <v>PLANEACION MUNICIPAL</v>
          </cell>
          <cell r="C5393"/>
          <cell r="D5393"/>
          <cell r="E5393"/>
          <cell r="F5393"/>
          <cell r="G5393"/>
        </row>
        <row r="5394">
          <cell r="A5394"/>
          <cell r="B5394" t="str">
            <v>M.P. 5202140692</v>
          </cell>
          <cell r="C5394" t="str">
            <v>ITEM  - PÁGINA 2</v>
          </cell>
          <cell r="D5394"/>
          <cell r="E5394"/>
          <cell r="F5394"/>
          <cell r="G5394"/>
          <cell r="H5394"/>
        </row>
        <row r="5395">
          <cell r="A5395" t="str">
            <v>DEPARTAMENTO DE ANTIOQUIA</v>
          </cell>
          <cell r="B5395"/>
          <cell r="C5395"/>
          <cell r="D5395"/>
          <cell r="E5395"/>
          <cell r="F5395"/>
          <cell r="G5395"/>
          <cell r="H5395"/>
        </row>
        <row r="5396">
          <cell r="A5396" t="str">
            <v>MUNICIPIO DE CAUCASIA</v>
          </cell>
          <cell r="B5396"/>
          <cell r="C5396"/>
          <cell r="D5396"/>
          <cell r="E5396"/>
          <cell r="F5396"/>
          <cell r="G5396"/>
          <cell r="H5396"/>
        </row>
        <row r="5397">
          <cell r="A5397" t="str">
            <v>PROYECTO: CONSTRUCCION DE PAVIMENTO RIGIDO URBANO EN LA URBANIZACION VILLA SUAREZ DEL MUNICIPIO DE CAUCASIA ,ANTIOQUIA</v>
          </cell>
          <cell r="B5397"/>
          <cell r="C5397"/>
          <cell r="D5397"/>
          <cell r="E5397"/>
          <cell r="F5397"/>
          <cell r="G5397"/>
          <cell r="H5397"/>
        </row>
        <row r="5398">
          <cell r="A5398"/>
          <cell r="C5398"/>
          <cell r="D5398"/>
          <cell r="E5398"/>
          <cell r="F5398"/>
          <cell r="G5398"/>
          <cell r="H5398"/>
        </row>
        <row r="5399">
          <cell r="A5399" t="str">
            <v>MEMORIAS DE OBRA</v>
          </cell>
          <cell r="B5399"/>
          <cell r="C5399"/>
          <cell r="D5399"/>
          <cell r="E5399"/>
          <cell r="F5399"/>
          <cell r="G5399"/>
          <cell r="H5399"/>
        </row>
        <row r="5401">
          <cell r="A5401" t="str">
            <v>ITEM</v>
          </cell>
          <cell r="B5401" t="str">
            <v>DESCRIPCIÓN</v>
          </cell>
          <cell r="C5401"/>
          <cell r="D5401"/>
          <cell r="E5401"/>
          <cell r="F5401"/>
          <cell r="G5401" t="str">
            <v>UNIDAD</v>
          </cell>
          <cell r="H5401" t="str">
            <v>CANTIDAD</v>
          </cell>
        </row>
        <row r="5402">
          <cell r="A5402"/>
          <cell r="B5402" t="str">
            <v/>
          </cell>
          <cell r="C5402"/>
          <cell r="D5402"/>
          <cell r="E5402"/>
          <cell r="F5402"/>
          <cell r="G5402" t="str">
            <v/>
          </cell>
          <cell r="H5402" t="str">
            <v/>
          </cell>
        </row>
        <row r="5403">
          <cell r="A5403"/>
          <cell r="B5403"/>
          <cell r="C5403"/>
          <cell r="D5403"/>
          <cell r="E5403"/>
          <cell r="F5403"/>
          <cell r="G5403"/>
        </row>
        <row r="5404">
          <cell r="A5404" t="str">
            <v>DETALLE</v>
          </cell>
          <cell r="B5404"/>
          <cell r="C5404" t="str">
            <v>FACTOR</v>
          </cell>
          <cell r="D5404" t="str">
            <v>CANTIDAD</v>
          </cell>
          <cell r="E5404" t="str">
            <v>A (ML)</v>
          </cell>
          <cell r="F5404" t="str">
            <v>B (M2)</v>
          </cell>
          <cell r="G5404" t="str">
            <v>C (M3)</v>
          </cell>
          <cell r="H5404" t="str">
            <v>TOTAL</v>
          </cell>
        </row>
        <row r="5405">
          <cell r="A5405"/>
          <cell r="B5405"/>
          <cell r="C5405"/>
          <cell r="D5405"/>
          <cell r="E5405"/>
          <cell r="F5405"/>
          <cell r="G5405"/>
          <cell r="H5405" t="str">
            <v/>
          </cell>
        </row>
        <row r="5406">
          <cell r="A5406"/>
          <cell r="B5406"/>
          <cell r="C5406"/>
          <cell r="D5406"/>
          <cell r="E5406"/>
          <cell r="F5406"/>
          <cell r="G5406"/>
          <cell r="H5406" t="str">
            <v/>
          </cell>
        </row>
        <row r="5407">
          <cell r="A5407"/>
          <cell r="B5407"/>
          <cell r="C5407"/>
          <cell r="D5407"/>
          <cell r="E5407"/>
          <cell r="F5407"/>
          <cell r="G5407"/>
          <cell r="H5407" t="str">
            <v/>
          </cell>
        </row>
        <row r="5408">
          <cell r="A5408"/>
          <cell r="B5408"/>
          <cell r="C5408"/>
          <cell r="D5408"/>
          <cell r="E5408"/>
          <cell r="F5408"/>
          <cell r="G5408"/>
          <cell r="H5408" t="str">
            <v/>
          </cell>
        </row>
        <row r="5409">
          <cell r="A5409"/>
          <cell r="B5409"/>
          <cell r="C5409"/>
          <cell r="D5409"/>
          <cell r="E5409"/>
          <cell r="F5409"/>
          <cell r="G5409"/>
          <cell r="H5409" t="str">
            <v/>
          </cell>
        </row>
        <row r="5410">
          <cell r="A5410"/>
          <cell r="B5410"/>
          <cell r="C5410"/>
          <cell r="D5410"/>
          <cell r="E5410"/>
          <cell r="F5410"/>
          <cell r="G5410"/>
          <cell r="H5410" t="str">
            <v/>
          </cell>
        </row>
        <row r="5411">
          <cell r="A5411"/>
          <cell r="B5411"/>
          <cell r="C5411"/>
          <cell r="D5411"/>
          <cell r="E5411"/>
          <cell r="F5411"/>
          <cell r="G5411"/>
          <cell r="H5411" t="str">
            <v/>
          </cell>
        </row>
        <row r="5412">
          <cell r="A5412"/>
          <cell r="B5412"/>
          <cell r="C5412"/>
          <cell r="D5412"/>
          <cell r="E5412"/>
          <cell r="F5412"/>
          <cell r="G5412"/>
          <cell r="H5412" t="str">
            <v/>
          </cell>
        </row>
        <row r="5413">
          <cell r="A5413"/>
          <cell r="B5413"/>
          <cell r="C5413"/>
          <cell r="D5413"/>
          <cell r="E5413"/>
          <cell r="F5413"/>
          <cell r="G5413"/>
          <cell r="H5413" t="str">
            <v/>
          </cell>
        </row>
        <row r="5414">
          <cell r="A5414"/>
          <cell r="B5414"/>
          <cell r="C5414"/>
          <cell r="D5414"/>
          <cell r="E5414"/>
          <cell r="F5414"/>
          <cell r="G5414"/>
          <cell r="H5414" t="str">
            <v/>
          </cell>
        </row>
        <row r="5415">
          <cell r="A5415"/>
          <cell r="B5415"/>
          <cell r="C5415"/>
          <cell r="D5415"/>
          <cell r="E5415"/>
          <cell r="F5415"/>
          <cell r="G5415"/>
          <cell r="H5415" t="str">
            <v/>
          </cell>
        </row>
        <row r="5416">
          <cell r="A5416"/>
          <cell r="B5416"/>
          <cell r="C5416"/>
          <cell r="D5416"/>
          <cell r="E5416"/>
          <cell r="F5416"/>
          <cell r="G5416"/>
          <cell r="H5416" t="str">
            <v/>
          </cell>
        </row>
        <row r="5417">
          <cell r="A5417"/>
          <cell r="B5417"/>
          <cell r="C5417"/>
          <cell r="D5417"/>
          <cell r="E5417"/>
          <cell r="F5417"/>
          <cell r="G5417"/>
          <cell r="H5417" t="str">
            <v/>
          </cell>
        </row>
        <row r="5418">
          <cell r="A5418"/>
          <cell r="B5418"/>
          <cell r="C5418"/>
          <cell r="D5418"/>
          <cell r="E5418"/>
          <cell r="F5418"/>
          <cell r="G5418"/>
          <cell r="H5418" t="str">
            <v/>
          </cell>
        </row>
        <row r="5419">
          <cell r="A5419"/>
          <cell r="B5419"/>
          <cell r="C5419"/>
          <cell r="D5419"/>
          <cell r="E5419"/>
          <cell r="F5419"/>
          <cell r="G5419"/>
          <cell r="H5419" t="str">
            <v/>
          </cell>
        </row>
        <row r="5420">
          <cell r="A5420"/>
          <cell r="B5420"/>
          <cell r="C5420"/>
          <cell r="D5420"/>
          <cell r="E5420"/>
          <cell r="F5420"/>
          <cell r="G5420"/>
          <cell r="H5420" t="str">
            <v/>
          </cell>
        </row>
        <row r="5421">
          <cell r="A5421"/>
          <cell r="B5421"/>
          <cell r="C5421"/>
          <cell r="D5421"/>
          <cell r="E5421"/>
          <cell r="F5421"/>
          <cell r="G5421"/>
          <cell r="H5421" t="str">
            <v/>
          </cell>
        </row>
        <row r="5422">
          <cell r="A5422"/>
          <cell r="B5422"/>
          <cell r="C5422"/>
          <cell r="D5422"/>
          <cell r="E5422"/>
          <cell r="F5422"/>
          <cell r="G5422"/>
          <cell r="H5422" t="str">
            <v/>
          </cell>
        </row>
        <row r="5423">
          <cell r="A5423"/>
          <cell r="B5423"/>
          <cell r="C5423"/>
          <cell r="D5423"/>
          <cell r="E5423"/>
          <cell r="F5423"/>
          <cell r="G5423"/>
          <cell r="H5423" t="str">
            <v/>
          </cell>
        </row>
        <row r="5424">
          <cell r="A5424"/>
          <cell r="B5424"/>
          <cell r="C5424"/>
          <cell r="D5424"/>
          <cell r="E5424"/>
          <cell r="F5424"/>
          <cell r="G5424"/>
          <cell r="H5424" t="str">
            <v/>
          </cell>
        </row>
        <row r="5425">
          <cell r="A5425"/>
          <cell r="B5425"/>
          <cell r="C5425"/>
          <cell r="D5425"/>
          <cell r="E5425"/>
          <cell r="F5425"/>
          <cell r="G5425"/>
          <cell r="H5425" t="str">
            <v/>
          </cell>
        </row>
        <row r="5426">
          <cell r="A5426"/>
          <cell r="B5426"/>
          <cell r="C5426"/>
          <cell r="D5426"/>
          <cell r="E5426"/>
          <cell r="F5426"/>
          <cell r="G5426"/>
          <cell r="H5426" t="str">
            <v/>
          </cell>
        </row>
        <row r="5427">
          <cell r="A5427"/>
          <cell r="B5427"/>
          <cell r="C5427"/>
          <cell r="D5427"/>
          <cell r="E5427"/>
          <cell r="F5427"/>
          <cell r="G5427"/>
          <cell r="H5427" t="str">
            <v/>
          </cell>
        </row>
        <row r="5428">
          <cell r="A5428"/>
          <cell r="B5428"/>
          <cell r="C5428"/>
          <cell r="D5428"/>
          <cell r="E5428"/>
          <cell r="F5428"/>
          <cell r="G5428"/>
          <cell r="H5428" t="str">
            <v/>
          </cell>
        </row>
        <row r="5429">
          <cell r="A5429"/>
          <cell r="B5429"/>
          <cell r="C5429"/>
          <cell r="D5429"/>
          <cell r="E5429"/>
          <cell r="F5429"/>
          <cell r="G5429"/>
          <cell r="H5429" t="str">
            <v/>
          </cell>
        </row>
        <row r="5430">
          <cell r="A5430"/>
          <cell r="B5430"/>
          <cell r="C5430"/>
          <cell r="D5430"/>
          <cell r="E5430"/>
          <cell r="F5430"/>
          <cell r="G5430"/>
          <cell r="H5430" t="str">
            <v/>
          </cell>
        </row>
        <row r="5431">
          <cell r="A5431"/>
          <cell r="B5431"/>
          <cell r="C5431"/>
          <cell r="D5431"/>
          <cell r="E5431"/>
          <cell r="F5431"/>
          <cell r="G5431"/>
          <cell r="H5431" t="str">
            <v/>
          </cell>
        </row>
        <row r="5432">
          <cell r="A5432"/>
          <cell r="B5432"/>
          <cell r="C5432"/>
          <cell r="D5432"/>
          <cell r="E5432"/>
          <cell r="F5432"/>
          <cell r="G5432"/>
          <cell r="H5432" t="str">
            <v/>
          </cell>
        </row>
        <row r="5433">
          <cell r="A5433"/>
          <cell r="B5433"/>
          <cell r="C5433"/>
          <cell r="D5433"/>
          <cell r="E5433"/>
          <cell r="F5433"/>
          <cell r="G5433"/>
          <cell r="H5433" t="str">
            <v/>
          </cell>
        </row>
        <row r="5434">
          <cell r="A5434"/>
          <cell r="B5434"/>
          <cell r="C5434"/>
          <cell r="D5434"/>
          <cell r="E5434"/>
          <cell r="F5434"/>
          <cell r="G5434"/>
          <cell r="H5434" t="str">
            <v/>
          </cell>
        </row>
        <row r="5435">
          <cell r="A5435"/>
          <cell r="B5435"/>
          <cell r="C5435"/>
          <cell r="D5435"/>
          <cell r="E5435"/>
          <cell r="F5435"/>
          <cell r="G5435"/>
          <cell r="H5435" t="str">
            <v/>
          </cell>
        </row>
        <row r="5436">
          <cell r="A5436" t="str">
            <v>ITEM  - PÁGINA 1</v>
          </cell>
          <cell r="B5436"/>
          <cell r="C5436"/>
          <cell r="D5436"/>
          <cell r="E5436"/>
          <cell r="F5436"/>
          <cell r="G5436"/>
          <cell r="H5436"/>
        </row>
        <row r="5437">
          <cell r="A5437"/>
          <cell r="B5437"/>
          <cell r="C5437"/>
          <cell r="D5437"/>
          <cell r="E5437"/>
          <cell r="F5437"/>
          <cell r="G5437"/>
          <cell r="H5437" t="str">
            <v/>
          </cell>
        </row>
        <row r="5438">
          <cell r="A5438"/>
          <cell r="B5438"/>
          <cell r="C5438"/>
          <cell r="D5438"/>
          <cell r="E5438"/>
          <cell r="F5438"/>
          <cell r="G5438"/>
          <cell r="H5438" t="str">
            <v/>
          </cell>
        </row>
        <row r="5439">
          <cell r="A5439"/>
          <cell r="B5439"/>
          <cell r="C5439"/>
          <cell r="D5439"/>
          <cell r="E5439"/>
          <cell r="F5439"/>
          <cell r="G5439"/>
          <cell r="H5439" t="str">
            <v/>
          </cell>
        </row>
        <row r="5440">
          <cell r="A5440"/>
          <cell r="B5440"/>
          <cell r="C5440"/>
          <cell r="D5440"/>
          <cell r="E5440"/>
          <cell r="F5440"/>
          <cell r="G5440"/>
          <cell r="H5440" t="str">
            <v/>
          </cell>
        </row>
        <row r="5441">
          <cell r="A5441"/>
          <cell r="B5441"/>
          <cell r="C5441"/>
          <cell r="D5441"/>
          <cell r="E5441"/>
          <cell r="F5441"/>
          <cell r="G5441"/>
          <cell r="H5441" t="str">
            <v/>
          </cell>
        </row>
        <row r="5442">
          <cell r="A5442"/>
          <cell r="B5442"/>
          <cell r="C5442"/>
          <cell r="D5442"/>
          <cell r="E5442"/>
          <cell r="F5442"/>
          <cell r="G5442"/>
          <cell r="H5442" t="str">
            <v/>
          </cell>
        </row>
        <row r="5443">
          <cell r="A5443"/>
          <cell r="B5443"/>
          <cell r="C5443"/>
          <cell r="D5443"/>
          <cell r="E5443"/>
          <cell r="F5443"/>
          <cell r="G5443"/>
          <cell r="H5443" t="str">
            <v/>
          </cell>
        </row>
        <row r="5444">
          <cell r="A5444"/>
          <cell r="B5444"/>
          <cell r="C5444"/>
          <cell r="D5444"/>
          <cell r="E5444"/>
          <cell r="F5444"/>
          <cell r="G5444"/>
          <cell r="H5444" t="str">
            <v/>
          </cell>
        </row>
        <row r="5445">
          <cell r="A5445"/>
          <cell r="B5445"/>
          <cell r="C5445"/>
          <cell r="D5445"/>
          <cell r="E5445"/>
          <cell r="F5445"/>
          <cell r="G5445"/>
          <cell r="H5445" t="str">
            <v/>
          </cell>
        </row>
        <row r="5446">
          <cell r="A5446"/>
          <cell r="B5446"/>
          <cell r="C5446"/>
          <cell r="D5446"/>
          <cell r="E5446"/>
          <cell r="F5446"/>
          <cell r="G5446"/>
          <cell r="H5446" t="str">
            <v/>
          </cell>
        </row>
        <row r="5447">
          <cell r="A5447"/>
          <cell r="B5447"/>
          <cell r="C5447"/>
          <cell r="D5447"/>
          <cell r="E5447"/>
          <cell r="F5447"/>
          <cell r="G5447"/>
          <cell r="H5447" t="str">
            <v/>
          </cell>
        </row>
        <row r="5448">
          <cell r="A5448"/>
          <cell r="B5448"/>
          <cell r="C5448"/>
          <cell r="D5448"/>
          <cell r="E5448"/>
          <cell r="F5448"/>
          <cell r="G5448"/>
          <cell r="H5448" t="str">
            <v/>
          </cell>
        </row>
        <row r="5449">
          <cell r="A5449"/>
          <cell r="B5449"/>
          <cell r="C5449"/>
          <cell r="D5449"/>
          <cell r="E5449"/>
          <cell r="F5449"/>
          <cell r="G5449"/>
          <cell r="H5449" t="str">
            <v/>
          </cell>
        </row>
        <row r="5450">
          <cell r="A5450"/>
          <cell r="B5450"/>
          <cell r="C5450"/>
          <cell r="D5450"/>
          <cell r="E5450"/>
          <cell r="F5450"/>
          <cell r="G5450"/>
          <cell r="H5450" t="str">
            <v/>
          </cell>
        </row>
        <row r="5451">
          <cell r="A5451"/>
          <cell r="B5451"/>
          <cell r="C5451"/>
          <cell r="D5451"/>
          <cell r="E5451"/>
          <cell r="F5451"/>
          <cell r="G5451"/>
          <cell r="H5451" t="str">
            <v/>
          </cell>
        </row>
        <row r="5452">
          <cell r="A5452"/>
          <cell r="B5452"/>
          <cell r="C5452"/>
          <cell r="D5452"/>
          <cell r="E5452"/>
          <cell r="F5452"/>
          <cell r="G5452"/>
          <cell r="H5452" t="str">
            <v/>
          </cell>
        </row>
        <row r="5453">
          <cell r="A5453"/>
          <cell r="B5453"/>
          <cell r="C5453"/>
          <cell r="D5453"/>
          <cell r="E5453"/>
          <cell r="F5453"/>
          <cell r="G5453"/>
          <cell r="H5453" t="str">
            <v/>
          </cell>
        </row>
        <row r="5454">
          <cell r="A5454" t="str">
            <v xml:space="preserve">TOTAL CANTIDAD ITEM </v>
          </cell>
          <cell r="B5454"/>
          <cell r="C5454"/>
          <cell r="D5454"/>
          <cell r="E5454"/>
          <cell r="F5454"/>
          <cell r="G5454"/>
          <cell r="H5454" t="str">
            <v/>
          </cell>
        </row>
        <row r="5455">
          <cell r="A5455" t="str">
            <v>INSERTE PLANO, GRÁFICO O ESQUEMA AQUÍ</v>
          </cell>
          <cell r="B5455"/>
          <cell r="C5455"/>
          <cell r="D5455"/>
          <cell r="E5455"/>
          <cell r="F5455"/>
          <cell r="G5455"/>
          <cell r="H5455"/>
        </row>
        <row r="5456">
          <cell r="A5456"/>
          <cell r="B5456"/>
          <cell r="C5456"/>
          <cell r="D5456"/>
          <cell r="E5456"/>
          <cell r="F5456"/>
          <cell r="G5456"/>
          <cell r="H5456"/>
        </row>
        <row r="5457">
          <cell r="A5457"/>
          <cell r="B5457"/>
          <cell r="C5457"/>
          <cell r="D5457"/>
          <cell r="E5457"/>
          <cell r="F5457"/>
          <cell r="G5457"/>
          <cell r="H5457"/>
        </row>
        <row r="5458">
          <cell r="A5458"/>
          <cell r="B5458"/>
          <cell r="C5458"/>
          <cell r="D5458"/>
          <cell r="E5458"/>
          <cell r="F5458"/>
          <cell r="G5458"/>
          <cell r="H5458"/>
        </row>
        <row r="5459">
          <cell r="A5459"/>
          <cell r="B5459"/>
          <cell r="C5459"/>
          <cell r="D5459"/>
          <cell r="E5459"/>
          <cell r="F5459"/>
          <cell r="G5459"/>
          <cell r="H5459"/>
        </row>
        <row r="5460">
          <cell r="A5460"/>
          <cell r="B5460"/>
          <cell r="C5460"/>
          <cell r="D5460"/>
          <cell r="E5460"/>
          <cell r="F5460"/>
          <cell r="G5460"/>
          <cell r="H5460"/>
        </row>
        <row r="5461">
          <cell r="A5461"/>
          <cell r="B5461"/>
          <cell r="C5461"/>
          <cell r="D5461"/>
          <cell r="E5461"/>
          <cell r="F5461"/>
          <cell r="G5461"/>
          <cell r="H5461"/>
        </row>
        <row r="5462">
          <cell r="A5462"/>
          <cell r="B5462"/>
          <cell r="C5462"/>
          <cell r="D5462"/>
          <cell r="E5462"/>
          <cell r="F5462"/>
          <cell r="G5462"/>
          <cell r="H5462"/>
        </row>
        <row r="5463">
          <cell r="A5463"/>
          <cell r="B5463"/>
          <cell r="C5463"/>
          <cell r="D5463"/>
          <cell r="E5463"/>
          <cell r="F5463"/>
          <cell r="G5463"/>
          <cell r="H5463"/>
        </row>
        <row r="5464">
          <cell r="A5464"/>
          <cell r="B5464"/>
          <cell r="C5464"/>
          <cell r="D5464"/>
          <cell r="E5464"/>
          <cell r="F5464"/>
          <cell r="G5464"/>
          <cell r="H5464"/>
        </row>
        <row r="5465">
          <cell r="A5465"/>
          <cell r="B5465"/>
          <cell r="C5465"/>
          <cell r="D5465"/>
          <cell r="E5465"/>
          <cell r="F5465"/>
          <cell r="G5465"/>
          <cell r="H5465"/>
        </row>
        <row r="5466">
          <cell r="A5466"/>
          <cell r="B5466"/>
          <cell r="C5466"/>
          <cell r="D5466"/>
          <cell r="E5466"/>
          <cell r="F5466"/>
          <cell r="G5466"/>
          <cell r="H5466"/>
        </row>
        <row r="5467">
          <cell r="A5467"/>
          <cell r="B5467"/>
          <cell r="C5467"/>
          <cell r="D5467"/>
          <cell r="E5467"/>
          <cell r="F5467"/>
          <cell r="G5467"/>
          <cell r="H5467"/>
        </row>
        <row r="5468">
          <cell r="A5468"/>
          <cell r="B5468"/>
          <cell r="C5468"/>
          <cell r="D5468"/>
          <cell r="E5468"/>
          <cell r="F5468"/>
          <cell r="G5468"/>
          <cell r="H5468"/>
        </row>
        <row r="5469">
          <cell r="A5469"/>
          <cell r="B5469"/>
          <cell r="C5469"/>
          <cell r="D5469"/>
          <cell r="E5469"/>
          <cell r="F5469"/>
          <cell r="G5469"/>
          <cell r="H5469"/>
        </row>
        <row r="5470">
          <cell r="A5470"/>
          <cell r="B5470"/>
          <cell r="C5470"/>
          <cell r="D5470"/>
          <cell r="E5470"/>
          <cell r="F5470"/>
          <cell r="G5470"/>
          <cell r="H5470"/>
        </row>
        <row r="5471">
          <cell r="A5471"/>
          <cell r="B5471"/>
          <cell r="C5471"/>
          <cell r="D5471"/>
          <cell r="E5471"/>
          <cell r="F5471"/>
          <cell r="G5471"/>
          <cell r="H5471"/>
        </row>
        <row r="5472">
          <cell r="A5472"/>
          <cell r="B5472"/>
          <cell r="C5472"/>
          <cell r="D5472"/>
          <cell r="E5472"/>
          <cell r="F5472"/>
          <cell r="G5472"/>
          <cell r="H5472"/>
        </row>
        <row r="5473">
          <cell r="A5473"/>
          <cell r="B5473"/>
          <cell r="C5473"/>
          <cell r="D5473"/>
          <cell r="E5473"/>
          <cell r="F5473"/>
          <cell r="G5473"/>
          <cell r="H5473"/>
        </row>
        <row r="5474">
          <cell r="A5474"/>
          <cell r="B5474"/>
          <cell r="C5474"/>
          <cell r="D5474"/>
          <cell r="E5474"/>
          <cell r="F5474"/>
          <cell r="G5474"/>
          <cell r="H5474"/>
        </row>
        <row r="5475">
          <cell r="A5475"/>
          <cell r="C5475"/>
          <cell r="D5475"/>
          <cell r="E5475"/>
          <cell r="F5475"/>
          <cell r="G5475"/>
        </row>
        <row r="5476">
          <cell r="A5476"/>
          <cell r="C5476"/>
          <cell r="D5476"/>
          <cell r="E5476"/>
          <cell r="F5476"/>
          <cell r="G5476"/>
        </row>
        <row r="5477">
          <cell r="A5477"/>
          <cell r="B5477"/>
          <cell r="C5477"/>
          <cell r="D5477"/>
          <cell r="E5477"/>
          <cell r="F5477"/>
          <cell r="G5477"/>
        </row>
        <row r="5478">
          <cell r="A5478"/>
          <cell r="B5478" t="str">
            <v>LUIS ROBERTO MONTERROSA OROZCO</v>
          </cell>
          <cell r="C5478"/>
          <cell r="D5478"/>
          <cell r="E5478"/>
          <cell r="F5478"/>
          <cell r="G5478"/>
        </row>
        <row r="5479">
          <cell r="A5479"/>
          <cell r="B5479" t="str">
            <v>ING. CIVIL CONSULTOR EXTERNO</v>
          </cell>
          <cell r="C5479"/>
          <cell r="D5479"/>
          <cell r="E5479"/>
          <cell r="F5479"/>
          <cell r="G5479"/>
        </row>
        <row r="5480">
          <cell r="A5480"/>
          <cell r="B5480" t="str">
            <v>PLANEACION MUNICIPAL</v>
          </cell>
          <cell r="C5480"/>
          <cell r="D5480"/>
          <cell r="E5480"/>
          <cell r="F5480"/>
          <cell r="G5480"/>
        </row>
        <row r="5481">
          <cell r="A5481"/>
          <cell r="B5481" t="str">
            <v>M.P. 5202140692</v>
          </cell>
          <cell r="C5481" t="str">
            <v>ITEM  - PÁGINA 2</v>
          </cell>
          <cell r="D5481"/>
          <cell r="E5481"/>
          <cell r="F5481"/>
          <cell r="G5481"/>
          <cell r="H5481"/>
        </row>
        <row r="5482">
          <cell r="A5482" t="str">
            <v>DEPARTAMENTO DE ANTIOQUIA</v>
          </cell>
          <cell r="B5482"/>
          <cell r="C5482"/>
          <cell r="D5482"/>
          <cell r="E5482"/>
          <cell r="F5482"/>
          <cell r="G5482"/>
          <cell r="H5482"/>
        </row>
        <row r="5483">
          <cell r="A5483" t="str">
            <v>MUNICIPIO DE CAUCASIA</v>
          </cell>
          <cell r="B5483"/>
          <cell r="C5483"/>
          <cell r="D5483"/>
          <cell r="E5483"/>
          <cell r="F5483"/>
          <cell r="G5483"/>
          <cell r="H5483"/>
        </row>
        <row r="5484">
          <cell r="A5484" t="str">
            <v>PROYECTO: CONSTRUCCION DE PAVIMENTO RIGIDO URBANO EN LA URBANIZACION VILLA SUAREZ DEL MUNICIPIO DE CAUCASIA ,ANTIOQUIA</v>
          </cell>
          <cell r="B5484"/>
          <cell r="C5484"/>
          <cell r="D5484"/>
          <cell r="E5484"/>
          <cell r="F5484"/>
          <cell r="G5484"/>
          <cell r="H5484"/>
        </row>
        <row r="5485">
          <cell r="A5485"/>
          <cell r="C5485"/>
          <cell r="D5485"/>
          <cell r="E5485"/>
          <cell r="F5485"/>
          <cell r="G5485"/>
          <cell r="H5485"/>
        </row>
        <row r="5486">
          <cell r="A5486" t="str">
            <v>MEMORIAS DE OBRA</v>
          </cell>
          <cell r="B5486"/>
          <cell r="C5486"/>
          <cell r="D5486"/>
          <cell r="E5486"/>
          <cell r="F5486"/>
          <cell r="G5486"/>
          <cell r="H5486"/>
        </row>
        <row r="5488">
          <cell r="A5488" t="str">
            <v>ITEM</v>
          </cell>
          <cell r="B5488" t="str">
            <v>DESCRIPCIÓN</v>
          </cell>
          <cell r="C5488"/>
          <cell r="D5488"/>
          <cell r="E5488"/>
          <cell r="F5488"/>
          <cell r="G5488" t="str">
            <v>UNIDAD</v>
          </cell>
          <cell r="H5488" t="str">
            <v>CANTIDAD</v>
          </cell>
        </row>
        <row r="5489">
          <cell r="A5489"/>
          <cell r="B5489" t="str">
            <v/>
          </cell>
          <cell r="C5489"/>
          <cell r="D5489"/>
          <cell r="E5489"/>
          <cell r="F5489"/>
          <cell r="G5489" t="str">
            <v/>
          </cell>
          <cell r="H5489" t="str">
            <v/>
          </cell>
        </row>
        <row r="5490">
          <cell r="A5490"/>
          <cell r="B5490"/>
          <cell r="C5490"/>
          <cell r="D5490"/>
          <cell r="E5490"/>
          <cell r="F5490"/>
          <cell r="G5490"/>
        </row>
        <row r="5491">
          <cell r="A5491" t="str">
            <v>DETALLE</v>
          </cell>
          <cell r="B5491"/>
          <cell r="C5491" t="str">
            <v>FACTOR</v>
          </cell>
          <cell r="D5491" t="str">
            <v>CANTIDAD</v>
          </cell>
          <cell r="E5491" t="str">
            <v>A (ML)</v>
          </cell>
          <cell r="F5491" t="str">
            <v>B (M2)</v>
          </cell>
          <cell r="G5491" t="str">
            <v>C (M3)</v>
          </cell>
          <cell r="H5491" t="str">
            <v>TOTAL</v>
          </cell>
        </row>
        <row r="5492">
          <cell r="A5492"/>
          <cell r="B5492"/>
          <cell r="C5492"/>
          <cell r="D5492"/>
          <cell r="E5492"/>
          <cell r="F5492"/>
          <cell r="G5492"/>
          <cell r="H5492" t="str">
            <v/>
          </cell>
        </row>
        <row r="5493">
          <cell r="A5493"/>
          <cell r="B5493"/>
          <cell r="C5493"/>
          <cell r="D5493"/>
          <cell r="E5493"/>
          <cell r="F5493"/>
          <cell r="G5493"/>
          <cell r="H5493" t="str">
            <v/>
          </cell>
        </row>
        <row r="5494">
          <cell r="A5494"/>
          <cell r="B5494"/>
          <cell r="C5494"/>
          <cell r="D5494"/>
          <cell r="E5494"/>
          <cell r="F5494"/>
          <cell r="G5494"/>
          <cell r="H5494" t="str">
            <v/>
          </cell>
        </row>
        <row r="5495">
          <cell r="A5495"/>
          <cell r="B5495"/>
          <cell r="C5495"/>
          <cell r="D5495"/>
          <cell r="E5495"/>
          <cell r="F5495"/>
          <cell r="G5495"/>
          <cell r="H5495" t="str">
            <v/>
          </cell>
        </row>
        <row r="5496">
          <cell r="A5496"/>
          <cell r="B5496"/>
          <cell r="C5496"/>
          <cell r="D5496"/>
          <cell r="E5496"/>
          <cell r="F5496"/>
          <cell r="G5496"/>
          <cell r="H5496" t="str">
            <v/>
          </cell>
        </row>
        <row r="5497">
          <cell r="A5497"/>
          <cell r="B5497"/>
          <cell r="C5497"/>
          <cell r="D5497"/>
          <cell r="E5497"/>
          <cell r="F5497"/>
          <cell r="G5497"/>
          <cell r="H5497" t="str">
            <v/>
          </cell>
        </row>
        <row r="5498">
          <cell r="A5498"/>
          <cell r="B5498"/>
          <cell r="C5498"/>
          <cell r="D5498"/>
          <cell r="E5498"/>
          <cell r="F5498"/>
          <cell r="G5498"/>
          <cell r="H5498" t="str">
            <v/>
          </cell>
        </row>
        <row r="5499">
          <cell r="A5499"/>
          <cell r="B5499"/>
          <cell r="C5499"/>
          <cell r="D5499"/>
          <cell r="E5499"/>
          <cell r="F5499"/>
          <cell r="G5499"/>
          <cell r="H5499" t="str">
            <v/>
          </cell>
        </row>
        <row r="5500">
          <cell r="A5500"/>
          <cell r="B5500"/>
          <cell r="C5500"/>
          <cell r="D5500"/>
          <cell r="E5500"/>
          <cell r="F5500"/>
          <cell r="G5500"/>
          <cell r="H5500" t="str">
            <v/>
          </cell>
        </row>
        <row r="5501">
          <cell r="A5501"/>
          <cell r="B5501"/>
          <cell r="C5501"/>
          <cell r="D5501"/>
          <cell r="E5501"/>
          <cell r="F5501"/>
          <cell r="G5501"/>
          <cell r="H5501" t="str">
            <v/>
          </cell>
        </row>
        <row r="5502">
          <cell r="A5502"/>
          <cell r="B5502"/>
          <cell r="C5502"/>
          <cell r="D5502"/>
          <cell r="E5502"/>
          <cell r="F5502"/>
          <cell r="G5502"/>
          <cell r="H5502" t="str">
            <v/>
          </cell>
        </row>
        <row r="5503">
          <cell r="A5503"/>
          <cell r="B5503"/>
          <cell r="C5503"/>
          <cell r="D5503"/>
          <cell r="E5503"/>
          <cell r="F5503"/>
          <cell r="G5503"/>
          <cell r="H5503" t="str">
            <v/>
          </cell>
        </row>
        <row r="5504">
          <cell r="A5504"/>
          <cell r="B5504"/>
          <cell r="C5504"/>
          <cell r="D5504"/>
          <cell r="E5504"/>
          <cell r="F5504"/>
          <cell r="G5504"/>
          <cell r="H5504" t="str">
            <v/>
          </cell>
        </row>
        <row r="5505">
          <cell r="A5505"/>
          <cell r="B5505"/>
          <cell r="C5505"/>
          <cell r="D5505"/>
          <cell r="E5505"/>
          <cell r="F5505"/>
          <cell r="G5505"/>
          <cell r="H5505" t="str">
            <v/>
          </cell>
        </row>
        <row r="5506">
          <cell r="A5506"/>
          <cell r="B5506"/>
          <cell r="C5506"/>
          <cell r="D5506"/>
          <cell r="E5506"/>
          <cell r="F5506"/>
          <cell r="G5506"/>
          <cell r="H5506" t="str">
            <v/>
          </cell>
        </row>
        <row r="5507">
          <cell r="A5507"/>
          <cell r="B5507"/>
          <cell r="C5507"/>
          <cell r="D5507"/>
          <cell r="E5507"/>
          <cell r="F5507"/>
          <cell r="G5507"/>
          <cell r="H5507" t="str">
            <v/>
          </cell>
        </row>
        <row r="5508">
          <cell r="A5508"/>
          <cell r="B5508"/>
          <cell r="C5508"/>
          <cell r="D5508"/>
          <cell r="E5508"/>
          <cell r="F5508"/>
          <cell r="G5508"/>
          <cell r="H5508" t="str">
            <v/>
          </cell>
        </row>
        <row r="5509">
          <cell r="A5509"/>
          <cell r="B5509"/>
          <cell r="C5509"/>
          <cell r="D5509"/>
          <cell r="E5509"/>
          <cell r="F5509"/>
          <cell r="G5509"/>
          <cell r="H5509" t="str">
            <v/>
          </cell>
        </row>
        <row r="5510">
          <cell r="A5510"/>
          <cell r="B5510"/>
          <cell r="C5510"/>
          <cell r="D5510"/>
          <cell r="E5510"/>
          <cell r="F5510"/>
          <cell r="G5510"/>
          <cell r="H5510" t="str">
            <v/>
          </cell>
        </row>
        <row r="5511">
          <cell r="A5511"/>
          <cell r="B5511"/>
          <cell r="C5511"/>
          <cell r="D5511"/>
          <cell r="E5511"/>
          <cell r="F5511"/>
          <cell r="G5511"/>
          <cell r="H5511" t="str">
            <v/>
          </cell>
        </row>
        <row r="5512">
          <cell r="A5512"/>
          <cell r="B5512"/>
          <cell r="C5512"/>
          <cell r="D5512"/>
          <cell r="E5512"/>
          <cell r="F5512"/>
          <cell r="G5512"/>
          <cell r="H5512" t="str">
            <v/>
          </cell>
        </row>
        <row r="5513">
          <cell r="A5513"/>
          <cell r="B5513"/>
          <cell r="C5513"/>
          <cell r="D5513"/>
          <cell r="E5513"/>
          <cell r="F5513"/>
          <cell r="G5513"/>
          <cell r="H5513" t="str">
            <v/>
          </cell>
        </row>
        <row r="5514">
          <cell r="A5514"/>
          <cell r="B5514"/>
          <cell r="C5514"/>
          <cell r="D5514"/>
          <cell r="E5514"/>
          <cell r="F5514"/>
          <cell r="G5514"/>
          <cell r="H5514" t="str">
            <v/>
          </cell>
        </row>
        <row r="5515">
          <cell r="A5515"/>
          <cell r="B5515"/>
          <cell r="C5515"/>
          <cell r="D5515"/>
          <cell r="E5515"/>
          <cell r="F5515"/>
          <cell r="G5515"/>
          <cell r="H5515" t="str">
            <v/>
          </cell>
        </row>
        <row r="5516">
          <cell r="A5516"/>
          <cell r="B5516"/>
          <cell r="C5516"/>
          <cell r="D5516"/>
          <cell r="E5516"/>
          <cell r="F5516"/>
          <cell r="G5516"/>
          <cell r="H5516" t="str">
            <v/>
          </cell>
        </row>
        <row r="5517">
          <cell r="A5517"/>
          <cell r="B5517"/>
          <cell r="C5517"/>
          <cell r="D5517"/>
          <cell r="E5517"/>
          <cell r="F5517"/>
          <cell r="G5517"/>
          <cell r="H5517" t="str">
            <v/>
          </cell>
        </row>
        <row r="5518">
          <cell r="A5518"/>
          <cell r="B5518"/>
          <cell r="C5518"/>
          <cell r="D5518"/>
          <cell r="E5518"/>
          <cell r="F5518"/>
          <cell r="G5518"/>
          <cell r="H5518" t="str">
            <v/>
          </cell>
        </row>
        <row r="5519">
          <cell r="A5519"/>
          <cell r="B5519"/>
          <cell r="C5519"/>
          <cell r="D5519"/>
          <cell r="E5519"/>
          <cell r="F5519"/>
          <cell r="G5519"/>
          <cell r="H5519" t="str">
            <v/>
          </cell>
        </row>
        <row r="5520">
          <cell r="A5520"/>
          <cell r="B5520"/>
          <cell r="C5520"/>
          <cell r="D5520"/>
          <cell r="E5520"/>
          <cell r="F5520"/>
          <cell r="G5520"/>
          <cell r="H5520" t="str">
            <v/>
          </cell>
        </row>
        <row r="5521">
          <cell r="A5521"/>
          <cell r="B5521"/>
          <cell r="C5521"/>
          <cell r="D5521"/>
          <cell r="E5521"/>
          <cell r="F5521"/>
          <cell r="G5521"/>
          <cell r="H5521" t="str">
            <v/>
          </cell>
        </row>
        <row r="5522">
          <cell r="A5522"/>
          <cell r="B5522"/>
          <cell r="C5522"/>
          <cell r="D5522"/>
          <cell r="E5522"/>
          <cell r="F5522"/>
          <cell r="G5522"/>
          <cell r="H5522" t="str">
            <v/>
          </cell>
        </row>
        <row r="5523">
          <cell r="A5523" t="str">
            <v>ITEM  - PÁGINA 1</v>
          </cell>
          <cell r="B5523"/>
          <cell r="C5523"/>
          <cell r="D5523"/>
          <cell r="E5523"/>
          <cell r="F5523"/>
          <cell r="G5523"/>
          <cell r="H5523"/>
        </row>
        <row r="5524">
          <cell r="A5524"/>
          <cell r="B5524"/>
          <cell r="C5524"/>
          <cell r="D5524"/>
          <cell r="E5524"/>
          <cell r="F5524"/>
          <cell r="G5524"/>
          <cell r="H5524" t="str">
            <v/>
          </cell>
        </row>
        <row r="5525">
          <cell r="A5525"/>
          <cell r="B5525"/>
          <cell r="C5525"/>
          <cell r="D5525"/>
          <cell r="E5525"/>
          <cell r="F5525"/>
          <cell r="G5525"/>
          <cell r="H5525" t="str">
            <v/>
          </cell>
        </row>
        <row r="5526">
          <cell r="A5526"/>
          <cell r="B5526"/>
          <cell r="C5526"/>
          <cell r="D5526"/>
          <cell r="E5526"/>
          <cell r="F5526"/>
          <cell r="G5526"/>
          <cell r="H5526" t="str">
            <v/>
          </cell>
        </row>
        <row r="5527">
          <cell r="A5527"/>
          <cell r="B5527"/>
          <cell r="C5527"/>
          <cell r="D5527"/>
          <cell r="E5527"/>
          <cell r="F5527"/>
          <cell r="G5527"/>
          <cell r="H5527" t="str">
            <v/>
          </cell>
        </row>
        <row r="5528">
          <cell r="A5528"/>
          <cell r="B5528"/>
          <cell r="C5528"/>
          <cell r="D5528"/>
          <cell r="E5528"/>
          <cell r="F5528"/>
          <cell r="G5528"/>
          <cell r="H5528" t="str">
            <v/>
          </cell>
        </row>
        <row r="5529">
          <cell r="A5529"/>
          <cell r="B5529"/>
          <cell r="C5529"/>
          <cell r="D5529"/>
          <cell r="E5529"/>
          <cell r="F5529"/>
          <cell r="G5529"/>
          <cell r="H5529" t="str">
            <v/>
          </cell>
        </row>
        <row r="5530">
          <cell r="A5530"/>
          <cell r="B5530"/>
          <cell r="C5530"/>
          <cell r="D5530"/>
          <cell r="E5530"/>
          <cell r="F5530"/>
          <cell r="G5530"/>
          <cell r="H5530" t="str">
            <v/>
          </cell>
        </row>
        <row r="5531">
          <cell r="A5531"/>
          <cell r="B5531"/>
          <cell r="C5531"/>
          <cell r="D5531"/>
          <cell r="E5531"/>
          <cell r="F5531"/>
          <cell r="G5531"/>
          <cell r="H5531" t="str">
            <v/>
          </cell>
        </row>
        <row r="5532">
          <cell r="A5532"/>
          <cell r="B5532"/>
          <cell r="C5532"/>
          <cell r="D5532"/>
          <cell r="E5532"/>
          <cell r="F5532"/>
          <cell r="G5532"/>
          <cell r="H5532" t="str">
            <v/>
          </cell>
        </row>
        <row r="5533">
          <cell r="A5533"/>
          <cell r="B5533"/>
          <cell r="C5533"/>
          <cell r="D5533"/>
          <cell r="E5533"/>
          <cell r="F5533"/>
          <cell r="G5533"/>
          <cell r="H5533" t="str">
            <v/>
          </cell>
        </row>
        <row r="5534">
          <cell r="A5534"/>
          <cell r="B5534"/>
          <cell r="C5534"/>
          <cell r="D5534"/>
          <cell r="E5534"/>
          <cell r="F5534"/>
          <cell r="G5534"/>
          <cell r="H5534" t="str">
            <v/>
          </cell>
        </row>
        <row r="5535">
          <cell r="A5535"/>
          <cell r="B5535"/>
          <cell r="C5535"/>
          <cell r="D5535"/>
          <cell r="E5535"/>
          <cell r="F5535"/>
          <cell r="G5535"/>
          <cell r="H5535" t="str">
            <v/>
          </cell>
        </row>
        <row r="5536">
          <cell r="A5536"/>
          <cell r="B5536"/>
          <cell r="C5536"/>
          <cell r="D5536"/>
          <cell r="E5536"/>
          <cell r="F5536"/>
          <cell r="G5536"/>
          <cell r="H5536" t="str">
            <v/>
          </cell>
        </row>
        <row r="5537">
          <cell r="A5537"/>
          <cell r="B5537"/>
          <cell r="C5537"/>
          <cell r="D5537"/>
          <cell r="E5537"/>
          <cell r="F5537"/>
          <cell r="G5537"/>
          <cell r="H5537" t="str">
            <v/>
          </cell>
        </row>
        <row r="5538">
          <cell r="A5538"/>
          <cell r="B5538"/>
          <cell r="C5538"/>
          <cell r="D5538"/>
          <cell r="E5538"/>
          <cell r="F5538"/>
          <cell r="G5538"/>
          <cell r="H5538" t="str">
            <v/>
          </cell>
        </row>
        <row r="5539">
          <cell r="A5539"/>
          <cell r="B5539"/>
          <cell r="C5539"/>
          <cell r="D5539"/>
          <cell r="E5539"/>
          <cell r="F5539"/>
          <cell r="G5539"/>
          <cell r="H5539" t="str">
            <v/>
          </cell>
        </row>
        <row r="5540">
          <cell r="A5540"/>
          <cell r="B5540"/>
          <cell r="C5540"/>
          <cell r="D5540"/>
          <cell r="E5540"/>
          <cell r="F5540"/>
          <cell r="G5540"/>
          <cell r="H5540" t="str">
            <v/>
          </cell>
        </row>
        <row r="5541">
          <cell r="A5541" t="str">
            <v xml:space="preserve">TOTAL CANTIDAD ITEM </v>
          </cell>
          <cell r="B5541"/>
          <cell r="C5541"/>
          <cell r="D5541"/>
          <cell r="E5541"/>
          <cell r="F5541"/>
          <cell r="G5541"/>
          <cell r="H5541" t="str">
            <v/>
          </cell>
        </row>
        <row r="5542">
          <cell r="A5542" t="str">
            <v>INSERTE PLANO, GRÁFICO O ESQUEMA AQUÍ</v>
          </cell>
          <cell r="B5542"/>
          <cell r="C5542"/>
          <cell r="D5542"/>
          <cell r="E5542"/>
          <cell r="F5542"/>
          <cell r="G5542"/>
          <cell r="H5542"/>
        </row>
        <row r="5543">
          <cell r="A5543"/>
          <cell r="B5543"/>
          <cell r="C5543"/>
          <cell r="D5543"/>
          <cell r="E5543"/>
          <cell r="F5543"/>
          <cell r="G5543"/>
          <cell r="H5543"/>
        </row>
        <row r="5544">
          <cell r="A5544"/>
          <cell r="B5544"/>
          <cell r="C5544"/>
          <cell r="D5544"/>
          <cell r="E5544"/>
          <cell r="F5544"/>
          <cell r="G5544"/>
          <cell r="H5544"/>
        </row>
        <row r="5545">
          <cell r="A5545"/>
          <cell r="B5545"/>
          <cell r="C5545"/>
          <cell r="D5545"/>
          <cell r="E5545"/>
          <cell r="F5545"/>
          <cell r="G5545"/>
          <cell r="H5545"/>
        </row>
        <row r="5546">
          <cell r="A5546"/>
          <cell r="B5546"/>
          <cell r="C5546"/>
          <cell r="D5546"/>
          <cell r="E5546"/>
          <cell r="F5546"/>
          <cell r="G5546"/>
          <cell r="H5546"/>
        </row>
        <row r="5547">
          <cell r="A5547"/>
          <cell r="B5547"/>
          <cell r="C5547"/>
          <cell r="D5547"/>
          <cell r="E5547"/>
          <cell r="F5547"/>
          <cell r="G5547"/>
          <cell r="H5547"/>
        </row>
        <row r="5548">
          <cell r="A5548"/>
          <cell r="B5548"/>
          <cell r="C5548"/>
          <cell r="D5548"/>
          <cell r="E5548"/>
          <cell r="F5548"/>
          <cell r="G5548"/>
          <cell r="H5548"/>
        </row>
        <row r="5549">
          <cell r="A5549"/>
          <cell r="B5549"/>
          <cell r="C5549"/>
          <cell r="D5549"/>
          <cell r="E5549"/>
          <cell r="F5549"/>
          <cell r="G5549"/>
          <cell r="H5549"/>
        </row>
        <row r="5550">
          <cell r="A5550"/>
          <cell r="B5550"/>
          <cell r="C5550"/>
          <cell r="D5550"/>
          <cell r="E5550"/>
          <cell r="F5550"/>
          <cell r="G5550"/>
          <cell r="H5550"/>
        </row>
        <row r="5551">
          <cell r="A5551"/>
          <cell r="B5551"/>
          <cell r="C5551"/>
          <cell r="D5551"/>
          <cell r="E5551"/>
          <cell r="F5551"/>
          <cell r="G5551"/>
          <cell r="H5551"/>
        </row>
        <row r="5552">
          <cell r="A5552"/>
          <cell r="B5552"/>
          <cell r="C5552"/>
          <cell r="D5552"/>
          <cell r="E5552"/>
          <cell r="F5552"/>
          <cell r="G5552"/>
          <cell r="H5552"/>
        </row>
        <row r="5553">
          <cell r="A5553"/>
          <cell r="B5553"/>
          <cell r="C5553"/>
          <cell r="D5553"/>
          <cell r="E5553"/>
          <cell r="F5553"/>
          <cell r="G5553"/>
          <cell r="H5553"/>
        </row>
        <row r="5554">
          <cell r="A5554"/>
          <cell r="B5554"/>
          <cell r="C5554"/>
          <cell r="D5554"/>
          <cell r="E5554"/>
          <cell r="F5554"/>
          <cell r="G5554"/>
          <cell r="H5554"/>
        </row>
        <row r="5555">
          <cell r="A5555"/>
          <cell r="B5555"/>
          <cell r="C5555"/>
          <cell r="D5555"/>
          <cell r="E5555"/>
          <cell r="F5555"/>
          <cell r="G5555"/>
          <cell r="H5555"/>
        </row>
        <row r="5556">
          <cell r="A5556"/>
          <cell r="B5556"/>
          <cell r="C5556"/>
          <cell r="D5556"/>
          <cell r="E5556"/>
          <cell r="F5556"/>
          <cell r="G5556"/>
          <cell r="H5556"/>
        </row>
        <row r="5557">
          <cell r="A5557"/>
          <cell r="B5557"/>
          <cell r="C5557"/>
          <cell r="D5557"/>
          <cell r="E5557"/>
          <cell r="F5557"/>
          <cell r="G5557"/>
          <cell r="H5557"/>
        </row>
        <row r="5558">
          <cell r="A5558"/>
          <cell r="B5558"/>
          <cell r="C5558"/>
          <cell r="D5558"/>
          <cell r="E5558"/>
          <cell r="F5558"/>
          <cell r="G5558"/>
          <cell r="H5558"/>
        </row>
        <row r="5559">
          <cell r="A5559"/>
          <cell r="B5559"/>
          <cell r="C5559"/>
          <cell r="D5559"/>
          <cell r="E5559"/>
          <cell r="F5559"/>
          <cell r="G5559"/>
          <cell r="H5559"/>
        </row>
        <row r="5560">
          <cell r="A5560"/>
          <cell r="B5560"/>
          <cell r="C5560"/>
          <cell r="D5560"/>
          <cell r="E5560"/>
          <cell r="F5560"/>
          <cell r="G5560"/>
          <cell r="H5560"/>
        </row>
        <row r="5561">
          <cell r="A5561"/>
          <cell r="B5561"/>
          <cell r="C5561"/>
          <cell r="D5561"/>
          <cell r="E5561"/>
          <cell r="F5561"/>
          <cell r="G5561"/>
          <cell r="H5561"/>
        </row>
        <row r="5562">
          <cell r="A5562"/>
          <cell r="C5562"/>
          <cell r="D5562"/>
          <cell r="E5562"/>
          <cell r="F5562"/>
          <cell r="G5562"/>
        </row>
        <row r="5563">
          <cell r="A5563"/>
          <cell r="C5563"/>
          <cell r="D5563"/>
          <cell r="E5563"/>
          <cell r="F5563"/>
          <cell r="G5563"/>
        </row>
        <row r="5564">
          <cell r="A5564"/>
          <cell r="B5564"/>
          <cell r="C5564"/>
          <cell r="D5564"/>
          <cell r="E5564"/>
          <cell r="F5564"/>
          <cell r="G5564"/>
        </row>
        <row r="5565">
          <cell r="A5565"/>
          <cell r="B5565" t="str">
            <v>LUIS ROBERTO MONTERROSA OROZCO</v>
          </cell>
          <cell r="C5565"/>
          <cell r="D5565"/>
          <cell r="E5565"/>
          <cell r="F5565"/>
          <cell r="G5565"/>
        </row>
        <row r="5566">
          <cell r="A5566"/>
          <cell r="B5566" t="str">
            <v>ING. CIVIL CONSULTOR EXTERNO</v>
          </cell>
          <cell r="C5566"/>
          <cell r="D5566"/>
          <cell r="E5566"/>
          <cell r="F5566"/>
          <cell r="G5566"/>
        </row>
        <row r="5567">
          <cell r="A5567"/>
          <cell r="B5567" t="str">
            <v>PLANEACION MUNICIPAL</v>
          </cell>
          <cell r="C5567"/>
          <cell r="D5567"/>
          <cell r="E5567"/>
          <cell r="F5567"/>
          <cell r="G5567"/>
        </row>
        <row r="5568">
          <cell r="A5568"/>
          <cell r="B5568" t="str">
            <v>M.P. 5202140692</v>
          </cell>
          <cell r="C5568" t="str">
            <v>ITEM  - PÁGINA 2</v>
          </cell>
          <cell r="D5568"/>
          <cell r="E5568"/>
          <cell r="F5568"/>
          <cell r="G5568"/>
          <cell r="H5568"/>
        </row>
        <row r="5569">
          <cell r="A5569" t="str">
            <v>DEPARTAMENTO DE ANTIOQUIA</v>
          </cell>
          <cell r="B5569"/>
          <cell r="C5569"/>
          <cell r="D5569"/>
          <cell r="E5569"/>
          <cell r="F5569"/>
          <cell r="G5569"/>
          <cell r="H5569"/>
        </row>
        <row r="5570">
          <cell r="A5570" t="str">
            <v>MUNICIPIO DE CAUCASIA</v>
          </cell>
          <cell r="B5570"/>
          <cell r="C5570"/>
          <cell r="D5570"/>
          <cell r="E5570"/>
          <cell r="F5570"/>
          <cell r="G5570"/>
          <cell r="H5570"/>
        </row>
        <row r="5571">
          <cell r="A5571" t="str">
            <v>PROYECTO: CONSTRUCCION DE PAVIMENTO RIGIDO URBANO EN LA URBANIZACION VILLA SUAREZ DEL MUNICIPIO DE CAUCASIA ,ANTIOQUIA</v>
          </cell>
          <cell r="B5571"/>
          <cell r="C5571"/>
          <cell r="D5571"/>
          <cell r="E5571"/>
          <cell r="F5571"/>
          <cell r="G5571"/>
          <cell r="H5571"/>
        </row>
        <row r="5572">
          <cell r="A5572"/>
          <cell r="C5572"/>
          <cell r="D5572"/>
          <cell r="E5572"/>
          <cell r="F5572"/>
          <cell r="G5572"/>
          <cell r="H5572"/>
        </row>
        <row r="5573">
          <cell r="A5573" t="str">
            <v>MEMORIAS DE OBRA</v>
          </cell>
          <cell r="B5573"/>
          <cell r="C5573"/>
          <cell r="D5573"/>
          <cell r="E5573"/>
          <cell r="F5573"/>
          <cell r="G5573"/>
          <cell r="H5573"/>
        </row>
        <row r="5575">
          <cell r="A5575" t="str">
            <v>ITEM</v>
          </cell>
          <cell r="B5575" t="str">
            <v>DESCRIPCIÓN</v>
          </cell>
          <cell r="C5575"/>
          <cell r="D5575"/>
          <cell r="E5575"/>
          <cell r="F5575"/>
          <cell r="G5575" t="str">
            <v>UNIDAD</v>
          </cell>
          <cell r="H5575" t="str">
            <v>CANTIDAD</v>
          </cell>
        </row>
        <row r="5576">
          <cell r="A5576"/>
          <cell r="B5576" t="str">
            <v/>
          </cell>
          <cell r="C5576"/>
          <cell r="D5576"/>
          <cell r="E5576"/>
          <cell r="F5576"/>
          <cell r="G5576" t="str">
            <v/>
          </cell>
          <cell r="H5576" t="str">
            <v/>
          </cell>
        </row>
        <row r="5577">
          <cell r="A5577"/>
          <cell r="B5577"/>
          <cell r="C5577"/>
          <cell r="D5577"/>
          <cell r="E5577"/>
          <cell r="F5577"/>
          <cell r="G5577"/>
        </row>
        <row r="5578">
          <cell r="A5578" t="str">
            <v>DETALLE</v>
          </cell>
          <cell r="B5578"/>
          <cell r="C5578" t="str">
            <v>FACTOR</v>
          </cell>
          <cell r="D5578" t="str">
            <v>CANTIDAD</v>
          </cell>
          <cell r="E5578" t="str">
            <v>A (ML)</v>
          </cell>
          <cell r="F5578" t="str">
            <v>B (M2)</v>
          </cell>
          <cell r="G5578" t="str">
            <v>C (M3)</v>
          </cell>
          <cell r="H5578" t="str">
            <v>TOTAL</v>
          </cell>
        </row>
        <row r="5579">
          <cell r="A5579"/>
          <cell r="B5579"/>
          <cell r="C5579"/>
          <cell r="D5579"/>
          <cell r="E5579"/>
          <cell r="F5579"/>
          <cell r="G5579"/>
          <cell r="H5579" t="str">
            <v/>
          </cell>
        </row>
        <row r="5580">
          <cell r="A5580"/>
          <cell r="B5580"/>
          <cell r="C5580"/>
          <cell r="D5580"/>
          <cell r="E5580"/>
          <cell r="F5580"/>
          <cell r="G5580"/>
          <cell r="H5580" t="str">
            <v/>
          </cell>
        </row>
        <row r="5581">
          <cell r="A5581"/>
          <cell r="B5581"/>
          <cell r="C5581"/>
          <cell r="D5581"/>
          <cell r="E5581"/>
          <cell r="F5581"/>
          <cell r="G5581"/>
          <cell r="H5581" t="str">
            <v/>
          </cell>
        </row>
        <row r="5582">
          <cell r="A5582"/>
          <cell r="B5582"/>
          <cell r="C5582"/>
          <cell r="D5582"/>
          <cell r="E5582"/>
          <cell r="F5582"/>
          <cell r="G5582"/>
          <cell r="H5582" t="str">
            <v/>
          </cell>
        </row>
        <row r="5583">
          <cell r="A5583"/>
          <cell r="B5583"/>
          <cell r="C5583"/>
          <cell r="D5583"/>
          <cell r="E5583"/>
          <cell r="F5583"/>
          <cell r="G5583"/>
          <cell r="H5583" t="str">
            <v/>
          </cell>
        </row>
        <row r="5584">
          <cell r="A5584"/>
          <cell r="B5584"/>
          <cell r="C5584"/>
          <cell r="D5584"/>
          <cell r="E5584"/>
          <cell r="F5584"/>
          <cell r="G5584"/>
          <cell r="H5584" t="str">
            <v/>
          </cell>
        </row>
        <row r="5585">
          <cell r="A5585"/>
          <cell r="B5585"/>
          <cell r="C5585"/>
          <cell r="D5585"/>
          <cell r="E5585"/>
          <cell r="F5585"/>
          <cell r="G5585"/>
          <cell r="H5585" t="str">
            <v/>
          </cell>
        </row>
        <row r="5586">
          <cell r="A5586"/>
          <cell r="B5586"/>
          <cell r="C5586"/>
          <cell r="D5586"/>
          <cell r="E5586"/>
          <cell r="F5586"/>
          <cell r="G5586"/>
          <cell r="H5586" t="str">
            <v/>
          </cell>
        </row>
        <row r="5587">
          <cell r="A5587"/>
          <cell r="B5587"/>
          <cell r="C5587"/>
          <cell r="D5587"/>
          <cell r="E5587"/>
          <cell r="F5587"/>
          <cell r="G5587"/>
          <cell r="H5587" t="str">
            <v/>
          </cell>
        </row>
        <row r="5588">
          <cell r="A5588"/>
          <cell r="B5588"/>
          <cell r="C5588"/>
          <cell r="D5588"/>
          <cell r="E5588"/>
          <cell r="F5588"/>
          <cell r="G5588"/>
          <cell r="H5588" t="str">
            <v/>
          </cell>
        </row>
        <row r="5589">
          <cell r="A5589"/>
          <cell r="B5589"/>
          <cell r="C5589"/>
          <cell r="D5589"/>
          <cell r="E5589"/>
          <cell r="F5589"/>
          <cell r="G5589"/>
          <cell r="H5589" t="str">
            <v/>
          </cell>
        </row>
        <row r="5590">
          <cell r="A5590"/>
          <cell r="B5590"/>
          <cell r="C5590"/>
          <cell r="D5590"/>
          <cell r="E5590"/>
          <cell r="F5590"/>
          <cell r="G5590"/>
          <cell r="H5590" t="str">
            <v/>
          </cell>
        </row>
        <row r="5591">
          <cell r="A5591"/>
          <cell r="B5591"/>
          <cell r="C5591"/>
          <cell r="D5591"/>
          <cell r="E5591"/>
          <cell r="F5591"/>
          <cell r="G5591"/>
          <cell r="H5591" t="str">
            <v/>
          </cell>
        </row>
        <row r="5592">
          <cell r="A5592"/>
          <cell r="B5592"/>
          <cell r="C5592"/>
          <cell r="D5592"/>
          <cell r="E5592"/>
          <cell r="F5592"/>
          <cell r="G5592"/>
          <cell r="H5592" t="str">
            <v/>
          </cell>
        </row>
        <row r="5593">
          <cell r="A5593"/>
          <cell r="B5593"/>
          <cell r="C5593"/>
          <cell r="D5593"/>
          <cell r="E5593"/>
          <cell r="F5593"/>
          <cell r="G5593"/>
          <cell r="H5593" t="str">
            <v/>
          </cell>
        </row>
        <row r="5594">
          <cell r="A5594"/>
          <cell r="B5594"/>
          <cell r="C5594"/>
          <cell r="D5594"/>
          <cell r="E5594"/>
          <cell r="F5594"/>
          <cell r="G5594"/>
          <cell r="H5594" t="str">
            <v/>
          </cell>
        </row>
        <row r="5595">
          <cell r="A5595"/>
          <cell r="B5595"/>
          <cell r="C5595"/>
          <cell r="D5595"/>
          <cell r="E5595"/>
          <cell r="F5595"/>
          <cell r="G5595"/>
          <cell r="H5595" t="str">
            <v/>
          </cell>
        </row>
        <row r="5596">
          <cell r="A5596"/>
          <cell r="B5596"/>
          <cell r="C5596"/>
          <cell r="D5596"/>
          <cell r="E5596"/>
          <cell r="F5596"/>
          <cell r="G5596"/>
          <cell r="H5596" t="str">
            <v/>
          </cell>
        </row>
        <row r="5597">
          <cell r="A5597"/>
          <cell r="B5597"/>
          <cell r="C5597"/>
          <cell r="D5597"/>
          <cell r="E5597"/>
          <cell r="F5597"/>
          <cell r="G5597"/>
          <cell r="H5597" t="str">
            <v/>
          </cell>
        </row>
        <row r="5598">
          <cell r="A5598"/>
          <cell r="B5598"/>
          <cell r="C5598"/>
          <cell r="D5598"/>
          <cell r="E5598"/>
          <cell r="F5598"/>
          <cell r="G5598"/>
          <cell r="H5598" t="str">
            <v/>
          </cell>
        </row>
        <row r="5599">
          <cell r="A5599"/>
          <cell r="B5599"/>
          <cell r="C5599"/>
          <cell r="D5599"/>
          <cell r="E5599"/>
          <cell r="F5599"/>
          <cell r="G5599"/>
          <cell r="H5599" t="str">
            <v/>
          </cell>
        </row>
        <row r="5600">
          <cell r="A5600"/>
          <cell r="B5600"/>
          <cell r="C5600"/>
          <cell r="D5600"/>
          <cell r="E5600"/>
          <cell r="F5600"/>
          <cell r="G5600"/>
          <cell r="H5600" t="str">
            <v/>
          </cell>
        </row>
        <row r="5601">
          <cell r="A5601"/>
          <cell r="B5601"/>
          <cell r="C5601"/>
          <cell r="D5601"/>
          <cell r="E5601"/>
          <cell r="F5601"/>
          <cell r="G5601"/>
          <cell r="H5601" t="str">
            <v/>
          </cell>
        </row>
        <row r="5602">
          <cell r="A5602"/>
          <cell r="B5602"/>
          <cell r="C5602"/>
          <cell r="D5602"/>
          <cell r="E5602"/>
          <cell r="F5602"/>
          <cell r="G5602"/>
          <cell r="H5602" t="str">
            <v/>
          </cell>
        </row>
        <row r="5603">
          <cell r="A5603"/>
          <cell r="B5603"/>
          <cell r="C5603"/>
          <cell r="D5603"/>
          <cell r="E5603"/>
          <cell r="F5603"/>
          <cell r="G5603"/>
          <cell r="H5603" t="str">
            <v/>
          </cell>
        </row>
        <row r="5604">
          <cell r="A5604"/>
          <cell r="B5604"/>
          <cell r="C5604"/>
          <cell r="D5604"/>
          <cell r="E5604"/>
          <cell r="F5604"/>
          <cell r="G5604"/>
          <cell r="H5604" t="str">
            <v/>
          </cell>
        </row>
        <row r="5605">
          <cell r="A5605"/>
          <cell r="B5605"/>
          <cell r="C5605"/>
          <cell r="D5605"/>
          <cell r="E5605"/>
          <cell r="F5605"/>
          <cell r="G5605"/>
          <cell r="H5605" t="str">
            <v/>
          </cell>
        </row>
        <row r="5606">
          <cell r="A5606"/>
          <cell r="B5606"/>
          <cell r="C5606"/>
          <cell r="D5606"/>
          <cell r="E5606"/>
          <cell r="F5606"/>
          <cell r="G5606"/>
          <cell r="H5606" t="str">
            <v/>
          </cell>
        </row>
        <row r="5607">
          <cell r="A5607"/>
          <cell r="B5607"/>
          <cell r="C5607"/>
          <cell r="D5607"/>
          <cell r="E5607"/>
          <cell r="F5607"/>
          <cell r="G5607"/>
          <cell r="H5607" t="str">
            <v/>
          </cell>
        </row>
        <row r="5608">
          <cell r="A5608"/>
          <cell r="B5608"/>
          <cell r="C5608"/>
          <cell r="D5608"/>
          <cell r="E5608"/>
          <cell r="F5608"/>
          <cell r="G5608"/>
          <cell r="H5608" t="str">
            <v/>
          </cell>
        </row>
        <row r="5609">
          <cell r="A5609"/>
          <cell r="B5609"/>
          <cell r="C5609"/>
          <cell r="D5609"/>
          <cell r="E5609"/>
          <cell r="F5609"/>
          <cell r="G5609"/>
          <cell r="H5609" t="str">
            <v/>
          </cell>
        </row>
        <row r="5610">
          <cell r="A5610" t="str">
            <v>ITEM  - PÁGINA 1</v>
          </cell>
          <cell r="B5610"/>
          <cell r="C5610"/>
          <cell r="D5610"/>
          <cell r="E5610"/>
          <cell r="F5610"/>
          <cell r="G5610"/>
          <cell r="H5610"/>
        </row>
        <row r="5611">
          <cell r="A5611"/>
          <cell r="B5611"/>
          <cell r="C5611"/>
          <cell r="D5611"/>
          <cell r="E5611"/>
          <cell r="F5611"/>
          <cell r="G5611"/>
          <cell r="H5611" t="str">
            <v/>
          </cell>
        </row>
        <row r="5612">
          <cell r="A5612"/>
          <cell r="B5612"/>
          <cell r="C5612"/>
          <cell r="D5612"/>
          <cell r="E5612"/>
          <cell r="F5612"/>
          <cell r="G5612"/>
          <cell r="H5612" t="str">
            <v/>
          </cell>
        </row>
        <row r="5613">
          <cell r="A5613"/>
          <cell r="B5613"/>
          <cell r="C5613"/>
          <cell r="D5613"/>
          <cell r="E5613"/>
          <cell r="F5613"/>
          <cell r="G5613"/>
          <cell r="H5613" t="str">
            <v/>
          </cell>
        </row>
        <row r="5614">
          <cell r="A5614"/>
          <cell r="B5614"/>
          <cell r="C5614"/>
          <cell r="D5614"/>
          <cell r="E5614"/>
          <cell r="F5614"/>
          <cell r="G5614"/>
          <cell r="H5614" t="str">
            <v/>
          </cell>
        </row>
        <row r="5615">
          <cell r="A5615"/>
          <cell r="B5615"/>
          <cell r="C5615"/>
          <cell r="D5615"/>
          <cell r="E5615"/>
          <cell r="F5615"/>
          <cell r="G5615"/>
          <cell r="H5615" t="str">
            <v/>
          </cell>
        </row>
        <row r="5616">
          <cell r="A5616"/>
          <cell r="B5616"/>
          <cell r="C5616"/>
          <cell r="D5616"/>
          <cell r="E5616"/>
          <cell r="F5616"/>
          <cell r="G5616"/>
          <cell r="H5616" t="str">
            <v/>
          </cell>
        </row>
        <row r="5617">
          <cell r="A5617"/>
          <cell r="B5617"/>
          <cell r="C5617"/>
          <cell r="D5617"/>
          <cell r="E5617"/>
          <cell r="F5617"/>
          <cell r="G5617"/>
          <cell r="H5617" t="str">
            <v/>
          </cell>
        </row>
        <row r="5618">
          <cell r="A5618"/>
          <cell r="B5618"/>
          <cell r="C5618"/>
          <cell r="D5618"/>
          <cell r="E5618"/>
          <cell r="F5618"/>
          <cell r="G5618"/>
          <cell r="H5618" t="str">
            <v/>
          </cell>
        </row>
        <row r="5619">
          <cell r="A5619"/>
          <cell r="B5619"/>
          <cell r="C5619"/>
          <cell r="D5619"/>
          <cell r="E5619"/>
          <cell r="F5619"/>
          <cell r="G5619"/>
          <cell r="H5619" t="str">
            <v/>
          </cell>
        </row>
        <row r="5620">
          <cell r="A5620"/>
          <cell r="B5620"/>
          <cell r="C5620"/>
          <cell r="D5620"/>
          <cell r="E5620"/>
          <cell r="F5620"/>
          <cell r="G5620"/>
          <cell r="H5620" t="str">
            <v/>
          </cell>
        </row>
        <row r="5621">
          <cell r="A5621"/>
          <cell r="B5621"/>
          <cell r="C5621"/>
          <cell r="D5621"/>
          <cell r="E5621"/>
          <cell r="F5621"/>
          <cell r="G5621"/>
          <cell r="H5621" t="str">
            <v/>
          </cell>
        </row>
        <row r="5622">
          <cell r="A5622"/>
          <cell r="B5622"/>
          <cell r="C5622"/>
          <cell r="D5622"/>
          <cell r="E5622"/>
          <cell r="F5622"/>
          <cell r="G5622"/>
          <cell r="H5622" t="str">
            <v/>
          </cell>
        </row>
        <row r="5623">
          <cell r="A5623"/>
          <cell r="B5623"/>
          <cell r="C5623"/>
          <cell r="D5623"/>
          <cell r="E5623"/>
          <cell r="F5623"/>
          <cell r="G5623"/>
          <cell r="H5623" t="str">
            <v/>
          </cell>
        </row>
        <row r="5624">
          <cell r="A5624"/>
          <cell r="B5624"/>
          <cell r="C5624"/>
          <cell r="D5624"/>
          <cell r="E5624"/>
          <cell r="F5624"/>
          <cell r="G5624"/>
          <cell r="H5624" t="str">
            <v/>
          </cell>
        </row>
        <row r="5625">
          <cell r="A5625"/>
          <cell r="B5625"/>
          <cell r="C5625"/>
          <cell r="D5625"/>
          <cell r="E5625"/>
          <cell r="F5625"/>
          <cell r="G5625"/>
          <cell r="H5625" t="str">
            <v/>
          </cell>
        </row>
        <row r="5626">
          <cell r="A5626"/>
          <cell r="B5626"/>
          <cell r="C5626"/>
          <cell r="D5626"/>
          <cell r="E5626"/>
          <cell r="F5626"/>
          <cell r="G5626"/>
          <cell r="H5626" t="str">
            <v/>
          </cell>
        </row>
        <row r="5627">
          <cell r="A5627"/>
          <cell r="B5627"/>
          <cell r="C5627"/>
          <cell r="D5627"/>
          <cell r="E5627"/>
          <cell r="F5627"/>
          <cell r="G5627"/>
          <cell r="H5627" t="str">
            <v/>
          </cell>
        </row>
        <row r="5628">
          <cell r="A5628" t="str">
            <v xml:space="preserve">TOTAL CANTIDAD ITEM </v>
          </cell>
          <cell r="B5628"/>
          <cell r="C5628"/>
          <cell r="D5628"/>
          <cell r="E5628"/>
          <cell r="F5628"/>
          <cell r="G5628"/>
          <cell r="H5628" t="str">
            <v/>
          </cell>
        </row>
        <row r="5629">
          <cell r="A5629" t="str">
            <v>INSERTE PLANO, GRÁFICO O ESQUEMA AQUÍ</v>
          </cell>
          <cell r="B5629"/>
          <cell r="C5629"/>
          <cell r="D5629"/>
          <cell r="E5629"/>
          <cell r="F5629"/>
          <cell r="G5629"/>
          <cell r="H5629"/>
        </row>
        <row r="5630">
          <cell r="A5630"/>
          <cell r="B5630"/>
          <cell r="C5630"/>
          <cell r="D5630"/>
          <cell r="E5630"/>
          <cell r="F5630"/>
          <cell r="G5630"/>
          <cell r="H5630"/>
        </row>
        <row r="5631">
          <cell r="A5631"/>
          <cell r="B5631"/>
          <cell r="C5631"/>
          <cell r="D5631"/>
          <cell r="E5631"/>
          <cell r="F5631"/>
          <cell r="G5631"/>
          <cell r="H5631"/>
        </row>
        <row r="5632">
          <cell r="A5632"/>
          <cell r="B5632"/>
          <cell r="C5632"/>
          <cell r="D5632"/>
          <cell r="E5632"/>
          <cell r="F5632"/>
          <cell r="G5632"/>
          <cell r="H5632"/>
        </row>
        <row r="5633">
          <cell r="A5633"/>
          <cell r="B5633"/>
          <cell r="C5633"/>
          <cell r="D5633"/>
          <cell r="E5633"/>
          <cell r="F5633"/>
          <cell r="G5633"/>
          <cell r="H5633"/>
        </row>
        <row r="5634">
          <cell r="A5634"/>
          <cell r="B5634"/>
          <cell r="C5634"/>
          <cell r="D5634"/>
          <cell r="E5634"/>
          <cell r="F5634"/>
          <cell r="G5634"/>
          <cell r="H5634"/>
        </row>
        <row r="5635">
          <cell r="A5635"/>
          <cell r="B5635"/>
          <cell r="C5635"/>
          <cell r="D5635"/>
          <cell r="E5635"/>
          <cell r="F5635"/>
          <cell r="G5635"/>
          <cell r="H5635"/>
        </row>
        <row r="5636">
          <cell r="A5636"/>
          <cell r="B5636"/>
          <cell r="C5636"/>
          <cell r="D5636"/>
          <cell r="E5636"/>
          <cell r="F5636"/>
          <cell r="G5636"/>
          <cell r="H5636"/>
        </row>
        <row r="5637">
          <cell r="A5637"/>
          <cell r="B5637"/>
          <cell r="C5637"/>
          <cell r="D5637"/>
          <cell r="E5637"/>
          <cell r="F5637"/>
          <cell r="G5637"/>
          <cell r="H5637"/>
        </row>
        <row r="5638">
          <cell r="A5638"/>
          <cell r="B5638"/>
          <cell r="C5638"/>
          <cell r="D5638"/>
          <cell r="E5638"/>
          <cell r="F5638"/>
          <cell r="G5638"/>
          <cell r="H5638"/>
        </row>
        <row r="5639">
          <cell r="A5639"/>
          <cell r="B5639"/>
          <cell r="C5639"/>
          <cell r="D5639"/>
          <cell r="E5639"/>
          <cell r="F5639"/>
          <cell r="G5639"/>
          <cell r="H5639"/>
        </row>
        <row r="5640">
          <cell r="A5640"/>
          <cell r="B5640"/>
          <cell r="C5640"/>
          <cell r="D5640"/>
          <cell r="E5640"/>
          <cell r="F5640"/>
          <cell r="G5640"/>
          <cell r="H5640"/>
        </row>
        <row r="5641">
          <cell r="A5641"/>
          <cell r="B5641"/>
          <cell r="C5641"/>
          <cell r="D5641"/>
          <cell r="E5641"/>
          <cell r="F5641"/>
          <cell r="G5641"/>
          <cell r="H5641"/>
        </row>
        <row r="5642">
          <cell r="A5642"/>
          <cell r="B5642"/>
          <cell r="C5642"/>
          <cell r="D5642"/>
          <cell r="E5642"/>
          <cell r="F5642"/>
          <cell r="G5642"/>
          <cell r="H5642"/>
        </row>
        <row r="5643">
          <cell r="A5643"/>
          <cell r="B5643"/>
          <cell r="C5643"/>
          <cell r="D5643"/>
          <cell r="E5643"/>
          <cell r="F5643"/>
          <cell r="G5643"/>
          <cell r="H5643"/>
        </row>
        <row r="5644">
          <cell r="A5644"/>
          <cell r="B5644"/>
          <cell r="C5644"/>
          <cell r="D5644"/>
          <cell r="E5644"/>
          <cell r="F5644"/>
          <cell r="G5644"/>
          <cell r="H5644"/>
        </row>
        <row r="5645">
          <cell r="A5645"/>
          <cell r="B5645"/>
          <cell r="C5645"/>
          <cell r="D5645"/>
          <cell r="E5645"/>
          <cell r="F5645"/>
          <cell r="G5645"/>
          <cell r="H5645"/>
        </row>
        <row r="5646">
          <cell r="A5646"/>
          <cell r="B5646"/>
          <cell r="C5646"/>
          <cell r="D5646"/>
          <cell r="E5646"/>
          <cell r="F5646"/>
          <cell r="G5646"/>
          <cell r="H5646"/>
        </row>
        <row r="5647">
          <cell r="A5647"/>
          <cell r="B5647"/>
          <cell r="C5647"/>
          <cell r="D5647"/>
          <cell r="E5647"/>
          <cell r="F5647"/>
          <cell r="G5647"/>
          <cell r="H5647"/>
        </row>
        <row r="5648">
          <cell r="A5648"/>
          <cell r="B5648"/>
          <cell r="C5648"/>
          <cell r="D5648"/>
          <cell r="E5648"/>
          <cell r="F5648"/>
          <cell r="G5648"/>
          <cell r="H5648"/>
        </row>
        <row r="5649">
          <cell r="A5649"/>
          <cell r="C5649"/>
          <cell r="D5649"/>
          <cell r="E5649"/>
          <cell r="F5649"/>
          <cell r="G5649"/>
        </row>
        <row r="5650">
          <cell r="A5650"/>
          <cell r="C5650"/>
          <cell r="D5650"/>
          <cell r="E5650"/>
          <cell r="F5650"/>
          <cell r="G5650"/>
        </row>
        <row r="5651">
          <cell r="A5651"/>
          <cell r="B5651"/>
          <cell r="C5651"/>
          <cell r="D5651"/>
          <cell r="E5651"/>
          <cell r="F5651"/>
          <cell r="G5651"/>
        </row>
        <row r="5652">
          <cell r="A5652"/>
          <cell r="B5652" t="str">
            <v>LUIS ROBERTO MONTERROSA OROZCO</v>
          </cell>
          <cell r="C5652"/>
          <cell r="D5652"/>
          <cell r="E5652"/>
          <cell r="F5652"/>
          <cell r="G5652"/>
        </row>
        <row r="5653">
          <cell r="A5653"/>
          <cell r="B5653" t="str">
            <v>ING. CIVIL CONSULTOR EXTERNO</v>
          </cell>
          <cell r="C5653"/>
          <cell r="D5653"/>
          <cell r="E5653"/>
          <cell r="F5653"/>
          <cell r="G5653"/>
        </row>
        <row r="5654">
          <cell r="A5654"/>
          <cell r="B5654" t="str">
            <v>PLANEACION MUNICIPAL</v>
          </cell>
          <cell r="C5654"/>
          <cell r="D5654"/>
          <cell r="E5654"/>
          <cell r="F5654"/>
          <cell r="G5654"/>
        </row>
        <row r="5655">
          <cell r="A5655"/>
          <cell r="B5655" t="str">
            <v>M.P. 5202140692</v>
          </cell>
          <cell r="C5655" t="str">
            <v>ITEM  - PÁGINA 2</v>
          </cell>
          <cell r="D5655"/>
          <cell r="E5655"/>
          <cell r="F5655"/>
          <cell r="G5655"/>
          <cell r="H5655"/>
        </row>
        <row r="5656">
          <cell r="A5656" t="str">
            <v>DEPARTAMENTO DE ANTIOQUIA</v>
          </cell>
          <cell r="B5656"/>
          <cell r="C5656"/>
          <cell r="D5656"/>
          <cell r="E5656"/>
          <cell r="F5656"/>
          <cell r="G5656"/>
          <cell r="H5656"/>
        </row>
        <row r="5657">
          <cell r="A5657" t="str">
            <v>MUNICIPIO DE CAUCASIA</v>
          </cell>
          <cell r="B5657"/>
          <cell r="C5657"/>
          <cell r="D5657"/>
          <cell r="E5657"/>
          <cell r="F5657"/>
          <cell r="G5657"/>
          <cell r="H5657"/>
        </row>
        <row r="5658">
          <cell r="A5658" t="str">
            <v>PROYECTO: CONSTRUCCION DE PAVIMENTO RIGIDO URBANO EN LA URBANIZACION VILLA SUAREZ DEL MUNICIPIO DE CAUCASIA ,ANTIOQUIA</v>
          </cell>
          <cell r="B5658"/>
          <cell r="C5658"/>
          <cell r="D5658"/>
          <cell r="E5658"/>
          <cell r="F5658"/>
          <cell r="G5658"/>
          <cell r="H5658"/>
        </row>
        <row r="5659">
          <cell r="A5659"/>
          <cell r="C5659"/>
          <cell r="D5659"/>
          <cell r="E5659"/>
          <cell r="F5659"/>
          <cell r="G5659"/>
          <cell r="H5659"/>
        </row>
        <row r="5660">
          <cell r="A5660" t="str">
            <v>MEMORIAS DE OBRA</v>
          </cell>
          <cell r="B5660"/>
          <cell r="C5660"/>
          <cell r="D5660"/>
          <cell r="E5660"/>
          <cell r="F5660"/>
          <cell r="G5660"/>
          <cell r="H5660"/>
        </row>
        <row r="5662">
          <cell r="A5662" t="str">
            <v>ITEM</v>
          </cell>
          <cell r="B5662" t="str">
            <v>DESCRIPCIÓN</v>
          </cell>
          <cell r="C5662"/>
          <cell r="D5662"/>
          <cell r="E5662"/>
          <cell r="F5662"/>
          <cell r="G5662" t="str">
            <v>UNIDAD</v>
          </cell>
          <cell r="H5662" t="str">
            <v>CANTIDAD</v>
          </cell>
        </row>
        <row r="5663">
          <cell r="A5663"/>
          <cell r="B5663" t="str">
            <v/>
          </cell>
          <cell r="C5663"/>
          <cell r="D5663"/>
          <cell r="E5663"/>
          <cell r="F5663"/>
          <cell r="G5663" t="str">
            <v/>
          </cell>
          <cell r="H5663" t="str">
            <v/>
          </cell>
        </row>
        <row r="5664">
          <cell r="A5664"/>
          <cell r="B5664"/>
          <cell r="C5664"/>
          <cell r="D5664"/>
          <cell r="E5664"/>
          <cell r="F5664"/>
          <cell r="G5664"/>
        </row>
        <row r="5665">
          <cell r="A5665" t="str">
            <v>DETALLE</v>
          </cell>
          <cell r="B5665"/>
          <cell r="C5665" t="str">
            <v>FACTOR</v>
          </cell>
          <cell r="D5665" t="str">
            <v>CANTIDAD</v>
          </cell>
          <cell r="E5665" t="str">
            <v>A (ML)</v>
          </cell>
          <cell r="F5665" t="str">
            <v>B (M2)</v>
          </cell>
          <cell r="G5665" t="str">
            <v>C (M3)</v>
          </cell>
          <cell r="H5665" t="str">
            <v>TOTAL</v>
          </cell>
        </row>
        <row r="5666">
          <cell r="A5666"/>
          <cell r="B5666"/>
          <cell r="C5666"/>
          <cell r="D5666"/>
          <cell r="E5666"/>
          <cell r="F5666"/>
          <cell r="G5666"/>
          <cell r="H5666" t="str">
            <v/>
          </cell>
        </row>
        <row r="5667">
          <cell r="A5667"/>
          <cell r="B5667"/>
          <cell r="C5667"/>
          <cell r="D5667"/>
          <cell r="E5667"/>
          <cell r="F5667"/>
          <cell r="G5667"/>
          <cell r="H5667" t="str">
            <v/>
          </cell>
        </row>
        <row r="5668">
          <cell r="A5668"/>
          <cell r="B5668"/>
          <cell r="C5668"/>
          <cell r="D5668"/>
          <cell r="E5668"/>
          <cell r="F5668"/>
          <cell r="G5668"/>
          <cell r="H5668" t="str">
            <v/>
          </cell>
        </row>
        <row r="5669">
          <cell r="A5669"/>
          <cell r="B5669"/>
          <cell r="C5669"/>
          <cell r="D5669"/>
          <cell r="E5669"/>
          <cell r="F5669"/>
          <cell r="G5669"/>
          <cell r="H5669" t="str">
            <v/>
          </cell>
        </row>
        <row r="5670">
          <cell r="A5670"/>
          <cell r="B5670"/>
          <cell r="C5670"/>
          <cell r="D5670"/>
          <cell r="E5670"/>
          <cell r="F5670"/>
          <cell r="G5670"/>
          <cell r="H5670" t="str">
            <v/>
          </cell>
        </row>
        <row r="5671">
          <cell r="A5671"/>
          <cell r="B5671"/>
          <cell r="C5671"/>
          <cell r="D5671"/>
          <cell r="E5671"/>
          <cell r="F5671"/>
          <cell r="G5671"/>
          <cell r="H5671" t="str">
            <v/>
          </cell>
        </row>
        <row r="5672">
          <cell r="A5672"/>
          <cell r="B5672"/>
          <cell r="C5672"/>
          <cell r="D5672"/>
          <cell r="E5672"/>
          <cell r="F5672"/>
          <cell r="G5672"/>
          <cell r="H5672" t="str">
            <v/>
          </cell>
        </row>
        <row r="5673">
          <cell r="A5673"/>
          <cell r="B5673"/>
          <cell r="C5673"/>
          <cell r="D5673"/>
          <cell r="E5673"/>
          <cell r="F5673"/>
          <cell r="G5673"/>
          <cell r="H5673" t="str">
            <v/>
          </cell>
        </row>
        <row r="5674">
          <cell r="A5674"/>
          <cell r="B5674"/>
          <cell r="C5674"/>
          <cell r="D5674"/>
          <cell r="E5674"/>
          <cell r="F5674"/>
          <cell r="G5674"/>
          <cell r="H5674" t="str">
            <v/>
          </cell>
        </row>
        <row r="5675">
          <cell r="A5675"/>
          <cell r="B5675"/>
          <cell r="C5675"/>
          <cell r="D5675"/>
          <cell r="E5675"/>
          <cell r="F5675"/>
          <cell r="G5675"/>
          <cell r="H5675" t="str">
            <v/>
          </cell>
        </row>
        <row r="5676">
          <cell r="A5676"/>
          <cell r="B5676"/>
          <cell r="C5676"/>
          <cell r="D5676"/>
          <cell r="E5676"/>
          <cell r="F5676"/>
          <cell r="G5676"/>
          <cell r="H5676" t="str">
            <v/>
          </cell>
        </row>
        <row r="5677">
          <cell r="A5677"/>
          <cell r="B5677"/>
          <cell r="C5677"/>
          <cell r="D5677"/>
          <cell r="E5677"/>
          <cell r="F5677"/>
          <cell r="G5677"/>
          <cell r="H5677" t="str">
            <v/>
          </cell>
        </row>
        <row r="5678">
          <cell r="A5678"/>
          <cell r="B5678"/>
          <cell r="C5678"/>
          <cell r="D5678"/>
          <cell r="E5678"/>
          <cell r="F5678"/>
          <cell r="G5678"/>
          <cell r="H5678" t="str">
            <v/>
          </cell>
        </row>
        <row r="5679">
          <cell r="A5679"/>
          <cell r="B5679"/>
          <cell r="C5679"/>
          <cell r="D5679"/>
          <cell r="E5679"/>
          <cell r="F5679"/>
          <cell r="G5679"/>
          <cell r="H5679" t="str">
            <v/>
          </cell>
        </row>
        <row r="5680">
          <cell r="A5680"/>
          <cell r="B5680"/>
          <cell r="C5680"/>
          <cell r="D5680"/>
          <cell r="E5680"/>
          <cell r="F5680"/>
          <cell r="G5680"/>
          <cell r="H5680" t="str">
            <v/>
          </cell>
        </row>
        <row r="5681">
          <cell r="A5681"/>
          <cell r="B5681"/>
          <cell r="C5681"/>
          <cell r="D5681"/>
          <cell r="E5681"/>
          <cell r="F5681"/>
          <cell r="G5681"/>
          <cell r="H5681" t="str">
            <v/>
          </cell>
        </row>
        <row r="5682">
          <cell r="A5682"/>
          <cell r="B5682"/>
          <cell r="C5682"/>
          <cell r="D5682"/>
          <cell r="E5682"/>
          <cell r="F5682"/>
          <cell r="G5682"/>
          <cell r="H5682" t="str">
            <v/>
          </cell>
        </row>
        <row r="5683">
          <cell r="A5683"/>
          <cell r="B5683"/>
          <cell r="C5683"/>
          <cell r="D5683"/>
          <cell r="E5683"/>
          <cell r="F5683"/>
          <cell r="G5683"/>
          <cell r="H5683" t="str">
            <v/>
          </cell>
        </row>
        <row r="5684">
          <cell r="A5684"/>
          <cell r="B5684"/>
          <cell r="C5684"/>
          <cell r="D5684"/>
          <cell r="E5684"/>
          <cell r="F5684"/>
          <cell r="G5684"/>
          <cell r="H5684" t="str">
            <v/>
          </cell>
        </row>
        <row r="5685">
          <cell r="A5685"/>
          <cell r="B5685"/>
          <cell r="C5685"/>
          <cell r="D5685"/>
          <cell r="E5685"/>
          <cell r="F5685"/>
          <cell r="G5685"/>
          <cell r="H5685" t="str">
            <v/>
          </cell>
        </row>
        <row r="5686">
          <cell r="A5686"/>
          <cell r="B5686"/>
          <cell r="C5686"/>
          <cell r="D5686"/>
          <cell r="E5686"/>
          <cell r="F5686"/>
          <cell r="G5686"/>
          <cell r="H5686" t="str">
            <v/>
          </cell>
        </row>
        <row r="5687">
          <cell r="A5687"/>
          <cell r="B5687"/>
          <cell r="C5687"/>
          <cell r="D5687"/>
          <cell r="E5687"/>
          <cell r="F5687"/>
          <cell r="G5687"/>
          <cell r="H5687" t="str">
            <v/>
          </cell>
        </row>
        <row r="5688">
          <cell r="A5688"/>
          <cell r="B5688"/>
          <cell r="C5688"/>
          <cell r="D5688"/>
          <cell r="E5688"/>
          <cell r="F5688"/>
          <cell r="G5688"/>
          <cell r="H5688" t="str">
            <v/>
          </cell>
        </row>
        <row r="5689">
          <cell r="A5689"/>
          <cell r="B5689"/>
          <cell r="C5689"/>
          <cell r="D5689"/>
          <cell r="E5689"/>
          <cell r="F5689"/>
          <cell r="G5689"/>
          <cell r="H5689" t="str">
            <v/>
          </cell>
        </row>
        <row r="5690">
          <cell r="A5690"/>
          <cell r="B5690"/>
          <cell r="C5690"/>
          <cell r="D5690"/>
          <cell r="E5690"/>
          <cell r="F5690"/>
          <cell r="G5690"/>
          <cell r="H5690" t="str">
            <v/>
          </cell>
        </row>
        <row r="5691">
          <cell r="A5691"/>
          <cell r="B5691"/>
          <cell r="C5691"/>
          <cell r="D5691"/>
          <cell r="E5691"/>
          <cell r="F5691"/>
          <cell r="G5691"/>
          <cell r="H5691" t="str">
            <v/>
          </cell>
        </row>
        <row r="5692">
          <cell r="A5692"/>
          <cell r="B5692"/>
          <cell r="C5692"/>
          <cell r="D5692"/>
          <cell r="E5692"/>
          <cell r="F5692"/>
          <cell r="G5692"/>
          <cell r="H5692" t="str">
            <v/>
          </cell>
        </row>
        <row r="5693">
          <cell r="A5693"/>
          <cell r="B5693"/>
          <cell r="C5693"/>
          <cell r="D5693"/>
          <cell r="E5693"/>
          <cell r="F5693"/>
          <cell r="G5693"/>
          <cell r="H5693" t="str">
            <v/>
          </cell>
        </row>
        <row r="5694">
          <cell r="A5694"/>
          <cell r="B5694"/>
          <cell r="C5694"/>
          <cell r="D5694"/>
          <cell r="E5694"/>
          <cell r="F5694"/>
          <cell r="G5694"/>
          <cell r="H5694" t="str">
            <v/>
          </cell>
        </row>
        <row r="5695">
          <cell r="A5695"/>
          <cell r="B5695"/>
          <cell r="C5695"/>
          <cell r="D5695"/>
          <cell r="E5695"/>
          <cell r="F5695"/>
          <cell r="G5695"/>
          <cell r="H5695" t="str">
            <v/>
          </cell>
        </row>
        <row r="5696">
          <cell r="A5696"/>
          <cell r="B5696"/>
          <cell r="C5696"/>
          <cell r="D5696"/>
          <cell r="E5696"/>
          <cell r="F5696"/>
          <cell r="G5696"/>
          <cell r="H5696" t="str">
            <v/>
          </cell>
        </row>
        <row r="5697">
          <cell r="A5697" t="str">
            <v>ITEM  - PÁGINA 1</v>
          </cell>
          <cell r="B5697"/>
          <cell r="C5697"/>
          <cell r="D5697"/>
          <cell r="E5697"/>
          <cell r="F5697"/>
          <cell r="G5697"/>
          <cell r="H5697"/>
        </row>
        <row r="5698">
          <cell r="A5698"/>
          <cell r="B5698"/>
          <cell r="C5698"/>
          <cell r="D5698"/>
          <cell r="E5698"/>
          <cell r="F5698"/>
          <cell r="G5698"/>
          <cell r="H5698" t="str">
            <v/>
          </cell>
        </row>
        <row r="5699">
          <cell r="A5699"/>
          <cell r="B5699"/>
          <cell r="C5699"/>
          <cell r="D5699"/>
          <cell r="E5699"/>
          <cell r="F5699"/>
          <cell r="G5699"/>
          <cell r="H5699" t="str">
            <v/>
          </cell>
        </row>
        <row r="5700">
          <cell r="A5700"/>
          <cell r="B5700"/>
          <cell r="C5700"/>
          <cell r="D5700"/>
          <cell r="E5700"/>
          <cell r="F5700"/>
          <cell r="G5700"/>
          <cell r="H5700" t="str">
            <v/>
          </cell>
        </row>
        <row r="5701">
          <cell r="A5701"/>
          <cell r="B5701"/>
          <cell r="C5701"/>
          <cell r="D5701"/>
          <cell r="E5701"/>
          <cell r="F5701"/>
          <cell r="G5701"/>
          <cell r="H5701" t="str">
            <v/>
          </cell>
        </row>
        <row r="5702">
          <cell r="A5702"/>
          <cell r="B5702"/>
          <cell r="C5702"/>
          <cell r="D5702"/>
          <cell r="E5702"/>
          <cell r="F5702"/>
          <cell r="G5702"/>
          <cell r="H5702" t="str">
            <v/>
          </cell>
        </row>
        <row r="5703">
          <cell r="A5703"/>
          <cell r="B5703"/>
          <cell r="C5703"/>
          <cell r="D5703"/>
          <cell r="E5703"/>
          <cell r="F5703"/>
          <cell r="G5703"/>
          <cell r="H5703" t="str">
            <v/>
          </cell>
        </row>
        <row r="5704">
          <cell r="A5704"/>
          <cell r="B5704"/>
          <cell r="C5704"/>
          <cell r="D5704"/>
          <cell r="E5704"/>
          <cell r="F5704"/>
          <cell r="G5704"/>
          <cell r="H5704" t="str">
            <v/>
          </cell>
        </row>
        <row r="5705">
          <cell r="A5705"/>
          <cell r="B5705"/>
          <cell r="C5705"/>
          <cell r="D5705"/>
          <cell r="E5705"/>
          <cell r="F5705"/>
          <cell r="G5705"/>
          <cell r="H5705" t="str">
            <v/>
          </cell>
        </row>
        <row r="5706">
          <cell r="A5706"/>
          <cell r="B5706"/>
          <cell r="C5706"/>
          <cell r="D5706"/>
          <cell r="E5706"/>
          <cell r="F5706"/>
          <cell r="G5706"/>
          <cell r="H5706" t="str">
            <v/>
          </cell>
        </row>
        <row r="5707">
          <cell r="A5707"/>
          <cell r="B5707"/>
          <cell r="C5707"/>
          <cell r="D5707"/>
          <cell r="E5707"/>
          <cell r="F5707"/>
          <cell r="G5707"/>
          <cell r="H5707" t="str">
            <v/>
          </cell>
        </row>
        <row r="5708">
          <cell r="A5708"/>
          <cell r="B5708"/>
          <cell r="C5708"/>
          <cell r="D5708"/>
          <cell r="E5708"/>
          <cell r="F5708"/>
          <cell r="G5708"/>
          <cell r="H5708" t="str">
            <v/>
          </cell>
        </row>
        <row r="5709">
          <cell r="A5709"/>
          <cell r="B5709"/>
          <cell r="C5709"/>
          <cell r="D5709"/>
          <cell r="E5709"/>
          <cell r="F5709"/>
          <cell r="G5709"/>
          <cell r="H5709" t="str">
            <v/>
          </cell>
        </row>
        <row r="5710">
          <cell r="A5710"/>
          <cell r="B5710"/>
          <cell r="C5710"/>
          <cell r="D5710"/>
          <cell r="E5710"/>
          <cell r="F5710"/>
          <cell r="G5710"/>
          <cell r="H5710" t="str">
            <v/>
          </cell>
        </row>
        <row r="5711">
          <cell r="A5711"/>
          <cell r="B5711"/>
          <cell r="C5711"/>
          <cell r="D5711"/>
          <cell r="E5711"/>
          <cell r="F5711"/>
          <cell r="G5711"/>
          <cell r="H5711" t="str">
            <v/>
          </cell>
        </row>
        <row r="5712">
          <cell r="A5712"/>
          <cell r="B5712"/>
          <cell r="C5712"/>
          <cell r="D5712"/>
          <cell r="E5712"/>
          <cell r="F5712"/>
          <cell r="G5712"/>
          <cell r="H5712" t="str">
            <v/>
          </cell>
        </row>
        <row r="5713">
          <cell r="A5713"/>
          <cell r="B5713"/>
          <cell r="C5713"/>
          <cell r="D5713"/>
          <cell r="E5713"/>
          <cell r="F5713"/>
          <cell r="G5713"/>
          <cell r="H5713" t="str">
            <v/>
          </cell>
        </row>
        <row r="5714">
          <cell r="A5714"/>
          <cell r="B5714"/>
          <cell r="C5714"/>
          <cell r="D5714"/>
          <cell r="E5714"/>
          <cell r="F5714"/>
          <cell r="G5714"/>
          <cell r="H5714" t="str">
            <v/>
          </cell>
        </row>
        <row r="5715">
          <cell r="A5715" t="str">
            <v xml:space="preserve">TOTAL CANTIDAD ITEM </v>
          </cell>
          <cell r="B5715"/>
          <cell r="C5715"/>
          <cell r="D5715"/>
          <cell r="E5715"/>
          <cell r="F5715"/>
          <cell r="G5715"/>
          <cell r="H5715" t="str">
            <v/>
          </cell>
        </row>
        <row r="5716">
          <cell r="A5716" t="str">
            <v>INSERTE PLANO, GRÁFICO O ESQUEMA AQUÍ</v>
          </cell>
          <cell r="B5716"/>
          <cell r="C5716"/>
          <cell r="D5716"/>
          <cell r="E5716"/>
          <cell r="F5716"/>
          <cell r="G5716"/>
          <cell r="H5716"/>
        </row>
        <row r="5717">
          <cell r="A5717"/>
          <cell r="B5717"/>
          <cell r="C5717"/>
          <cell r="D5717"/>
          <cell r="E5717"/>
          <cell r="F5717"/>
          <cell r="G5717"/>
          <cell r="H5717"/>
        </row>
        <row r="5718">
          <cell r="A5718"/>
          <cell r="B5718"/>
          <cell r="C5718"/>
          <cell r="D5718"/>
          <cell r="E5718"/>
          <cell r="F5718"/>
          <cell r="G5718"/>
          <cell r="H5718"/>
        </row>
        <row r="5719">
          <cell r="A5719"/>
          <cell r="B5719"/>
          <cell r="C5719"/>
          <cell r="D5719"/>
          <cell r="E5719"/>
          <cell r="F5719"/>
          <cell r="G5719"/>
          <cell r="H5719"/>
        </row>
        <row r="5720">
          <cell r="A5720"/>
          <cell r="B5720"/>
          <cell r="C5720"/>
          <cell r="D5720"/>
          <cell r="E5720"/>
          <cell r="F5720"/>
          <cell r="G5720"/>
          <cell r="H5720"/>
        </row>
        <row r="5721">
          <cell r="A5721"/>
          <cell r="B5721"/>
          <cell r="C5721"/>
          <cell r="D5721"/>
          <cell r="E5721"/>
          <cell r="F5721"/>
          <cell r="G5721"/>
          <cell r="H5721"/>
        </row>
        <row r="5722">
          <cell r="A5722"/>
          <cell r="B5722"/>
          <cell r="C5722"/>
          <cell r="D5722"/>
          <cell r="E5722"/>
          <cell r="F5722"/>
          <cell r="G5722"/>
          <cell r="H5722"/>
        </row>
        <row r="5723">
          <cell r="A5723"/>
          <cell r="B5723"/>
          <cell r="C5723"/>
          <cell r="D5723"/>
          <cell r="E5723"/>
          <cell r="F5723"/>
          <cell r="G5723"/>
          <cell r="H5723"/>
        </row>
        <row r="5724">
          <cell r="A5724"/>
          <cell r="B5724"/>
          <cell r="C5724"/>
          <cell r="D5724"/>
          <cell r="E5724"/>
          <cell r="F5724"/>
          <cell r="G5724"/>
          <cell r="H5724"/>
        </row>
        <row r="5725">
          <cell r="A5725"/>
          <cell r="B5725"/>
          <cell r="C5725"/>
          <cell r="D5725"/>
          <cell r="E5725"/>
          <cell r="F5725"/>
          <cell r="G5725"/>
          <cell r="H5725"/>
        </row>
        <row r="5726">
          <cell r="A5726"/>
          <cell r="B5726"/>
          <cell r="C5726"/>
          <cell r="D5726"/>
          <cell r="E5726"/>
          <cell r="F5726"/>
          <cell r="G5726"/>
          <cell r="H5726"/>
        </row>
        <row r="5727">
          <cell r="A5727"/>
          <cell r="B5727"/>
          <cell r="C5727"/>
          <cell r="D5727"/>
          <cell r="E5727"/>
          <cell r="F5727"/>
          <cell r="G5727"/>
          <cell r="H5727"/>
        </row>
        <row r="5728">
          <cell r="A5728"/>
          <cell r="B5728"/>
          <cell r="C5728"/>
          <cell r="D5728"/>
          <cell r="E5728"/>
          <cell r="F5728"/>
          <cell r="G5728"/>
          <cell r="H5728"/>
        </row>
        <row r="5729">
          <cell r="A5729"/>
          <cell r="B5729"/>
          <cell r="C5729"/>
          <cell r="D5729"/>
          <cell r="E5729"/>
          <cell r="F5729"/>
          <cell r="G5729"/>
          <cell r="H5729"/>
        </row>
        <row r="5730">
          <cell r="A5730"/>
          <cell r="B5730"/>
          <cell r="C5730"/>
          <cell r="D5730"/>
          <cell r="E5730"/>
          <cell r="F5730"/>
          <cell r="G5730"/>
          <cell r="H5730"/>
        </row>
        <row r="5731">
          <cell r="A5731"/>
          <cell r="B5731"/>
          <cell r="C5731"/>
          <cell r="D5731"/>
          <cell r="E5731"/>
          <cell r="F5731"/>
          <cell r="G5731"/>
          <cell r="H5731"/>
        </row>
        <row r="5732">
          <cell r="A5732"/>
          <cell r="B5732"/>
          <cell r="C5732"/>
          <cell r="D5732"/>
          <cell r="E5732"/>
          <cell r="F5732"/>
          <cell r="G5732"/>
          <cell r="H5732"/>
        </row>
        <row r="5733">
          <cell r="A5733"/>
          <cell r="B5733"/>
          <cell r="C5733"/>
          <cell r="D5733"/>
          <cell r="E5733"/>
          <cell r="F5733"/>
          <cell r="G5733"/>
          <cell r="H5733"/>
        </row>
        <row r="5734">
          <cell r="A5734"/>
          <cell r="B5734"/>
          <cell r="C5734"/>
          <cell r="D5734"/>
          <cell r="E5734"/>
          <cell r="F5734"/>
          <cell r="G5734"/>
          <cell r="H5734"/>
        </row>
        <row r="5735">
          <cell r="A5735"/>
          <cell r="B5735"/>
          <cell r="C5735"/>
          <cell r="D5735"/>
          <cell r="E5735"/>
          <cell r="F5735"/>
          <cell r="G5735"/>
          <cell r="H5735"/>
        </row>
        <row r="5736">
          <cell r="A5736"/>
          <cell r="C5736"/>
          <cell r="D5736"/>
          <cell r="E5736"/>
          <cell r="F5736"/>
          <cell r="G5736"/>
        </row>
        <row r="5737">
          <cell r="A5737"/>
          <cell r="C5737"/>
          <cell r="D5737"/>
          <cell r="E5737"/>
          <cell r="F5737"/>
          <cell r="G5737"/>
        </row>
        <row r="5738">
          <cell r="A5738"/>
          <cell r="B5738"/>
          <cell r="C5738"/>
          <cell r="D5738"/>
          <cell r="E5738"/>
          <cell r="F5738"/>
          <cell r="G5738"/>
        </row>
        <row r="5739">
          <cell r="A5739"/>
          <cell r="B5739" t="str">
            <v>LUIS ROBERTO MONTERROSA OROZCO</v>
          </cell>
          <cell r="C5739"/>
          <cell r="D5739"/>
          <cell r="E5739"/>
          <cell r="F5739"/>
          <cell r="G5739"/>
        </row>
        <row r="5740">
          <cell r="A5740"/>
          <cell r="B5740" t="str">
            <v>ING. CIVIL CONSULTOR EXTERNO</v>
          </cell>
          <cell r="C5740"/>
          <cell r="D5740"/>
          <cell r="E5740"/>
          <cell r="F5740"/>
          <cell r="G5740"/>
        </row>
        <row r="5741">
          <cell r="A5741"/>
          <cell r="B5741" t="str">
            <v>PLANEACION MUNICIPAL</v>
          </cell>
          <cell r="C5741"/>
          <cell r="D5741"/>
          <cell r="E5741"/>
          <cell r="F5741"/>
          <cell r="G5741"/>
        </row>
        <row r="5742">
          <cell r="A5742"/>
          <cell r="B5742" t="str">
            <v>M.P. 5202140692</v>
          </cell>
          <cell r="C5742" t="str">
            <v>ITEM  - PÁGINA 2</v>
          </cell>
          <cell r="D5742"/>
          <cell r="E5742"/>
          <cell r="F5742"/>
          <cell r="G5742"/>
          <cell r="H5742"/>
        </row>
        <row r="5743">
          <cell r="A5743" t="str">
            <v>DEPARTAMENTO DE ANTIOQUIA</v>
          </cell>
          <cell r="B5743"/>
          <cell r="C5743"/>
          <cell r="D5743"/>
          <cell r="E5743"/>
          <cell r="F5743"/>
          <cell r="G5743"/>
          <cell r="H5743"/>
        </row>
        <row r="5744">
          <cell r="A5744" t="str">
            <v>MUNICIPIO DE CAUCASIA</v>
          </cell>
          <cell r="B5744"/>
          <cell r="C5744"/>
          <cell r="D5744"/>
          <cell r="E5744"/>
          <cell r="F5744"/>
          <cell r="G5744"/>
          <cell r="H5744"/>
        </row>
        <row r="5745">
          <cell r="A5745" t="str">
            <v>PROYECTO: CONSTRUCCION DE PAVIMENTO RIGIDO URBANO EN LA URBANIZACION VILLA SUAREZ DEL MUNICIPIO DE CAUCASIA ,ANTIOQUIA</v>
          </cell>
          <cell r="B5745"/>
          <cell r="C5745"/>
          <cell r="D5745"/>
          <cell r="E5745"/>
          <cell r="F5745"/>
          <cell r="G5745"/>
          <cell r="H5745"/>
        </row>
        <row r="5746">
          <cell r="A5746"/>
          <cell r="C5746"/>
          <cell r="D5746"/>
          <cell r="E5746"/>
          <cell r="F5746"/>
          <cell r="G5746"/>
          <cell r="H5746"/>
        </row>
        <row r="5747">
          <cell r="A5747" t="str">
            <v>MEMORIAS DE OBRA</v>
          </cell>
          <cell r="B5747"/>
          <cell r="C5747"/>
          <cell r="D5747"/>
          <cell r="E5747"/>
          <cell r="F5747"/>
          <cell r="G5747"/>
          <cell r="H5747"/>
        </row>
        <row r="5749">
          <cell r="A5749" t="str">
            <v>ITEM</v>
          </cell>
          <cell r="B5749" t="str">
            <v>DESCRIPCIÓN</v>
          </cell>
          <cell r="C5749"/>
          <cell r="D5749"/>
          <cell r="E5749"/>
          <cell r="F5749"/>
          <cell r="G5749" t="str">
            <v>UNIDAD</v>
          </cell>
          <cell r="H5749" t="str">
            <v>CANTIDAD</v>
          </cell>
        </row>
        <row r="5750">
          <cell r="A5750"/>
          <cell r="B5750" t="str">
            <v/>
          </cell>
          <cell r="C5750"/>
          <cell r="D5750"/>
          <cell r="E5750"/>
          <cell r="F5750"/>
          <cell r="G5750" t="str">
            <v/>
          </cell>
          <cell r="H5750" t="str">
            <v/>
          </cell>
        </row>
        <row r="5751">
          <cell r="A5751"/>
          <cell r="B5751"/>
          <cell r="C5751"/>
          <cell r="D5751"/>
          <cell r="E5751"/>
          <cell r="F5751"/>
          <cell r="G5751"/>
        </row>
        <row r="5752">
          <cell r="A5752" t="str">
            <v>DETALLE</v>
          </cell>
          <cell r="B5752"/>
          <cell r="C5752" t="str">
            <v>FACTOR</v>
          </cell>
          <cell r="D5752" t="str">
            <v>CANTIDAD</v>
          </cell>
          <cell r="E5752" t="str">
            <v>A (ML)</v>
          </cell>
          <cell r="F5752" t="str">
            <v>B (M2)</v>
          </cell>
          <cell r="G5752" t="str">
            <v>C (M3)</v>
          </cell>
          <cell r="H5752" t="str">
            <v>TOTAL</v>
          </cell>
        </row>
        <row r="5753">
          <cell r="A5753"/>
          <cell r="B5753"/>
          <cell r="C5753"/>
          <cell r="D5753"/>
          <cell r="E5753"/>
          <cell r="F5753"/>
          <cell r="G5753"/>
          <cell r="H5753" t="str">
            <v/>
          </cell>
        </row>
        <row r="5754">
          <cell r="A5754"/>
          <cell r="B5754"/>
          <cell r="C5754"/>
          <cell r="D5754"/>
          <cell r="E5754"/>
          <cell r="F5754"/>
          <cell r="G5754"/>
          <cell r="H5754" t="str">
            <v/>
          </cell>
        </row>
        <row r="5755">
          <cell r="A5755"/>
          <cell r="B5755"/>
          <cell r="C5755"/>
          <cell r="D5755"/>
          <cell r="E5755"/>
          <cell r="F5755"/>
          <cell r="G5755"/>
          <cell r="H5755" t="str">
            <v/>
          </cell>
        </row>
        <row r="5756">
          <cell r="A5756"/>
          <cell r="B5756"/>
          <cell r="C5756"/>
          <cell r="D5756"/>
          <cell r="E5756"/>
          <cell r="F5756"/>
          <cell r="G5756"/>
          <cell r="H5756" t="str">
            <v/>
          </cell>
        </row>
        <row r="5757">
          <cell r="A5757"/>
          <cell r="B5757"/>
          <cell r="C5757"/>
          <cell r="D5757"/>
          <cell r="E5757"/>
          <cell r="F5757"/>
          <cell r="G5757"/>
          <cell r="H5757" t="str">
            <v/>
          </cell>
        </row>
        <row r="5758">
          <cell r="A5758"/>
          <cell r="B5758"/>
          <cell r="C5758"/>
          <cell r="D5758"/>
          <cell r="E5758"/>
          <cell r="F5758"/>
          <cell r="G5758"/>
          <cell r="H5758" t="str">
            <v/>
          </cell>
        </row>
        <row r="5759">
          <cell r="A5759"/>
          <cell r="B5759"/>
          <cell r="C5759"/>
          <cell r="D5759"/>
          <cell r="E5759"/>
          <cell r="F5759"/>
          <cell r="G5759"/>
          <cell r="H5759" t="str">
            <v/>
          </cell>
        </row>
        <row r="5760">
          <cell r="A5760"/>
          <cell r="B5760"/>
          <cell r="C5760"/>
          <cell r="D5760"/>
          <cell r="E5760"/>
          <cell r="F5760"/>
          <cell r="G5760"/>
          <cell r="H5760" t="str">
            <v/>
          </cell>
        </row>
        <row r="5761">
          <cell r="A5761"/>
          <cell r="B5761"/>
          <cell r="C5761"/>
          <cell r="D5761"/>
          <cell r="E5761"/>
          <cell r="F5761"/>
          <cell r="G5761"/>
          <cell r="H5761" t="str">
            <v/>
          </cell>
        </row>
        <row r="5762">
          <cell r="A5762"/>
          <cell r="B5762"/>
          <cell r="C5762"/>
          <cell r="D5762"/>
          <cell r="E5762"/>
          <cell r="F5762"/>
          <cell r="G5762"/>
          <cell r="H5762" t="str">
            <v/>
          </cell>
        </row>
        <row r="5763">
          <cell r="A5763"/>
          <cell r="B5763"/>
          <cell r="C5763"/>
          <cell r="D5763"/>
          <cell r="E5763"/>
          <cell r="F5763"/>
          <cell r="G5763"/>
          <cell r="H5763" t="str">
            <v/>
          </cell>
        </row>
        <row r="5764">
          <cell r="A5764"/>
          <cell r="B5764"/>
          <cell r="C5764"/>
          <cell r="D5764"/>
          <cell r="E5764"/>
          <cell r="F5764"/>
          <cell r="G5764"/>
          <cell r="H5764" t="str">
            <v/>
          </cell>
        </row>
        <row r="5765">
          <cell r="A5765"/>
          <cell r="B5765"/>
          <cell r="C5765"/>
          <cell r="D5765"/>
          <cell r="E5765"/>
          <cell r="F5765"/>
          <cell r="G5765"/>
          <cell r="H5765" t="str">
            <v/>
          </cell>
        </row>
        <row r="5766">
          <cell r="A5766"/>
          <cell r="B5766"/>
          <cell r="C5766"/>
          <cell r="D5766"/>
          <cell r="E5766"/>
          <cell r="F5766"/>
          <cell r="G5766"/>
          <cell r="H5766" t="str">
            <v/>
          </cell>
        </row>
        <row r="5767">
          <cell r="A5767"/>
          <cell r="B5767"/>
          <cell r="C5767"/>
          <cell r="D5767"/>
          <cell r="E5767"/>
          <cell r="F5767"/>
          <cell r="G5767"/>
          <cell r="H5767" t="str">
            <v/>
          </cell>
        </row>
        <row r="5768">
          <cell r="A5768"/>
          <cell r="B5768"/>
          <cell r="C5768"/>
          <cell r="D5768"/>
          <cell r="E5768"/>
          <cell r="F5768"/>
          <cell r="G5768"/>
          <cell r="H5768" t="str">
            <v/>
          </cell>
        </row>
        <row r="5769">
          <cell r="A5769"/>
          <cell r="B5769"/>
          <cell r="C5769"/>
          <cell r="D5769"/>
          <cell r="E5769"/>
          <cell r="F5769"/>
          <cell r="G5769"/>
          <cell r="H5769" t="str">
            <v/>
          </cell>
        </row>
        <row r="5770">
          <cell r="A5770"/>
          <cell r="B5770"/>
          <cell r="C5770"/>
          <cell r="D5770"/>
          <cell r="E5770"/>
          <cell r="F5770"/>
          <cell r="G5770"/>
          <cell r="H5770" t="str">
            <v/>
          </cell>
        </row>
        <row r="5771">
          <cell r="A5771"/>
          <cell r="B5771"/>
          <cell r="C5771"/>
          <cell r="D5771"/>
          <cell r="E5771"/>
          <cell r="F5771"/>
          <cell r="G5771"/>
          <cell r="H5771" t="str">
            <v/>
          </cell>
        </row>
        <row r="5772">
          <cell r="A5772"/>
          <cell r="B5772"/>
          <cell r="C5772"/>
          <cell r="D5772"/>
          <cell r="E5772"/>
          <cell r="F5772"/>
          <cell r="G5772"/>
          <cell r="H5772" t="str">
            <v/>
          </cell>
        </row>
        <row r="5773">
          <cell r="A5773"/>
          <cell r="B5773"/>
          <cell r="C5773"/>
          <cell r="D5773"/>
          <cell r="E5773"/>
          <cell r="F5773"/>
          <cell r="G5773"/>
          <cell r="H5773" t="str">
            <v/>
          </cell>
        </row>
        <row r="5774">
          <cell r="A5774"/>
          <cell r="B5774"/>
          <cell r="C5774"/>
          <cell r="D5774"/>
          <cell r="E5774"/>
          <cell r="F5774"/>
          <cell r="G5774"/>
          <cell r="H5774" t="str">
            <v/>
          </cell>
        </row>
        <row r="5775">
          <cell r="A5775"/>
          <cell r="B5775"/>
          <cell r="C5775"/>
          <cell r="D5775"/>
          <cell r="E5775"/>
          <cell r="F5775"/>
          <cell r="G5775"/>
          <cell r="H5775" t="str">
            <v/>
          </cell>
        </row>
        <row r="5776">
          <cell r="A5776"/>
          <cell r="B5776"/>
          <cell r="C5776"/>
          <cell r="D5776"/>
          <cell r="E5776"/>
          <cell r="F5776"/>
          <cell r="G5776"/>
          <cell r="H5776" t="str">
            <v/>
          </cell>
        </row>
        <row r="5777">
          <cell r="A5777"/>
          <cell r="B5777"/>
          <cell r="C5777"/>
          <cell r="D5777"/>
          <cell r="E5777"/>
          <cell r="F5777"/>
          <cell r="G5777"/>
          <cell r="H5777" t="str">
            <v/>
          </cell>
        </row>
        <row r="5778">
          <cell r="A5778"/>
          <cell r="B5778"/>
          <cell r="C5778"/>
          <cell r="D5778"/>
          <cell r="E5778"/>
          <cell r="F5778"/>
          <cell r="G5778"/>
          <cell r="H5778" t="str">
            <v/>
          </cell>
        </row>
        <row r="5779">
          <cell r="A5779"/>
          <cell r="B5779"/>
          <cell r="C5779"/>
          <cell r="D5779"/>
          <cell r="E5779"/>
          <cell r="F5779"/>
          <cell r="G5779"/>
          <cell r="H5779" t="str">
            <v/>
          </cell>
        </row>
        <row r="5780">
          <cell r="A5780"/>
          <cell r="B5780"/>
          <cell r="C5780"/>
          <cell r="D5780"/>
          <cell r="E5780"/>
          <cell r="F5780"/>
          <cell r="G5780"/>
          <cell r="H5780" t="str">
            <v/>
          </cell>
        </row>
        <row r="5781">
          <cell r="A5781"/>
          <cell r="B5781"/>
          <cell r="C5781"/>
          <cell r="D5781"/>
          <cell r="E5781"/>
          <cell r="F5781"/>
          <cell r="G5781"/>
          <cell r="H5781" t="str">
            <v/>
          </cell>
        </row>
        <row r="5782">
          <cell r="A5782"/>
          <cell r="B5782"/>
          <cell r="C5782"/>
          <cell r="D5782"/>
          <cell r="E5782"/>
          <cell r="F5782"/>
          <cell r="G5782"/>
          <cell r="H5782" t="str">
            <v/>
          </cell>
        </row>
        <row r="5783">
          <cell r="A5783"/>
          <cell r="B5783"/>
          <cell r="C5783"/>
          <cell r="D5783"/>
          <cell r="E5783"/>
          <cell r="F5783"/>
          <cell r="G5783"/>
          <cell r="H5783" t="str">
            <v/>
          </cell>
        </row>
        <row r="5784">
          <cell r="A5784" t="str">
            <v>ITEM  - PÁGINA 1</v>
          </cell>
          <cell r="B5784"/>
          <cell r="C5784"/>
          <cell r="D5784"/>
          <cell r="E5784"/>
          <cell r="F5784"/>
          <cell r="G5784"/>
          <cell r="H5784"/>
        </row>
        <row r="5785">
          <cell r="A5785"/>
          <cell r="B5785"/>
          <cell r="C5785"/>
          <cell r="D5785"/>
          <cell r="E5785"/>
          <cell r="F5785"/>
          <cell r="G5785"/>
          <cell r="H5785" t="str">
            <v/>
          </cell>
        </row>
        <row r="5786">
          <cell r="A5786"/>
          <cell r="B5786"/>
          <cell r="C5786"/>
          <cell r="D5786"/>
          <cell r="E5786"/>
          <cell r="F5786"/>
          <cell r="G5786"/>
          <cell r="H5786" t="str">
            <v/>
          </cell>
        </row>
        <row r="5787">
          <cell r="A5787"/>
          <cell r="B5787"/>
          <cell r="C5787"/>
          <cell r="D5787"/>
          <cell r="E5787"/>
          <cell r="F5787"/>
          <cell r="G5787"/>
          <cell r="H5787" t="str">
            <v/>
          </cell>
        </row>
        <row r="5788">
          <cell r="A5788"/>
          <cell r="B5788"/>
          <cell r="C5788"/>
          <cell r="D5788"/>
          <cell r="E5788"/>
          <cell r="F5788"/>
          <cell r="G5788"/>
          <cell r="H5788" t="str">
            <v/>
          </cell>
        </row>
        <row r="5789">
          <cell r="A5789"/>
          <cell r="B5789"/>
          <cell r="C5789"/>
          <cell r="D5789"/>
          <cell r="E5789"/>
          <cell r="F5789"/>
          <cell r="G5789"/>
          <cell r="H5789" t="str">
            <v/>
          </cell>
        </row>
        <row r="5790">
          <cell r="A5790"/>
          <cell r="B5790"/>
          <cell r="C5790"/>
          <cell r="D5790"/>
          <cell r="E5790"/>
          <cell r="F5790"/>
          <cell r="G5790"/>
          <cell r="H5790" t="str">
            <v/>
          </cell>
        </row>
        <row r="5791">
          <cell r="A5791"/>
          <cell r="B5791"/>
          <cell r="C5791"/>
          <cell r="D5791"/>
          <cell r="E5791"/>
          <cell r="F5791"/>
          <cell r="G5791"/>
          <cell r="H5791" t="str">
            <v/>
          </cell>
        </row>
        <row r="5792">
          <cell r="A5792"/>
          <cell r="B5792"/>
          <cell r="C5792"/>
          <cell r="D5792"/>
          <cell r="E5792"/>
          <cell r="F5792"/>
          <cell r="G5792"/>
          <cell r="H5792" t="str">
            <v/>
          </cell>
        </row>
        <row r="5793">
          <cell r="A5793"/>
          <cell r="B5793"/>
          <cell r="C5793"/>
          <cell r="D5793"/>
          <cell r="E5793"/>
          <cell r="F5793"/>
          <cell r="G5793"/>
          <cell r="H5793" t="str">
            <v/>
          </cell>
        </row>
        <row r="5794">
          <cell r="A5794"/>
          <cell r="B5794"/>
          <cell r="C5794"/>
          <cell r="D5794"/>
          <cell r="E5794"/>
          <cell r="F5794"/>
          <cell r="G5794"/>
          <cell r="H5794" t="str">
            <v/>
          </cell>
        </row>
        <row r="5795">
          <cell r="A5795"/>
          <cell r="B5795"/>
          <cell r="C5795"/>
          <cell r="D5795"/>
          <cell r="E5795"/>
          <cell r="F5795"/>
          <cell r="G5795"/>
          <cell r="H5795" t="str">
            <v/>
          </cell>
        </row>
        <row r="5796">
          <cell r="A5796"/>
          <cell r="B5796"/>
          <cell r="C5796"/>
          <cell r="D5796"/>
          <cell r="E5796"/>
          <cell r="F5796"/>
          <cell r="G5796"/>
          <cell r="H5796" t="str">
            <v/>
          </cell>
        </row>
        <row r="5797">
          <cell r="A5797"/>
          <cell r="B5797"/>
          <cell r="C5797"/>
          <cell r="D5797"/>
          <cell r="E5797"/>
          <cell r="F5797"/>
          <cell r="G5797"/>
          <cell r="H5797" t="str">
            <v/>
          </cell>
        </row>
        <row r="5798">
          <cell r="A5798"/>
          <cell r="B5798"/>
          <cell r="C5798"/>
          <cell r="D5798"/>
          <cell r="E5798"/>
          <cell r="F5798"/>
          <cell r="G5798"/>
          <cell r="H5798" t="str">
            <v/>
          </cell>
        </row>
        <row r="5799">
          <cell r="A5799"/>
          <cell r="B5799"/>
          <cell r="C5799"/>
          <cell r="D5799"/>
          <cell r="E5799"/>
          <cell r="F5799"/>
          <cell r="G5799"/>
          <cell r="H5799" t="str">
            <v/>
          </cell>
        </row>
        <row r="5800">
          <cell r="A5800"/>
          <cell r="B5800"/>
          <cell r="C5800"/>
          <cell r="D5800"/>
          <cell r="E5800"/>
          <cell r="F5800"/>
          <cell r="G5800"/>
          <cell r="H5800" t="str">
            <v/>
          </cell>
        </row>
        <row r="5801">
          <cell r="A5801"/>
          <cell r="B5801"/>
          <cell r="C5801"/>
          <cell r="D5801"/>
          <cell r="E5801"/>
          <cell r="F5801"/>
          <cell r="G5801"/>
          <cell r="H5801" t="str">
            <v/>
          </cell>
        </row>
        <row r="5802">
          <cell r="A5802" t="str">
            <v xml:space="preserve">TOTAL CANTIDAD ITEM </v>
          </cell>
          <cell r="B5802"/>
          <cell r="C5802"/>
          <cell r="D5802"/>
          <cell r="E5802"/>
          <cell r="F5802"/>
          <cell r="G5802"/>
          <cell r="H5802" t="str">
            <v/>
          </cell>
        </row>
        <row r="5803">
          <cell r="A5803" t="str">
            <v>INSERTE PLANO, GRÁFICO O ESQUEMA AQUÍ</v>
          </cell>
          <cell r="B5803"/>
          <cell r="C5803"/>
          <cell r="D5803"/>
          <cell r="E5803"/>
          <cell r="F5803"/>
          <cell r="G5803"/>
          <cell r="H5803"/>
        </row>
        <row r="5804">
          <cell r="A5804"/>
          <cell r="B5804"/>
          <cell r="C5804"/>
          <cell r="D5804"/>
          <cell r="E5804"/>
          <cell r="F5804"/>
          <cell r="G5804"/>
          <cell r="H5804"/>
        </row>
        <row r="5805">
          <cell r="A5805"/>
          <cell r="B5805"/>
          <cell r="C5805"/>
          <cell r="D5805"/>
          <cell r="E5805"/>
          <cell r="F5805"/>
          <cell r="G5805"/>
          <cell r="H5805"/>
        </row>
        <row r="5806">
          <cell r="A5806"/>
          <cell r="B5806"/>
          <cell r="C5806"/>
          <cell r="D5806"/>
          <cell r="E5806"/>
          <cell r="F5806"/>
          <cell r="G5806"/>
          <cell r="H5806"/>
        </row>
        <row r="5807">
          <cell r="A5807"/>
          <cell r="B5807"/>
          <cell r="C5807"/>
          <cell r="D5807"/>
          <cell r="E5807"/>
          <cell r="F5807"/>
          <cell r="G5807"/>
          <cell r="H5807"/>
        </row>
        <row r="5808">
          <cell r="A5808"/>
          <cell r="B5808"/>
          <cell r="C5808"/>
          <cell r="D5808"/>
          <cell r="E5808"/>
          <cell r="F5808"/>
          <cell r="G5808"/>
          <cell r="H5808"/>
        </row>
        <row r="5809">
          <cell r="A5809"/>
          <cell r="B5809"/>
          <cell r="C5809"/>
          <cell r="D5809"/>
          <cell r="E5809"/>
          <cell r="F5809"/>
          <cell r="G5809"/>
          <cell r="H5809"/>
        </row>
        <row r="5810">
          <cell r="A5810"/>
          <cell r="B5810"/>
          <cell r="C5810"/>
          <cell r="D5810"/>
          <cell r="E5810"/>
          <cell r="F5810"/>
          <cell r="G5810"/>
          <cell r="H5810"/>
        </row>
        <row r="5811">
          <cell r="A5811"/>
          <cell r="B5811"/>
          <cell r="C5811"/>
          <cell r="D5811"/>
          <cell r="E5811"/>
          <cell r="F5811"/>
          <cell r="G5811"/>
          <cell r="H5811"/>
        </row>
        <row r="5812">
          <cell r="A5812"/>
          <cell r="B5812"/>
          <cell r="C5812"/>
          <cell r="D5812"/>
          <cell r="E5812"/>
          <cell r="F5812"/>
          <cell r="G5812"/>
          <cell r="H5812"/>
        </row>
        <row r="5813">
          <cell r="A5813"/>
          <cell r="B5813"/>
          <cell r="C5813"/>
          <cell r="D5813"/>
          <cell r="E5813"/>
          <cell r="F5813"/>
          <cell r="G5813"/>
          <cell r="H5813"/>
        </row>
        <row r="5814">
          <cell r="A5814"/>
          <cell r="B5814"/>
          <cell r="C5814"/>
          <cell r="D5814"/>
          <cell r="E5814"/>
          <cell r="F5814"/>
          <cell r="G5814"/>
          <cell r="H5814"/>
        </row>
        <row r="5815">
          <cell r="A5815"/>
          <cell r="B5815"/>
          <cell r="C5815"/>
          <cell r="D5815"/>
          <cell r="E5815"/>
          <cell r="F5815"/>
          <cell r="G5815"/>
          <cell r="H5815"/>
        </row>
        <row r="5816">
          <cell r="A5816"/>
          <cell r="B5816"/>
          <cell r="C5816"/>
          <cell r="D5816"/>
          <cell r="E5816"/>
          <cell r="F5816"/>
          <cell r="G5816"/>
          <cell r="H5816"/>
        </row>
        <row r="5817">
          <cell r="A5817"/>
          <cell r="B5817"/>
          <cell r="C5817"/>
          <cell r="D5817"/>
          <cell r="E5817"/>
          <cell r="F5817"/>
          <cell r="G5817"/>
          <cell r="H5817"/>
        </row>
        <row r="5818">
          <cell r="A5818"/>
          <cell r="B5818"/>
          <cell r="C5818"/>
          <cell r="D5818"/>
          <cell r="E5818"/>
          <cell r="F5818"/>
          <cell r="G5818"/>
          <cell r="H5818"/>
        </row>
        <row r="5819">
          <cell r="A5819"/>
          <cell r="B5819"/>
          <cell r="C5819"/>
          <cell r="D5819"/>
          <cell r="E5819"/>
          <cell r="F5819"/>
          <cell r="G5819"/>
          <cell r="H5819"/>
        </row>
        <row r="5820">
          <cell r="A5820"/>
          <cell r="B5820"/>
          <cell r="C5820"/>
          <cell r="D5820"/>
          <cell r="E5820"/>
          <cell r="F5820"/>
          <cell r="G5820"/>
          <cell r="H5820"/>
        </row>
        <row r="5821">
          <cell r="A5821"/>
          <cell r="B5821"/>
          <cell r="C5821"/>
          <cell r="D5821"/>
          <cell r="E5821"/>
          <cell r="F5821"/>
          <cell r="G5821"/>
          <cell r="H5821"/>
        </row>
        <row r="5822">
          <cell r="A5822"/>
          <cell r="B5822"/>
          <cell r="C5822"/>
          <cell r="D5822"/>
          <cell r="E5822"/>
          <cell r="F5822"/>
          <cell r="G5822"/>
          <cell r="H5822"/>
        </row>
        <row r="5823">
          <cell r="A5823"/>
          <cell r="C5823"/>
          <cell r="D5823"/>
          <cell r="E5823"/>
          <cell r="F5823"/>
          <cell r="G5823"/>
        </row>
        <row r="5824">
          <cell r="A5824"/>
          <cell r="C5824"/>
          <cell r="D5824"/>
          <cell r="E5824"/>
          <cell r="F5824"/>
          <cell r="G5824"/>
        </row>
        <row r="5825">
          <cell r="A5825"/>
          <cell r="B5825"/>
          <cell r="C5825"/>
          <cell r="D5825"/>
          <cell r="E5825"/>
          <cell r="F5825"/>
          <cell r="G5825"/>
        </row>
        <row r="5826">
          <cell r="A5826"/>
          <cell r="B5826" t="str">
            <v>LUIS ROBERTO MONTERROSA OROZCO</v>
          </cell>
          <cell r="C5826"/>
          <cell r="D5826"/>
          <cell r="E5826"/>
          <cell r="F5826"/>
          <cell r="G5826"/>
        </row>
        <row r="5827">
          <cell r="A5827"/>
          <cell r="B5827" t="str">
            <v>ING. CIVIL CONSULTOR EXTERNO</v>
          </cell>
          <cell r="C5827"/>
          <cell r="D5827"/>
          <cell r="E5827"/>
          <cell r="F5827"/>
          <cell r="G5827"/>
        </row>
        <row r="5828">
          <cell r="A5828"/>
          <cell r="B5828" t="str">
            <v>PLANEACION MUNICIPAL</v>
          </cell>
          <cell r="C5828"/>
          <cell r="D5828"/>
          <cell r="E5828"/>
          <cell r="F5828"/>
          <cell r="G5828"/>
        </row>
        <row r="5829">
          <cell r="A5829"/>
          <cell r="B5829" t="str">
            <v>M.P. 5202140692</v>
          </cell>
          <cell r="C5829" t="str">
            <v>ITEM  - PÁGINA 2</v>
          </cell>
          <cell r="D5829"/>
          <cell r="E5829"/>
          <cell r="F5829"/>
          <cell r="G5829"/>
          <cell r="H5829"/>
        </row>
        <row r="5830">
          <cell r="A5830" t="str">
            <v>DEPARTAMENTO DE ANTIOQUIA</v>
          </cell>
          <cell r="B5830"/>
          <cell r="C5830"/>
          <cell r="D5830"/>
          <cell r="E5830"/>
          <cell r="F5830"/>
          <cell r="G5830"/>
          <cell r="H5830"/>
        </row>
        <row r="5831">
          <cell r="A5831" t="str">
            <v>MUNICIPIO DE CAUCASIA</v>
          </cell>
          <cell r="B5831"/>
          <cell r="C5831"/>
          <cell r="D5831"/>
          <cell r="E5831"/>
          <cell r="F5831"/>
          <cell r="G5831"/>
          <cell r="H5831"/>
        </row>
        <row r="5832">
          <cell r="A5832" t="str">
            <v>PROYECTO: CONSTRUCCION DE PAVIMENTO RIGIDO URBANO EN LA URBANIZACION VILLA SUAREZ DEL MUNICIPIO DE CAUCASIA ,ANTIOQUIA</v>
          </cell>
          <cell r="B5832"/>
          <cell r="C5832"/>
          <cell r="D5832"/>
          <cell r="E5832"/>
          <cell r="F5832"/>
          <cell r="G5832"/>
          <cell r="H5832"/>
        </row>
        <row r="5833">
          <cell r="A5833"/>
          <cell r="C5833"/>
          <cell r="D5833"/>
          <cell r="E5833"/>
          <cell r="F5833"/>
          <cell r="G5833"/>
          <cell r="H5833"/>
        </row>
        <row r="5834">
          <cell r="A5834" t="str">
            <v>MEMORIAS DE OBRA</v>
          </cell>
          <cell r="B5834"/>
          <cell r="C5834"/>
          <cell r="D5834"/>
          <cell r="E5834"/>
          <cell r="F5834"/>
          <cell r="G5834"/>
          <cell r="H5834"/>
        </row>
        <row r="5836">
          <cell r="A5836" t="str">
            <v>ITEM</v>
          </cell>
          <cell r="B5836" t="str">
            <v>DESCRIPCIÓN</v>
          </cell>
          <cell r="C5836"/>
          <cell r="D5836"/>
          <cell r="E5836"/>
          <cell r="F5836"/>
          <cell r="G5836" t="str">
            <v>UNIDAD</v>
          </cell>
          <cell r="H5836" t="str">
            <v>CANTIDAD</v>
          </cell>
        </row>
        <row r="5837">
          <cell r="A5837"/>
          <cell r="B5837" t="str">
            <v/>
          </cell>
          <cell r="C5837"/>
          <cell r="D5837"/>
          <cell r="E5837"/>
          <cell r="F5837"/>
          <cell r="G5837" t="str">
            <v/>
          </cell>
          <cell r="H5837" t="str">
            <v/>
          </cell>
        </row>
        <row r="5838">
          <cell r="A5838"/>
          <cell r="B5838"/>
          <cell r="C5838"/>
          <cell r="D5838"/>
          <cell r="E5838"/>
          <cell r="F5838"/>
          <cell r="G5838"/>
        </row>
        <row r="5839">
          <cell r="A5839" t="str">
            <v>DETALLE</v>
          </cell>
          <cell r="B5839"/>
          <cell r="C5839" t="str">
            <v>FACTOR</v>
          </cell>
          <cell r="D5839" t="str">
            <v>CANTIDAD</v>
          </cell>
          <cell r="E5839" t="str">
            <v>A (ML)</v>
          </cell>
          <cell r="F5839" t="str">
            <v>B (M2)</v>
          </cell>
          <cell r="G5839" t="str">
            <v>C (M3)</v>
          </cell>
          <cell r="H5839" t="str">
            <v>TOTAL</v>
          </cell>
        </row>
        <row r="5840">
          <cell r="A5840"/>
          <cell r="B5840"/>
          <cell r="C5840"/>
          <cell r="D5840"/>
          <cell r="E5840"/>
          <cell r="F5840"/>
          <cell r="G5840"/>
          <cell r="H5840" t="str">
            <v/>
          </cell>
        </row>
        <row r="5841">
          <cell r="A5841"/>
          <cell r="B5841"/>
          <cell r="C5841"/>
          <cell r="D5841"/>
          <cell r="E5841"/>
          <cell r="F5841"/>
          <cell r="G5841"/>
          <cell r="H5841" t="str">
            <v/>
          </cell>
        </row>
        <row r="5842">
          <cell r="A5842"/>
          <cell r="B5842"/>
          <cell r="C5842"/>
          <cell r="D5842"/>
          <cell r="E5842"/>
          <cell r="F5842"/>
          <cell r="G5842"/>
          <cell r="H5842" t="str">
            <v/>
          </cell>
        </row>
        <row r="5843">
          <cell r="A5843"/>
          <cell r="B5843"/>
          <cell r="C5843"/>
          <cell r="D5843"/>
          <cell r="E5843"/>
          <cell r="F5843"/>
          <cell r="G5843"/>
          <cell r="H5843" t="str">
            <v/>
          </cell>
        </row>
        <row r="5844">
          <cell r="A5844"/>
          <cell r="B5844"/>
          <cell r="C5844"/>
          <cell r="D5844"/>
          <cell r="E5844"/>
          <cell r="F5844"/>
          <cell r="G5844"/>
          <cell r="H5844" t="str">
            <v/>
          </cell>
        </row>
        <row r="5845">
          <cell r="A5845"/>
          <cell r="B5845"/>
          <cell r="C5845"/>
          <cell r="D5845"/>
          <cell r="E5845"/>
          <cell r="F5845"/>
          <cell r="G5845"/>
          <cell r="H5845" t="str">
            <v/>
          </cell>
        </row>
        <row r="5846">
          <cell r="A5846"/>
          <cell r="B5846"/>
          <cell r="C5846"/>
          <cell r="D5846"/>
          <cell r="E5846"/>
          <cell r="F5846"/>
          <cell r="G5846"/>
          <cell r="H5846" t="str">
            <v/>
          </cell>
        </row>
        <row r="5847">
          <cell r="A5847"/>
          <cell r="B5847"/>
          <cell r="C5847"/>
          <cell r="D5847"/>
          <cell r="E5847"/>
          <cell r="F5847"/>
          <cell r="G5847"/>
          <cell r="H5847" t="str">
            <v/>
          </cell>
        </row>
        <row r="5848">
          <cell r="A5848"/>
          <cell r="B5848"/>
          <cell r="C5848"/>
          <cell r="D5848"/>
          <cell r="E5848"/>
          <cell r="F5848"/>
          <cell r="G5848"/>
          <cell r="H5848" t="str">
            <v/>
          </cell>
        </row>
        <row r="5849">
          <cell r="A5849"/>
          <cell r="B5849"/>
          <cell r="C5849"/>
          <cell r="D5849"/>
          <cell r="E5849"/>
          <cell r="F5849"/>
          <cell r="G5849"/>
          <cell r="H5849" t="str">
            <v/>
          </cell>
        </row>
        <row r="5850">
          <cell r="A5850"/>
          <cell r="B5850"/>
          <cell r="C5850"/>
          <cell r="D5850"/>
          <cell r="E5850"/>
          <cell r="F5850"/>
          <cell r="G5850"/>
          <cell r="H5850" t="str">
            <v/>
          </cell>
        </row>
        <row r="5851">
          <cell r="A5851"/>
          <cell r="B5851"/>
          <cell r="C5851"/>
          <cell r="D5851"/>
          <cell r="E5851"/>
          <cell r="F5851"/>
          <cell r="G5851"/>
          <cell r="H5851" t="str">
            <v/>
          </cell>
        </row>
        <row r="5852">
          <cell r="A5852"/>
          <cell r="B5852"/>
          <cell r="C5852"/>
          <cell r="D5852"/>
          <cell r="E5852"/>
          <cell r="F5852"/>
          <cell r="G5852"/>
          <cell r="H5852" t="str">
            <v/>
          </cell>
        </row>
        <row r="5853">
          <cell r="A5853"/>
          <cell r="B5853"/>
          <cell r="C5853"/>
          <cell r="D5853"/>
          <cell r="E5853"/>
          <cell r="F5853"/>
          <cell r="G5853"/>
          <cell r="H5853" t="str">
            <v/>
          </cell>
        </row>
        <row r="5854">
          <cell r="A5854"/>
          <cell r="B5854"/>
          <cell r="C5854"/>
          <cell r="D5854"/>
          <cell r="E5854"/>
          <cell r="F5854"/>
          <cell r="G5854"/>
          <cell r="H5854" t="str">
            <v/>
          </cell>
        </row>
        <row r="5855">
          <cell r="A5855"/>
          <cell r="B5855"/>
          <cell r="C5855"/>
          <cell r="D5855"/>
          <cell r="E5855"/>
          <cell r="F5855"/>
          <cell r="G5855"/>
          <cell r="H5855" t="str">
            <v/>
          </cell>
        </row>
        <row r="5856">
          <cell r="A5856"/>
          <cell r="B5856"/>
          <cell r="C5856"/>
          <cell r="D5856"/>
          <cell r="E5856"/>
          <cell r="F5856"/>
          <cell r="G5856"/>
          <cell r="H5856" t="str">
            <v/>
          </cell>
        </row>
        <row r="5857">
          <cell r="A5857"/>
          <cell r="B5857"/>
          <cell r="C5857"/>
          <cell r="D5857"/>
          <cell r="E5857"/>
          <cell r="F5857"/>
          <cell r="G5857"/>
          <cell r="H5857" t="str">
            <v/>
          </cell>
        </row>
        <row r="5858">
          <cell r="A5858"/>
          <cell r="B5858"/>
          <cell r="C5858"/>
          <cell r="D5858"/>
          <cell r="E5858"/>
          <cell r="F5858"/>
          <cell r="G5858"/>
          <cell r="H5858" t="str">
            <v/>
          </cell>
        </row>
        <row r="5859">
          <cell r="A5859"/>
          <cell r="B5859"/>
          <cell r="C5859"/>
          <cell r="D5859"/>
          <cell r="E5859"/>
          <cell r="F5859"/>
          <cell r="G5859"/>
          <cell r="H5859" t="str">
            <v/>
          </cell>
        </row>
        <row r="5860">
          <cell r="A5860"/>
          <cell r="B5860"/>
          <cell r="C5860"/>
          <cell r="D5860"/>
          <cell r="E5860"/>
          <cell r="F5860"/>
          <cell r="G5860"/>
          <cell r="H5860" t="str">
            <v/>
          </cell>
        </row>
        <row r="5861">
          <cell r="A5861"/>
          <cell r="B5861"/>
          <cell r="C5861"/>
          <cell r="D5861"/>
          <cell r="E5861"/>
          <cell r="F5861"/>
          <cell r="G5861"/>
          <cell r="H5861" t="str">
            <v/>
          </cell>
        </row>
        <row r="5862">
          <cell r="A5862"/>
          <cell r="B5862"/>
          <cell r="C5862"/>
          <cell r="D5862"/>
          <cell r="E5862"/>
          <cell r="F5862"/>
          <cell r="G5862"/>
          <cell r="H5862" t="str">
            <v/>
          </cell>
        </row>
        <row r="5863">
          <cell r="A5863"/>
          <cell r="B5863"/>
          <cell r="C5863"/>
          <cell r="D5863"/>
          <cell r="E5863"/>
          <cell r="F5863"/>
          <cell r="G5863"/>
          <cell r="H5863" t="str">
            <v/>
          </cell>
        </row>
        <row r="5864">
          <cell r="A5864"/>
          <cell r="B5864"/>
          <cell r="C5864"/>
          <cell r="D5864"/>
          <cell r="E5864"/>
          <cell r="F5864"/>
          <cell r="G5864"/>
          <cell r="H5864" t="str">
            <v/>
          </cell>
        </row>
        <row r="5865">
          <cell r="A5865"/>
          <cell r="B5865"/>
          <cell r="C5865"/>
          <cell r="D5865"/>
          <cell r="E5865"/>
          <cell r="F5865"/>
          <cell r="G5865"/>
          <cell r="H5865" t="str">
            <v/>
          </cell>
        </row>
        <row r="5866">
          <cell r="A5866"/>
          <cell r="B5866"/>
          <cell r="C5866"/>
          <cell r="D5866"/>
          <cell r="E5866"/>
          <cell r="F5866"/>
          <cell r="G5866"/>
          <cell r="H5866" t="str">
            <v/>
          </cell>
        </row>
        <row r="5867">
          <cell r="A5867"/>
          <cell r="B5867"/>
          <cell r="C5867"/>
          <cell r="D5867"/>
          <cell r="E5867"/>
          <cell r="F5867"/>
          <cell r="G5867"/>
          <cell r="H5867" t="str">
            <v/>
          </cell>
        </row>
        <row r="5868">
          <cell r="A5868"/>
          <cell r="B5868"/>
          <cell r="C5868"/>
          <cell r="D5868"/>
          <cell r="E5868"/>
          <cell r="F5868"/>
          <cell r="G5868"/>
          <cell r="H5868" t="str">
            <v/>
          </cell>
        </row>
        <row r="5869">
          <cell r="A5869"/>
          <cell r="B5869"/>
          <cell r="C5869"/>
          <cell r="D5869"/>
          <cell r="E5869"/>
          <cell r="F5869"/>
          <cell r="G5869"/>
          <cell r="H5869" t="str">
            <v/>
          </cell>
        </row>
        <row r="5870">
          <cell r="A5870"/>
          <cell r="B5870"/>
          <cell r="C5870"/>
          <cell r="D5870"/>
          <cell r="E5870"/>
          <cell r="F5870"/>
          <cell r="G5870"/>
          <cell r="H5870" t="str">
            <v/>
          </cell>
        </row>
        <row r="5871">
          <cell r="A5871" t="str">
            <v>ITEM  - PÁGINA 1</v>
          </cell>
          <cell r="B5871"/>
          <cell r="C5871"/>
          <cell r="D5871"/>
          <cell r="E5871"/>
          <cell r="F5871"/>
          <cell r="G5871"/>
          <cell r="H5871"/>
        </row>
        <row r="5872">
          <cell r="A5872"/>
          <cell r="B5872"/>
          <cell r="C5872"/>
          <cell r="D5872"/>
          <cell r="E5872"/>
          <cell r="F5872"/>
          <cell r="G5872"/>
          <cell r="H5872" t="str">
            <v/>
          </cell>
        </row>
        <row r="5873">
          <cell r="A5873"/>
          <cell r="B5873"/>
          <cell r="C5873"/>
          <cell r="D5873"/>
          <cell r="E5873"/>
          <cell r="F5873"/>
          <cell r="G5873"/>
          <cell r="H5873" t="str">
            <v/>
          </cell>
        </row>
        <row r="5874">
          <cell r="A5874"/>
          <cell r="B5874"/>
          <cell r="C5874"/>
          <cell r="D5874"/>
          <cell r="E5874"/>
          <cell r="F5874"/>
          <cell r="G5874"/>
          <cell r="H5874" t="str">
            <v/>
          </cell>
        </row>
        <row r="5875">
          <cell r="A5875"/>
          <cell r="B5875"/>
          <cell r="C5875"/>
          <cell r="D5875"/>
          <cell r="E5875"/>
          <cell r="F5875"/>
          <cell r="G5875"/>
          <cell r="H5875" t="str">
            <v/>
          </cell>
        </row>
        <row r="5876">
          <cell r="A5876"/>
          <cell r="B5876"/>
          <cell r="C5876"/>
          <cell r="D5876"/>
          <cell r="E5876"/>
          <cell r="F5876"/>
          <cell r="G5876"/>
          <cell r="H5876" t="str">
            <v/>
          </cell>
        </row>
        <row r="5877">
          <cell r="A5877"/>
          <cell r="B5877"/>
          <cell r="C5877"/>
          <cell r="D5877"/>
          <cell r="E5877"/>
          <cell r="F5877"/>
          <cell r="G5877"/>
          <cell r="H5877" t="str">
            <v/>
          </cell>
        </row>
        <row r="5878">
          <cell r="A5878"/>
          <cell r="B5878"/>
          <cell r="C5878"/>
          <cell r="D5878"/>
          <cell r="E5878"/>
          <cell r="F5878"/>
          <cell r="G5878"/>
          <cell r="H5878" t="str">
            <v/>
          </cell>
        </row>
        <row r="5879">
          <cell r="A5879"/>
          <cell r="B5879"/>
          <cell r="C5879"/>
          <cell r="D5879"/>
          <cell r="E5879"/>
          <cell r="F5879"/>
          <cell r="G5879"/>
          <cell r="H5879" t="str">
            <v/>
          </cell>
        </row>
        <row r="5880">
          <cell r="A5880"/>
          <cell r="B5880"/>
          <cell r="C5880"/>
          <cell r="D5880"/>
          <cell r="E5880"/>
          <cell r="F5880"/>
          <cell r="G5880"/>
          <cell r="H5880" t="str">
            <v/>
          </cell>
        </row>
        <row r="5881">
          <cell r="A5881"/>
          <cell r="B5881"/>
          <cell r="C5881"/>
          <cell r="D5881"/>
          <cell r="E5881"/>
          <cell r="F5881"/>
          <cell r="G5881"/>
          <cell r="H5881" t="str">
            <v/>
          </cell>
        </row>
        <row r="5882">
          <cell r="A5882"/>
          <cell r="B5882"/>
          <cell r="C5882"/>
          <cell r="D5882"/>
          <cell r="E5882"/>
          <cell r="F5882"/>
          <cell r="G5882"/>
          <cell r="H5882" t="str">
            <v/>
          </cell>
        </row>
        <row r="5883">
          <cell r="A5883"/>
          <cell r="B5883"/>
          <cell r="C5883"/>
          <cell r="D5883"/>
          <cell r="E5883"/>
          <cell r="F5883"/>
          <cell r="G5883"/>
          <cell r="H5883" t="str">
            <v/>
          </cell>
        </row>
        <row r="5884">
          <cell r="A5884"/>
          <cell r="B5884"/>
          <cell r="C5884"/>
          <cell r="D5884"/>
          <cell r="E5884"/>
          <cell r="F5884"/>
          <cell r="G5884"/>
          <cell r="H5884" t="str">
            <v/>
          </cell>
        </row>
        <row r="5885">
          <cell r="A5885"/>
          <cell r="B5885"/>
          <cell r="C5885"/>
          <cell r="D5885"/>
          <cell r="E5885"/>
          <cell r="F5885"/>
          <cell r="G5885"/>
          <cell r="H5885" t="str">
            <v/>
          </cell>
        </row>
        <row r="5886">
          <cell r="A5886"/>
          <cell r="B5886"/>
          <cell r="C5886"/>
          <cell r="D5886"/>
          <cell r="E5886"/>
          <cell r="F5886"/>
          <cell r="G5886"/>
          <cell r="H5886" t="str">
            <v/>
          </cell>
        </row>
        <row r="5887">
          <cell r="A5887"/>
          <cell r="B5887"/>
          <cell r="C5887"/>
          <cell r="D5887"/>
          <cell r="E5887"/>
          <cell r="F5887"/>
          <cell r="G5887"/>
          <cell r="H5887" t="str">
            <v/>
          </cell>
        </row>
        <row r="5888">
          <cell r="A5888"/>
          <cell r="B5888"/>
          <cell r="C5888"/>
          <cell r="D5888"/>
          <cell r="E5888"/>
          <cell r="F5888"/>
          <cell r="G5888"/>
          <cell r="H5888" t="str">
            <v/>
          </cell>
        </row>
        <row r="5889">
          <cell r="A5889" t="str">
            <v xml:space="preserve">TOTAL CANTIDAD ITEM </v>
          </cell>
          <cell r="B5889"/>
          <cell r="C5889"/>
          <cell r="D5889"/>
          <cell r="E5889"/>
          <cell r="F5889"/>
          <cell r="G5889"/>
          <cell r="H5889" t="str">
            <v/>
          </cell>
        </row>
        <row r="5890">
          <cell r="A5890" t="str">
            <v>INSERTE PLANO, GRÁFICO O ESQUEMA AQUÍ</v>
          </cell>
          <cell r="B5890"/>
          <cell r="C5890"/>
          <cell r="D5890"/>
          <cell r="E5890"/>
          <cell r="F5890"/>
          <cell r="G5890"/>
          <cell r="H5890"/>
        </row>
        <row r="5891">
          <cell r="A5891"/>
          <cell r="B5891"/>
          <cell r="C5891"/>
          <cell r="D5891"/>
          <cell r="E5891"/>
          <cell r="F5891"/>
          <cell r="G5891"/>
          <cell r="H5891"/>
        </row>
        <row r="5892">
          <cell r="A5892"/>
          <cell r="B5892"/>
          <cell r="C5892"/>
          <cell r="D5892"/>
          <cell r="E5892"/>
          <cell r="F5892"/>
          <cell r="G5892"/>
          <cell r="H5892"/>
        </row>
        <row r="5893">
          <cell r="A5893"/>
          <cell r="B5893"/>
          <cell r="C5893"/>
          <cell r="D5893"/>
          <cell r="E5893"/>
          <cell r="F5893"/>
          <cell r="G5893"/>
          <cell r="H5893"/>
        </row>
        <row r="5894">
          <cell r="A5894"/>
          <cell r="B5894"/>
          <cell r="C5894"/>
          <cell r="D5894"/>
          <cell r="E5894"/>
          <cell r="F5894"/>
          <cell r="G5894"/>
          <cell r="H5894"/>
        </row>
        <row r="5895">
          <cell r="A5895"/>
          <cell r="B5895"/>
          <cell r="C5895"/>
          <cell r="D5895"/>
          <cell r="E5895"/>
          <cell r="F5895"/>
          <cell r="G5895"/>
          <cell r="H5895"/>
        </row>
        <row r="5896">
          <cell r="A5896"/>
          <cell r="B5896"/>
          <cell r="C5896"/>
          <cell r="D5896"/>
          <cell r="E5896"/>
          <cell r="F5896"/>
          <cell r="G5896"/>
          <cell r="H5896"/>
        </row>
        <row r="5897">
          <cell r="A5897"/>
          <cell r="B5897"/>
          <cell r="C5897"/>
          <cell r="D5897"/>
          <cell r="E5897"/>
          <cell r="F5897"/>
          <cell r="G5897"/>
          <cell r="H5897"/>
        </row>
        <row r="5898">
          <cell r="A5898"/>
          <cell r="B5898"/>
          <cell r="C5898"/>
          <cell r="D5898"/>
          <cell r="E5898"/>
          <cell r="F5898"/>
          <cell r="G5898"/>
          <cell r="H5898"/>
        </row>
        <row r="5899">
          <cell r="A5899"/>
          <cell r="B5899"/>
          <cell r="C5899"/>
          <cell r="D5899"/>
          <cell r="E5899"/>
          <cell r="F5899"/>
          <cell r="G5899"/>
          <cell r="H5899"/>
        </row>
        <row r="5900">
          <cell r="A5900"/>
          <cell r="B5900"/>
          <cell r="C5900"/>
          <cell r="D5900"/>
          <cell r="E5900"/>
          <cell r="F5900"/>
          <cell r="G5900"/>
          <cell r="H5900"/>
        </row>
        <row r="5901">
          <cell r="A5901"/>
          <cell r="B5901"/>
          <cell r="C5901"/>
          <cell r="D5901"/>
          <cell r="E5901"/>
          <cell r="F5901"/>
          <cell r="G5901"/>
          <cell r="H5901"/>
        </row>
        <row r="5902">
          <cell r="A5902"/>
          <cell r="B5902"/>
          <cell r="C5902"/>
          <cell r="D5902"/>
          <cell r="E5902"/>
          <cell r="F5902"/>
          <cell r="G5902"/>
          <cell r="H5902"/>
        </row>
        <row r="5903">
          <cell r="A5903"/>
          <cell r="B5903"/>
          <cell r="C5903"/>
          <cell r="D5903"/>
          <cell r="E5903"/>
          <cell r="F5903"/>
          <cell r="G5903"/>
          <cell r="H5903"/>
        </row>
        <row r="5904">
          <cell r="A5904"/>
          <cell r="B5904"/>
          <cell r="C5904"/>
          <cell r="D5904"/>
          <cell r="E5904"/>
          <cell r="F5904"/>
          <cell r="G5904"/>
          <cell r="H5904"/>
        </row>
        <row r="5905">
          <cell r="A5905"/>
          <cell r="B5905"/>
          <cell r="C5905"/>
          <cell r="D5905"/>
          <cell r="E5905"/>
          <cell r="F5905"/>
          <cell r="G5905"/>
          <cell r="H5905"/>
        </row>
        <row r="5906">
          <cell r="A5906"/>
          <cell r="B5906"/>
          <cell r="C5906"/>
          <cell r="D5906"/>
          <cell r="E5906"/>
          <cell r="F5906"/>
          <cell r="G5906"/>
          <cell r="H5906"/>
        </row>
        <row r="5907">
          <cell r="A5907"/>
          <cell r="B5907"/>
          <cell r="C5907"/>
          <cell r="D5907"/>
          <cell r="E5907"/>
          <cell r="F5907"/>
          <cell r="G5907"/>
          <cell r="H5907"/>
        </row>
        <row r="5908">
          <cell r="A5908"/>
          <cell r="B5908"/>
          <cell r="C5908"/>
          <cell r="D5908"/>
          <cell r="E5908"/>
          <cell r="F5908"/>
          <cell r="G5908"/>
          <cell r="H5908"/>
        </row>
        <row r="5909">
          <cell r="A5909"/>
          <cell r="B5909"/>
          <cell r="C5909"/>
          <cell r="D5909"/>
          <cell r="E5909"/>
          <cell r="F5909"/>
          <cell r="G5909"/>
          <cell r="H5909"/>
        </row>
        <row r="5910">
          <cell r="A5910"/>
          <cell r="C5910"/>
          <cell r="D5910"/>
          <cell r="E5910"/>
          <cell r="F5910"/>
          <cell r="G5910"/>
        </row>
        <row r="5911">
          <cell r="A5911"/>
          <cell r="C5911"/>
          <cell r="D5911"/>
          <cell r="E5911"/>
          <cell r="F5911"/>
          <cell r="G5911"/>
        </row>
        <row r="5912">
          <cell r="A5912"/>
          <cell r="B5912"/>
          <cell r="C5912"/>
          <cell r="D5912"/>
          <cell r="E5912"/>
          <cell r="F5912"/>
          <cell r="G5912"/>
        </row>
        <row r="5913">
          <cell r="A5913"/>
          <cell r="B5913" t="str">
            <v>LUIS ROBERTO MONTERROSA OROZCO</v>
          </cell>
          <cell r="C5913"/>
          <cell r="D5913"/>
          <cell r="E5913"/>
          <cell r="F5913"/>
          <cell r="G5913"/>
        </row>
        <row r="5914">
          <cell r="A5914"/>
          <cell r="B5914" t="str">
            <v>ING. CIVIL CONSULTOR EXTERNO</v>
          </cell>
          <cell r="C5914"/>
          <cell r="D5914"/>
          <cell r="E5914"/>
          <cell r="F5914"/>
          <cell r="G5914"/>
        </row>
        <row r="5915">
          <cell r="A5915"/>
          <cell r="B5915" t="str">
            <v>PLANEACION MUNICIPAL</v>
          </cell>
          <cell r="C5915"/>
          <cell r="D5915"/>
          <cell r="E5915"/>
          <cell r="F5915"/>
          <cell r="G5915"/>
        </row>
        <row r="5916">
          <cell r="A5916"/>
          <cell r="B5916" t="str">
            <v>M.P. 5202140692</v>
          </cell>
          <cell r="C5916" t="str">
            <v>ITEM  - PÁGINA 2</v>
          </cell>
          <cell r="D5916"/>
          <cell r="E5916"/>
          <cell r="F5916"/>
          <cell r="G5916"/>
          <cell r="H5916"/>
        </row>
        <row r="5917">
          <cell r="A5917" t="str">
            <v>DEPARTAMENTO DE ANTIOQUIA</v>
          </cell>
          <cell r="B5917"/>
          <cell r="C5917"/>
          <cell r="D5917"/>
          <cell r="E5917"/>
          <cell r="F5917"/>
          <cell r="G5917"/>
          <cell r="H5917"/>
        </row>
        <row r="5918">
          <cell r="A5918" t="str">
            <v>MUNICIPIO DE CAUCASIA</v>
          </cell>
          <cell r="B5918"/>
          <cell r="C5918"/>
          <cell r="D5918"/>
          <cell r="E5918"/>
          <cell r="F5918"/>
          <cell r="G5918"/>
          <cell r="H5918"/>
        </row>
        <row r="5919">
          <cell r="A5919" t="str">
            <v>PROYECTO: CONSTRUCCION DE PAVIMENTO RIGIDO URBANO EN LA URBANIZACION VILLA SUAREZ DEL MUNICIPIO DE CAUCASIA ,ANTIOQUIA</v>
          </cell>
          <cell r="B5919"/>
          <cell r="C5919"/>
          <cell r="D5919"/>
          <cell r="E5919"/>
          <cell r="F5919"/>
          <cell r="G5919"/>
          <cell r="H5919"/>
        </row>
        <row r="5920">
          <cell r="A5920"/>
          <cell r="C5920"/>
          <cell r="D5920"/>
          <cell r="E5920"/>
          <cell r="F5920"/>
          <cell r="G5920"/>
          <cell r="H5920"/>
        </row>
        <row r="5921">
          <cell r="A5921" t="str">
            <v>MEMORIAS DE OBRA</v>
          </cell>
          <cell r="B5921"/>
          <cell r="C5921"/>
          <cell r="D5921"/>
          <cell r="E5921"/>
          <cell r="F5921"/>
          <cell r="G5921"/>
          <cell r="H5921"/>
        </row>
        <row r="5923">
          <cell r="A5923" t="str">
            <v>ITEM</v>
          </cell>
          <cell r="B5923" t="str">
            <v>DESCRIPCIÓN</v>
          </cell>
          <cell r="C5923"/>
          <cell r="D5923"/>
          <cell r="E5923"/>
          <cell r="F5923"/>
          <cell r="G5923" t="str">
            <v>UNIDAD</v>
          </cell>
          <cell r="H5923" t="str">
            <v>CANTIDAD</v>
          </cell>
        </row>
        <row r="5924">
          <cell r="A5924"/>
          <cell r="B5924" t="str">
            <v/>
          </cell>
          <cell r="C5924"/>
          <cell r="D5924"/>
          <cell r="E5924"/>
          <cell r="F5924"/>
          <cell r="G5924" t="str">
            <v/>
          </cell>
          <cell r="H5924" t="str">
            <v/>
          </cell>
        </row>
        <row r="5925">
          <cell r="A5925"/>
          <cell r="B5925"/>
          <cell r="C5925"/>
          <cell r="D5925"/>
          <cell r="E5925"/>
          <cell r="F5925"/>
          <cell r="G5925"/>
        </row>
        <row r="5926">
          <cell r="A5926" t="str">
            <v>DETALLE</v>
          </cell>
          <cell r="B5926"/>
          <cell r="C5926" t="str">
            <v>FACTOR</v>
          </cell>
          <cell r="D5926" t="str">
            <v>CANTIDAD</v>
          </cell>
          <cell r="E5926" t="str">
            <v>A (ML)</v>
          </cell>
          <cell r="F5926" t="str">
            <v>B (M2)</v>
          </cell>
          <cell r="G5926" t="str">
            <v>C (M3)</v>
          </cell>
          <cell r="H5926" t="str">
            <v>TOTAL</v>
          </cell>
        </row>
        <row r="5927">
          <cell r="A5927"/>
          <cell r="B5927"/>
          <cell r="C5927"/>
          <cell r="D5927"/>
          <cell r="E5927"/>
          <cell r="F5927"/>
          <cell r="G5927"/>
          <cell r="H5927" t="str">
            <v/>
          </cell>
        </row>
        <row r="5928">
          <cell r="A5928"/>
          <cell r="B5928"/>
          <cell r="C5928"/>
          <cell r="D5928"/>
          <cell r="E5928"/>
          <cell r="F5928"/>
          <cell r="G5928"/>
          <cell r="H5928" t="str">
            <v/>
          </cell>
        </row>
        <row r="5929">
          <cell r="A5929"/>
          <cell r="B5929"/>
          <cell r="C5929"/>
          <cell r="D5929"/>
          <cell r="E5929"/>
          <cell r="F5929"/>
          <cell r="G5929"/>
          <cell r="H5929" t="str">
            <v/>
          </cell>
        </row>
        <row r="5930">
          <cell r="A5930"/>
          <cell r="B5930"/>
          <cell r="C5930"/>
          <cell r="D5930"/>
          <cell r="E5930"/>
          <cell r="F5930"/>
          <cell r="G5930"/>
          <cell r="H5930" t="str">
            <v/>
          </cell>
        </row>
        <row r="5931">
          <cell r="A5931"/>
          <cell r="B5931"/>
          <cell r="C5931"/>
          <cell r="D5931"/>
          <cell r="E5931"/>
          <cell r="F5931"/>
          <cell r="G5931"/>
          <cell r="H5931" t="str">
            <v/>
          </cell>
        </row>
        <row r="5932">
          <cell r="A5932"/>
          <cell r="B5932"/>
          <cell r="C5932"/>
          <cell r="D5932"/>
          <cell r="E5932"/>
          <cell r="F5932"/>
          <cell r="G5932"/>
          <cell r="H5932" t="str">
            <v/>
          </cell>
        </row>
        <row r="5933">
          <cell r="A5933"/>
          <cell r="B5933"/>
          <cell r="C5933"/>
          <cell r="D5933"/>
          <cell r="E5933"/>
          <cell r="F5933"/>
          <cell r="G5933"/>
          <cell r="H5933" t="str">
            <v/>
          </cell>
        </row>
        <row r="5934">
          <cell r="A5934"/>
          <cell r="B5934"/>
          <cell r="C5934"/>
          <cell r="D5934"/>
          <cell r="E5934"/>
          <cell r="F5934"/>
          <cell r="G5934"/>
          <cell r="H5934" t="str">
            <v/>
          </cell>
        </row>
        <row r="5935">
          <cell r="A5935"/>
          <cell r="B5935"/>
          <cell r="C5935"/>
          <cell r="D5935"/>
          <cell r="E5935"/>
          <cell r="F5935"/>
          <cell r="G5935"/>
          <cell r="H5935" t="str">
            <v/>
          </cell>
        </row>
        <row r="5936">
          <cell r="A5936"/>
          <cell r="B5936"/>
          <cell r="C5936"/>
          <cell r="D5936"/>
          <cell r="E5936"/>
          <cell r="F5936"/>
          <cell r="G5936"/>
          <cell r="H5936" t="str">
            <v/>
          </cell>
        </row>
        <row r="5937">
          <cell r="A5937"/>
          <cell r="B5937"/>
          <cell r="C5937"/>
          <cell r="D5937"/>
          <cell r="E5937"/>
          <cell r="F5937"/>
          <cell r="G5937"/>
          <cell r="H5937" t="str">
            <v/>
          </cell>
        </row>
        <row r="5938">
          <cell r="A5938"/>
          <cell r="B5938"/>
          <cell r="C5938"/>
          <cell r="D5938"/>
          <cell r="E5938"/>
          <cell r="F5938"/>
          <cell r="G5938"/>
          <cell r="H5938" t="str">
            <v/>
          </cell>
        </row>
        <row r="5939">
          <cell r="A5939"/>
          <cell r="B5939"/>
          <cell r="C5939"/>
          <cell r="D5939"/>
          <cell r="E5939"/>
          <cell r="F5939"/>
          <cell r="G5939"/>
          <cell r="H5939" t="str">
            <v/>
          </cell>
        </row>
        <row r="5940">
          <cell r="A5940"/>
          <cell r="B5940"/>
          <cell r="C5940"/>
          <cell r="D5940"/>
          <cell r="E5940"/>
          <cell r="F5940"/>
          <cell r="G5940"/>
          <cell r="H5940" t="str">
            <v/>
          </cell>
        </row>
        <row r="5941">
          <cell r="A5941"/>
          <cell r="B5941"/>
          <cell r="C5941"/>
          <cell r="D5941"/>
          <cell r="E5941"/>
          <cell r="F5941"/>
          <cell r="G5941"/>
          <cell r="H5941" t="str">
            <v/>
          </cell>
        </row>
        <row r="5942">
          <cell r="A5942"/>
          <cell r="B5942"/>
          <cell r="C5942"/>
          <cell r="D5942"/>
          <cell r="E5942"/>
          <cell r="F5942"/>
          <cell r="G5942"/>
          <cell r="H5942" t="str">
            <v/>
          </cell>
        </row>
        <row r="5943">
          <cell r="A5943"/>
          <cell r="B5943"/>
          <cell r="C5943"/>
          <cell r="D5943"/>
          <cell r="E5943"/>
          <cell r="F5943"/>
          <cell r="G5943"/>
          <cell r="H5943" t="str">
            <v/>
          </cell>
        </row>
        <row r="5944">
          <cell r="A5944"/>
          <cell r="B5944"/>
          <cell r="C5944"/>
          <cell r="D5944"/>
          <cell r="E5944"/>
          <cell r="F5944"/>
          <cell r="G5944"/>
          <cell r="H5944" t="str">
            <v/>
          </cell>
        </row>
        <row r="5945">
          <cell r="A5945"/>
          <cell r="B5945"/>
          <cell r="C5945"/>
          <cell r="D5945"/>
          <cell r="E5945"/>
          <cell r="F5945"/>
          <cell r="G5945"/>
          <cell r="H5945" t="str">
            <v/>
          </cell>
        </row>
        <row r="5946">
          <cell r="A5946"/>
          <cell r="B5946"/>
          <cell r="C5946"/>
          <cell r="D5946"/>
          <cell r="E5946"/>
          <cell r="F5946"/>
          <cell r="G5946"/>
          <cell r="H5946" t="str">
            <v/>
          </cell>
        </row>
        <row r="5947">
          <cell r="A5947"/>
          <cell r="B5947"/>
          <cell r="C5947"/>
          <cell r="D5947"/>
          <cell r="E5947"/>
          <cell r="F5947"/>
          <cell r="G5947"/>
          <cell r="H5947" t="str">
            <v/>
          </cell>
        </row>
        <row r="5948">
          <cell r="A5948"/>
          <cell r="B5948"/>
          <cell r="C5948"/>
          <cell r="D5948"/>
          <cell r="E5948"/>
          <cell r="F5948"/>
          <cell r="G5948"/>
          <cell r="H5948" t="str">
            <v/>
          </cell>
        </row>
        <row r="5949">
          <cell r="A5949"/>
          <cell r="B5949"/>
          <cell r="C5949"/>
          <cell r="D5949"/>
          <cell r="E5949"/>
          <cell r="F5949"/>
          <cell r="G5949"/>
          <cell r="H5949" t="str">
            <v/>
          </cell>
        </row>
        <row r="5950">
          <cell r="A5950"/>
          <cell r="B5950"/>
          <cell r="C5950"/>
          <cell r="D5950"/>
          <cell r="E5950"/>
          <cell r="F5950"/>
          <cell r="G5950"/>
          <cell r="H5950" t="str">
            <v/>
          </cell>
        </row>
        <row r="5951">
          <cell r="A5951"/>
          <cell r="B5951"/>
          <cell r="C5951"/>
          <cell r="D5951"/>
          <cell r="E5951"/>
          <cell r="F5951"/>
          <cell r="G5951"/>
          <cell r="H5951" t="str">
            <v/>
          </cell>
        </row>
        <row r="5952">
          <cell r="A5952"/>
          <cell r="B5952"/>
          <cell r="C5952"/>
          <cell r="D5952"/>
          <cell r="E5952"/>
          <cell r="F5952"/>
          <cell r="G5952"/>
          <cell r="H5952" t="str">
            <v/>
          </cell>
        </row>
        <row r="5953">
          <cell r="A5953"/>
          <cell r="B5953"/>
          <cell r="C5953"/>
          <cell r="D5953"/>
          <cell r="E5953"/>
          <cell r="F5953"/>
          <cell r="G5953"/>
          <cell r="H5953" t="str">
            <v/>
          </cell>
        </row>
        <row r="5954">
          <cell r="A5954"/>
          <cell r="B5954"/>
          <cell r="C5954"/>
          <cell r="D5954"/>
          <cell r="E5954"/>
          <cell r="F5954"/>
          <cell r="G5954"/>
          <cell r="H5954" t="str">
            <v/>
          </cell>
        </row>
        <row r="5955">
          <cell r="A5955"/>
          <cell r="B5955"/>
          <cell r="C5955"/>
          <cell r="D5955"/>
          <cell r="E5955"/>
          <cell r="F5955"/>
          <cell r="G5955"/>
          <cell r="H5955" t="str">
            <v/>
          </cell>
        </row>
        <row r="5956">
          <cell r="A5956"/>
          <cell r="B5956"/>
          <cell r="C5956"/>
          <cell r="D5956"/>
          <cell r="E5956"/>
          <cell r="F5956"/>
          <cell r="G5956"/>
          <cell r="H5956" t="str">
            <v/>
          </cell>
        </row>
        <row r="5957">
          <cell r="A5957"/>
          <cell r="B5957"/>
          <cell r="C5957"/>
          <cell r="D5957"/>
          <cell r="E5957"/>
          <cell r="F5957"/>
          <cell r="G5957"/>
          <cell r="H5957" t="str">
            <v/>
          </cell>
        </row>
        <row r="5958">
          <cell r="A5958" t="str">
            <v>ITEM  - PÁGINA 1</v>
          </cell>
          <cell r="B5958"/>
          <cell r="C5958"/>
          <cell r="D5958"/>
          <cell r="E5958"/>
          <cell r="F5958"/>
          <cell r="G5958"/>
          <cell r="H5958"/>
        </row>
        <row r="5959">
          <cell r="A5959"/>
          <cell r="B5959"/>
          <cell r="C5959"/>
          <cell r="D5959"/>
          <cell r="E5959"/>
          <cell r="F5959"/>
          <cell r="G5959"/>
          <cell r="H5959" t="str">
            <v/>
          </cell>
        </row>
        <row r="5960">
          <cell r="A5960"/>
          <cell r="B5960"/>
          <cell r="C5960"/>
          <cell r="D5960"/>
          <cell r="E5960"/>
          <cell r="F5960"/>
          <cell r="G5960"/>
          <cell r="H5960" t="str">
            <v/>
          </cell>
        </row>
        <row r="5961">
          <cell r="A5961"/>
          <cell r="B5961"/>
          <cell r="C5961"/>
          <cell r="D5961"/>
          <cell r="E5961"/>
          <cell r="F5961"/>
          <cell r="G5961"/>
          <cell r="H5961" t="str">
            <v/>
          </cell>
        </row>
        <row r="5962">
          <cell r="A5962"/>
          <cell r="B5962"/>
          <cell r="C5962"/>
          <cell r="D5962"/>
          <cell r="E5962"/>
          <cell r="F5962"/>
          <cell r="G5962"/>
          <cell r="H5962" t="str">
            <v/>
          </cell>
        </row>
        <row r="5963">
          <cell r="A5963"/>
          <cell r="B5963"/>
          <cell r="C5963"/>
          <cell r="D5963"/>
          <cell r="E5963"/>
          <cell r="F5963"/>
          <cell r="G5963"/>
          <cell r="H5963" t="str">
            <v/>
          </cell>
        </row>
        <row r="5964">
          <cell r="A5964"/>
          <cell r="B5964"/>
          <cell r="C5964"/>
          <cell r="D5964"/>
          <cell r="E5964"/>
          <cell r="F5964"/>
          <cell r="G5964"/>
          <cell r="H5964" t="str">
            <v/>
          </cell>
        </row>
        <row r="5965">
          <cell r="A5965"/>
          <cell r="B5965"/>
          <cell r="C5965"/>
          <cell r="D5965"/>
          <cell r="E5965"/>
          <cell r="F5965"/>
          <cell r="G5965"/>
          <cell r="H5965" t="str">
            <v/>
          </cell>
        </row>
        <row r="5966">
          <cell r="A5966"/>
          <cell r="B5966"/>
          <cell r="C5966"/>
          <cell r="D5966"/>
          <cell r="E5966"/>
          <cell r="F5966"/>
          <cell r="G5966"/>
          <cell r="H5966" t="str">
            <v/>
          </cell>
        </row>
        <row r="5967">
          <cell r="A5967"/>
          <cell r="B5967"/>
          <cell r="C5967"/>
          <cell r="D5967"/>
          <cell r="E5967"/>
          <cell r="F5967"/>
          <cell r="G5967"/>
          <cell r="H5967" t="str">
            <v/>
          </cell>
        </row>
        <row r="5968">
          <cell r="A5968"/>
          <cell r="B5968"/>
          <cell r="C5968"/>
          <cell r="D5968"/>
          <cell r="E5968"/>
          <cell r="F5968"/>
          <cell r="G5968"/>
          <cell r="H5968" t="str">
            <v/>
          </cell>
        </row>
        <row r="5969">
          <cell r="A5969"/>
          <cell r="B5969"/>
          <cell r="C5969"/>
          <cell r="D5969"/>
          <cell r="E5969"/>
          <cell r="F5969"/>
          <cell r="G5969"/>
          <cell r="H5969" t="str">
            <v/>
          </cell>
        </row>
        <row r="5970">
          <cell r="A5970"/>
          <cell r="B5970"/>
          <cell r="C5970"/>
          <cell r="D5970"/>
          <cell r="E5970"/>
          <cell r="F5970"/>
          <cell r="G5970"/>
          <cell r="H5970" t="str">
            <v/>
          </cell>
        </row>
        <row r="5971">
          <cell r="A5971"/>
          <cell r="B5971"/>
          <cell r="C5971"/>
          <cell r="D5971"/>
          <cell r="E5971"/>
          <cell r="F5971"/>
          <cell r="G5971"/>
          <cell r="H5971" t="str">
            <v/>
          </cell>
        </row>
        <row r="5972">
          <cell r="A5972"/>
          <cell r="B5972"/>
          <cell r="C5972"/>
          <cell r="D5972"/>
          <cell r="E5972"/>
          <cell r="F5972"/>
          <cell r="G5972"/>
          <cell r="H5972" t="str">
            <v/>
          </cell>
        </row>
        <row r="5973">
          <cell r="A5973"/>
          <cell r="B5973"/>
          <cell r="C5973"/>
          <cell r="D5973"/>
          <cell r="E5973"/>
          <cell r="F5973"/>
          <cell r="G5973"/>
          <cell r="H5973" t="str">
            <v/>
          </cell>
        </row>
        <row r="5974">
          <cell r="A5974"/>
          <cell r="B5974"/>
          <cell r="C5974"/>
          <cell r="D5974"/>
          <cell r="E5974"/>
          <cell r="F5974"/>
          <cell r="G5974"/>
          <cell r="H5974" t="str">
            <v/>
          </cell>
        </row>
        <row r="5975">
          <cell r="A5975"/>
          <cell r="B5975"/>
          <cell r="C5975"/>
          <cell r="D5975"/>
          <cell r="E5975"/>
          <cell r="F5975"/>
          <cell r="G5975"/>
          <cell r="H5975" t="str">
            <v/>
          </cell>
        </row>
        <row r="5976">
          <cell r="A5976" t="str">
            <v xml:space="preserve">TOTAL CANTIDAD ITEM </v>
          </cell>
          <cell r="B5976"/>
          <cell r="C5976"/>
          <cell r="D5976"/>
          <cell r="E5976"/>
          <cell r="F5976"/>
          <cell r="G5976"/>
          <cell r="H5976" t="str">
            <v/>
          </cell>
        </row>
        <row r="5977">
          <cell r="A5977" t="str">
            <v>INSERTE PLANO, GRÁFICO O ESQUEMA AQUÍ</v>
          </cell>
          <cell r="B5977"/>
          <cell r="C5977"/>
          <cell r="D5977"/>
          <cell r="E5977"/>
          <cell r="F5977"/>
          <cell r="G5977"/>
          <cell r="H5977"/>
        </row>
        <row r="5978">
          <cell r="A5978"/>
          <cell r="B5978"/>
          <cell r="C5978"/>
          <cell r="D5978"/>
          <cell r="E5978"/>
          <cell r="F5978"/>
          <cell r="G5978"/>
          <cell r="H5978"/>
        </row>
        <row r="5979">
          <cell r="A5979"/>
          <cell r="B5979"/>
          <cell r="C5979"/>
          <cell r="D5979"/>
          <cell r="E5979"/>
          <cell r="F5979"/>
          <cell r="G5979"/>
          <cell r="H5979"/>
        </row>
        <row r="5980">
          <cell r="A5980"/>
          <cell r="B5980"/>
          <cell r="C5980"/>
          <cell r="D5980"/>
          <cell r="E5980"/>
          <cell r="F5980"/>
          <cell r="G5980"/>
          <cell r="H5980"/>
        </row>
        <row r="5981">
          <cell r="A5981"/>
          <cell r="B5981"/>
          <cell r="C5981"/>
          <cell r="D5981"/>
          <cell r="E5981"/>
          <cell r="F5981"/>
          <cell r="G5981"/>
          <cell r="H5981"/>
        </row>
        <row r="5982">
          <cell r="A5982"/>
          <cell r="B5982"/>
          <cell r="C5982"/>
          <cell r="D5982"/>
          <cell r="E5982"/>
          <cell r="F5982"/>
          <cell r="G5982"/>
          <cell r="H5982"/>
        </row>
        <row r="5983">
          <cell r="A5983"/>
          <cell r="B5983"/>
          <cell r="C5983"/>
          <cell r="D5983"/>
          <cell r="E5983"/>
          <cell r="F5983"/>
          <cell r="G5983"/>
          <cell r="H5983"/>
        </row>
        <row r="5984">
          <cell r="A5984"/>
          <cell r="B5984"/>
          <cell r="C5984"/>
          <cell r="D5984"/>
          <cell r="E5984"/>
          <cell r="F5984"/>
          <cell r="G5984"/>
          <cell r="H5984"/>
        </row>
        <row r="5985">
          <cell r="A5985"/>
          <cell r="B5985"/>
          <cell r="C5985"/>
          <cell r="D5985"/>
          <cell r="E5985"/>
          <cell r="F5985"/>
          <cell r="G5985"/>
          <cell r="H5985"/>
        </row>
        <row r="5986">
          <cell r="A5986"/>
          <cell r="B5986"/>
          <cell r="C5986"/>
          <cell r="D5986"/>
          <cell r="E5986"/>
          <cell r="F5986"/>
          <cell r="G5986"/>
          <cell r="H5986"/>
        </row>
        <row r="5987">
          <cell r="A5987"/>
          <cell r="B5987"/>
          <cell r="C5987"/>
          <cell r="D5987"/>
          <cell r="E5987"/>
          <cell r="F5987"/>
          <cell r="G5987"/>
          <cell r="H5987"/>
        </row>
        <row r="5988">
          <cell r="A5988"/>
          <cell r="B5988"/>
          <cell r="C5988"/>
          <cell r="D5988"/>
          <cell r="E5988"/>
          <cell r="F5988"/>
          <cell r="G5988"/>
          <cell r="H5988"/>
        </row>
        <row r="5989">
          <cell r="A5989"/>
          <cell r="B5989"/>
          <cell r="C5989"/>
          <cell r="D5989"/>
          <cell r="E5989"/>
          <cell r="F5989"/>
          <cell r="G5989"/>
          <cell r="H5989"/>
        </row>
        <row r="5990">
          <cell r="A5990"/>
          <cell r="B5990"/>
          <cell r="C5990"/>
          <cell r="D5990"/>
          <cell r="E5990"/>
          <cell r="F5990"/>
          <cell r="G5990"/>
          <cell r="H5990"/>
        </row>
        <row r="5991">
          <cell r="A5991"/>
          <cell r="B5991"/>
          <cell r="C5991"/>
          <cell r="D5991"/>
          <cell r="E5991"/>
          <cell r="F5991"/>
          <cell r="G5991"/>
          <cell r="H5991"/>
        </row>
        <row r="5992">
          <cell r="A5992"/>
          <cell r="B5992"/>
          <cell r="C5992"/>
          <cell r="D5992"/>
          <cell r="E5992"/>
          <cell r="F5992"/>
          <cell r="G5992"/>
          <cell r="H5992"/>
        </row>
        <row r="5993">
          <cell r="A5993"/>
          <cell r="B5993"/>
          <cell r="C5993"/>
          <cell r="D5993"/>
          <cell r="E5993"/>
          <cell r="F5993"/>
          <cell r="G5993"/>
          <cell r="H5993"/>
        </row>
        <row r="5994">
          <cell r="A5994"/>
          <cell r="B5994"/>
          <cell r="C5994"/>
          <cell r="D5994"/>
          <cell r="E5994"/>
          <cell r="F5994"/>
          <cell r="G5994"/>
          <cell r="H5994"/>
        </row>
        <row r="5995">
          <cell r="A5995"/>
          <cell r="B5995"/>
          <cell r="C5995"/>
          <cell r="D5995"/>
          <cell r="E5995"/>
          <cell r="F5995"/>
          <cell r="G5995"/>
          <cell r="H5995"/>
        </row>
        <row r="5996">
          <cell r="A5996"/>
          <cell r="B5996"/>
          <cell r="C5996"/>
          <cell r="D5996"/>
          <cell r="E5996"/>
          <cell r="F5996"/>
          <cell r="G5996"/>
          <cell r="H5996"/>
        </row>
        <row r="5997">
          <cell r="A5997"/>
          <cell r="C5997"/>
          <cell r="D5997"/>
          <cell r="E5997"/>
          <cell r="F5997"/>
          <cell r="G5997"/>
        </row>
        <row r="5998">
          <cell r="A5998"/>
          <cell r="C5998"/>
          <cell r="D5998"/>
          <cell r="E5998"/>
          <cell r="F5998"/>
          <cell r="G5998"/>
        </row>
        <row r="5999">
          <cell r="A5999"/>
          <cell r="B5999"/>
          <cell r="C5999"/>
          <cell r="D5999"/>
          <cell r="E5999"/>
          <cell r="F5999"/>
          <cell r="G5999"/>
        </row>
        <row r="6000">
          <cell r="A6000"/>
          <cell r="B6000" t="str">
            <v>LUIS ROBERTO MONTERROSA OROZCO</v>
          </cell>
          <cell r="C6000"/>
          <cell r="D6000"/>
          <cell r="E6000"/>
          <cell r="F6000"/>
          <cell r="G6000"/>
        </row>
        <row r="6001">
          <cell r="A6001"/>
          <cell r="B6001" t="str">
            <v>ING. CIVIL CONSULTOR EXTERNO</v>
          </cell>
          <cell r="C6001"/>
          <cell r="D6001"/>
          <cell r="E6001"/>
          <cell r="F6001"/>
          <cell r="G6001"/>
        </row>
        <row r="6002">
          <cell r="A6002"/>
          <cell r="B6002" t="str">
            <v>PLANEACION MUNICIPAL</v>
          </cell>
          <cell r="C6002"/>
          <cell r="D6002"/>
          <cell r="E6002"/>
          <cell r="F6002"/>
          <cell r="G6002"/>
        </row>
        <row r="6003">
          <cell r="A6003"/>
          <cell r="B6003" t="str">
            <v>M.P. 5202140692</v>
          </cell>
          <cell r="C6003" t="str">
            <v>ITEM  - PÁGINA 2</v>
          </cell>
          <cell r="D6003"/>
          <cell r="E6003"/>
          <cell r="F6003"/>
          <cell r="G6003"/>
          <cell r="H6003"/>
        </row>
        <row r="6004">
          <cell r="A6004" t="str">
            <v>DEPARTAMENTO DE ANTIOQUIA</v>
          </cell>
          <cell r="B6004"/>
          <cell r="C6004"/>
          <cell r="D6004"/>
          <cell r="E6004"/>
          <cell r="F6004"/>
          <cell r="G6004"/>
          <cell r="H6004"/>
        </row>
        <row r="6005">
          <cell r="A6005" t="str">
            <v>MUNICIPIO DE CAUCASIA</v>
          </cell>
          <cell r="B6005"/>
          <cell r="C6005"/>
          <cell r="D6005"/>
          <cell r="E6005"/>
          <cell r="F6005"/>
          <cell r="G6005"/>
          <cell r="H6005"/>
        </row>
        <row r="6006">
          <cell r="A6006" t="str">
            <v>PROYECTO: CONSTRUCCION DE PAVIMENTO RIGIDO URBANO EN LA URBANIZACION VILLA SUAREZ DEL MUNICIPIO DE CAUCASIA ,ANTIOQUIA</v>
          </cell>
          <cell r="B6006"/>
          <cell r="C6006"/>
          <cell r="D6006"/>
          <cell r="E6006"/>
          <cell r="F6006"/>
          <cell r="G6006"/>
          <cell r="H6006"/>
        </row>
        <row r="6007">
          <cell r="A6007"/>
          <cell r="C6007"/>
          <cell r="D6007"/>
          <cell r="E6007"/>
          <cell r="F6007"/>
          <cell r="G6007"/>
          <cell r="H6007"/>
        </row>
        <row r="6008">
          <cell r="A6008" t="str">
            <v>MEMORIAS DE OBRA</v>
          </cell>
          <cell r="B6008"/>
          <cell r="C6008"/>
          <cell r="D6008"/>
          <cell r="E6008"/>
          <cell r="F6008"/>
          <cell r="G6008"/>
          <cell r="H6008"/>
        </row>
        <row r="6010">
          <cell r="A6010" t="str">
            <v>ITEM</v>
          </cell>
          <cell r="B6010" t="str">
            <v>DESCRIPCIÓN</v>
          </cell>
          <cell r="C6010"/>
          <cell r="D6010"/>
          <cell r="E6010"/>
          <cell r="F6010"/>
          <cell r="G6010" t="str">
            <v>UNIDAD</v>
          </cell>
          <cell r="H6010" t="str">
            <v>CANTIDAD</v>
          </cell>
        </row>
        <row r="6011">
          <cell r="A6011"/>
          <cell r="B6011" t="str">
            <v/>
          </cell>
          <cell r="C6011"/>
          <cell r="D6011"/>
          <cell r="E6011"/>
          <cell r="F6011"/>
          <cell r="G6011" t="str">
            <v/>
          </cell>
          <cell r="H6011" t="str">
            <v/>
          </cell>
        </row>
        <row r="6012">
          <cell r="A6012"/>
          <cell r="B6012"/>
          <cell r="C6012"/>
          <cell r="D6012"/>
          <cell r="E6012"/>
          <cell r="F6012"/>
          <cell r="G6012"/>
        </row>
        <row r="6013">
          <cell r="A6013" t="str">
            <v>DETALLE</v>
          </cell>
          <cell r="B6013"/>
          <cell r="C6013" t="str">
            <v>FACTOR</v>
          </cell>
          <cell r="D6013" t="str">
            <v>CANTIDAD</v>
          </cell>
          <cell r="E6013" t="str">
            <v>A (ML)</v>
          </cell>
          <cell r="F6013" t="str">
            <v>B (M2)</v>
          </cell>
          <cell r="G6013" t="str">
            <v>C (M3)</v>
          </cell>
          <cell r="H6013" t="str">
            <v>TOTAL</v>
          </cell>
        </row>
        <row r="6014">
          <cell r="A6014"/>
          <cell r="B6014"/>
          <cell r="C6014"/>
          <cell r="D6014"/>
          <cell r="E6014"/>
          <cell r="F6014"/>
          <cell r="G6014"/>
          <cell r="H6014" t="str">
            <v/>
          </cell>
        </row>
        <row r="6015">
          <cell r="A6015"/>
          <cell r="B6015"/>
          <cell r="C6015"/>
          <cell r="D6015"/>
          <cell r="E6015"/>
          <cell r="F6015"/>
          <cell r="G6015"/>
          <cell r="H6015" t="str">
            <v/>
          </cell>
        </row>
        <row r="6016">
          <cell r="A6016"/>
          <cell r="B6016"/>
          <cell r="C6016"/>
          <cell r="D6016"/>
          <cell r="E6016"/>
          <cell r="F6016"/>
          <cell r="G6016"/>
          <cell r="H6016" t="str">
            <v/>
          </cell>
        </row>
        <row r="6017">
          <cell r="A6017"/>
          <cell r="B6017"/>
          <cell r="C6017"/>
          <cell r="D6017"/>
          <cell r="E6017"/>
          <cell r="F6017"/>
          <cell r="G6017"/>
          <cell r="H6017" t="str">
            <v/>
          </cell>
        </row>
        <row r="6018">
          <cell r="A6018"/>
          <cell r="B6018"/>
          <cell r="C6018"/>
          <cell r="D6018"/>
          <cell r="E6018"/>
          <cell r="F6018"/>
          <cell r="G6018"/>
          <cell r="H6018" t="str">
            <v/>
          </cell>
        </row>
        <row r="6019">
          <cell r="A6019"/>
          <cell r="B6019"/>
          <cell r="C6019"/>
          <cell r="D6019"/>
          <cell r="E6019"/>
          <cell r="F6019"/>
          <cell r="G6019"/>
          <cell r="H6019" t="str">
            <v/>
          </cell>
        </row>
        <row r="6020">
          <cell r="A6020"/>
          <cell r="B6020"/>
          <cell r="C6020"/>
          <cell r="D6020"/>
          <cell r="E6020"/>
          <cell r="F6020"/>
          <cell r="G6020"/>
          <cell r="H6020" t="str">
            <v/>
          </cell>
        </row>
        <row r="6021">
          <cell r="A6021"/>
          <cell r="B6021"/>
          <cell r="C6021"/>
          <cell r="D6021"/>
          <cell r="E6021"/>
          <cell r="F6021"/>
          <cell r="G6021"/>
          <cell r="H6021" t="str">
            <v/>
          </cell>
        </row>
        <row r="6022">
          <cell r="A6022"/>
          <cell r="B6022"/>
          <cell r="C6022"/>
          <cell r="D6022"/>
          <cell r="E6022"/>
          <cell r="F6022"/>
          <cell r="G6022"/>
          <cell r="H6022" t="str">
            <v/>
          </cell>
        </row>
        <row r="6023">
          <cell r="A6023"/>
          <cell r="B6023"/>
          <cell r="C6023"/>
          <cell r="D6023"/>
          <cell r="E6023"/>
          <cell r="F6023"/>
          <cell r="G6023"/>
          <cell r="H6023" t="str">
            <v/>
          </cell>
        </row>
        <row r="6024">
          <cell r="A6024"/>
          <cell r="B6024"/>
          <cell r="C6024"/>
          <cell r="D6024"/>
          <cell r="E6024"/>
          <cell r="F6024"/>
          <cell r="G6024"/>
          <cell r="H6024" t="str">
            <v/>
          </cell>
        </row>
        <row r="6025">
          <cell r="A6025"/>
          <cell r="B6025"/>
          <cell r="C6025"/>
          <cell r="D6025"/>
          <cell r="E6025"/>
          <cell r="F6025"/>
          <cell r="G6025"/>
          <cell r="H6025" t="str">
            <v/>
          </cell>
        </row>
        <row r="6026">
          <cell r="A6026"/>
          <cell r="B6026"/>
          <cell r="C6026"/>
          <cell r="D6026"/>
          <cell r="E6026"/>
          <cell r="F6026"/>
          <cell r="G6026"/>
          <cell r="H6026" t="str">
            <v/>
          </cell>
        </row>
        <row r="6027">
          <cell r="A6027"/>
          <cell r="B6027"/>
          <cell r="C6027"/>
          <cell r="D6027"/>
          <cell r="E6027"/>
          <cell r="F6027"/>
          <cell r="G6027"/>
          <cell r="H6027" t="str">
            <v/>
          </cell>
        </row>
        <row r="6028">
          <cell r="A6028"/>
          <cell r="B6028"/>
          <cell r="C6028"/>
          <cell r="D6028"/>
          <cell r="E6028"/>
          <cell r="F6028"/>
          <cell r="G6028"/>
          <cell r="H6028" t="str">
            <v/>
          </cell>
        </row>
        <row r="6029">
          <cell r="A6029"/>
          <cell r="B6029"/>
          <cell r="C6029"/>
          <cell r="D6029"/>
          <cell r="E6029"/>
          <cell r="F6029"/>
          <cell r="G6029"/>
          <cell r="H6029" t="str">
            <v/>
          </cell>
        </row>
        <row r="6030">
          <cell r="A6030"/>
          <cell r="B6030"/>
          <cell r="C6030"/>
          <cell r="D6030"/>
          <cell r="E6030"/>
          <cell r="F6030"/>
          <cell r="G6030"/>
          <cell r="H6030" t="str">
            <v/>
          </cell>
        </row>
        <row r="6031">
          <cell r="A6031"/>
          <cell r="B6031"/>
          <cell r="C6031"/>
          <cell r="D6031"/>
          <cell r="E6031"/>
          <cell r="F6031"/>
          <cell r="G6031"/>
          <cell r="H6031" t="str">
            <v/>
          </cell>
        </row>
        <row r="6032">
          <cell r="A6032"/>
          <cell r="B6032"/>
          <cell r="C6032"/>
          <cell r="D6032"/>
          <cell r="E6032"/>
          <cell r="F6032"/>
          <cell r="G6032"/>
          <cell r="H6032" t="str">
            <v/>
          </cell>
        </row>
        <row r="6033">
          <cell r="A6033"/>
          <cell r="B6033"/>
          <cell r="C6033"/>
          <cell r="D6033"/>
          <cell r="E6033"/>
          <cell r="F6033"/>
          <cell r="G6033"/>
          <cell r="H6033" t="str">
            <v/>
          </cell>
        </row>
        <row r="6034">
          <cell r="A6034"/>
          <cell r="B6034"/>
          <cell r="C6034"/>
          <cell r="D6034"/>
          <cell r="E6034"/>
          <cell r="F6034"/>
          <cell r="G6034"/>
          <cell r="H6034" t="str">
            <v/>
          </cell>
        </row>
        <row r="6035">
          <cell r="A6035"/>
          <cell r="B6035"/>
          <cell r="C6035"/>
          <cell r="D6035"/>
          <cell r="E6035"/>
          <cell r="F6035"/>
          <cell r="G6035"/>
          <cell r="H6035" t="str">
            <v/>
          </cell>
        </row>
        <row r="6036">
          <cell r="A6036"/>
          <cell r="B6036"/>
          <cell r="C6036"/>
          <cell r="D6036"/>
          <cell r="E6036"/>
          <cell r="F6036"/>
          <cell r="G6036"/>
          <cell r="H6036" t="str">
            <v/>
          </cell>
        </row>
        <row r="6037">
          <cell r="A6037"/>
          <cell r="B6037"/>
          <cell r="C6037"/>
          <cell r="D6037"/>
          <cell r="E6037"/>
          <cell r="F6037"/>
          <cell r="G6037"/>
          <cell r="H6037" t="str">
            <v/>
          </cell>
        </row>
        <row r="6038">
          <cell r="A6038"/>
          <cell r="B6038"/>
          <cell r="C6038"/>
          <cell r="D6038"/>
          <cell r="E6038"/>
          <cell r="F6038"/>
          <cell r="G6038"/>
          <cell r="H6038" t="str">
            <v/>
          </cell>
        </row>
        <row r="6039">
          <cell r="A6039"/>
          <cell r="B6039"/>
          <cell r="C6039"/>
          <cell r="D6039"/>
          <cell r="E6039"/>
          <cell r="F6039"/>
          <cell r="G6039"/>
          <cell r="H6039" t="str">
            <v/>
          </cell>
        </row>
        <row r="6040">
          <cell r="A6040"/>
          <cell r="B6040"/>
          <cell r="C6040"/>
          <cell r="D6040"/>
          <cell r="E6040"/>
          <cell r="F6040"/>
          <cell r="G6040"/>
          <cell r="H6040" t="str">
            <v/>
          </cell>
        </row>
        <row r="6041">
          <cell r="A6041"/>
          <cell r="B6041"/>
          <cell r="C6041"/>
          <cell r="D6041"/>
          <cell r="E6041"/>
          <cell r="F6041"/>
          <cell r="G6041"/>
          <cell r="H6041" t="str">
            <v/>
          </cell>
        </row>
        <row r="6042">
          <cell r="A6042"/>
          <cell r="B6042"/>
          <cell r="C6042"/>
          <cell r="D6042"/>
          <cell r="E6042"/>
          <cell r="F6042"/>
          <cell r="G6042"/>
          <cell r="H6042" t="str">
            <v/>
          </cell>
        </row>
        <row r="6043">
          <cell r="A6043"/>
          <cell r="B6043"/>
          <cell r="C6043"/>
          <cell r="D6043"/>
          <cell r="E6043"/>
          <cell r="F6043"/>
          <cell r="G6043"/>
          <cell r="H6043" t="str">
            <v/>
          </cell>
        </row>
        <row r="6044">
          <cell r="A6044"/>
          <cell r="B6044"/>
          <cell r="C6044"/>
          <cell r="D6044"/>
          <cell r="E6044"/>
          <cell r="F6044"/>
          <cell r="G6044"/>
          <cell r="H6044" t="str">
            <v/>
          </cell>
        </row>
        <row r="6045">
          <cell r="A6045" t="str">
            <v>ITEM  - PÁGINA 1</v>
          </cell>
          <cell r="B6045"/>
          <cell r="C6045"/>
          <cell r="D6045"/>
          <cell r="E6045"/>
          <cell r="F6045"/>
          <cell r="G6045"/>
          <cell r="H6045"/>
        </row>
        <row r="6046">
          <cell r="A6046"/>
          <cell r="B6046"/>
          <cell r="C6046"/>
          <cell r="D6046"/>
          <cell r="E6046"/>
          <cell r="F6046"/>
          <cell r="G6046"/>
          <cell r="H6046" t="str">
            <v/>
          </cell>
        </row>
        <row r="6047">
          <cell r="A6047"/>
          <cell r="B6047"/>
          <cell r="C6047"/>
          <cell r="D6047"/>
          <cell r="E6047"/>
          <cell r="F6047"/>
          <cell r="G6047"/>
          <cell r="H6047" t="str">
            <v/>
          </cell>
        </row>
        <row r="6048">
          <cell r="A6048"/>
          <cell r="B6048"/>
          <cell r="C6048"/>
          <cell r="D6048"/>
          <cell r="E6048"/>
          <cell r="F6048"/>
          <cell r="G6048"/>
          <cell r="H6048" t="str">
            <v/>
          </cell>
        </row>
        <row r="6049">
          <cell r="A6049"/>
          <cell r="B6049"/>
          <cell r="C6049"/>
          <cell r="D6049"/>
          <cell r="E6049"/>
          <cell r="F6049"/>
          <cell r="G6049"/>
          <cell r="H6049" t="str">
            <v/>
          </cell>
        </row>
        <row r="6050">
          <cell r="A6050"/>
          <cell r="B6050"/>
          <cell r="C6050"/>
          <cell r="D6050"/>
          <cell r="E6050"/>
          <cell r="F6050"/>
          <cell r="G6050"/>
          <cell r="H6050" t="str">
            <v/>
          </cell>
        </row>
        <row r="6051">
          <cell r="A6051"/>
          <cell r="B6051"/>
          <cell r="C6051"/>
          <cell r="D6051"/>
          <cell r="E6051"/>
          <cell r="F6051"/>
          <cell r="G6051"/>
          <cell r="H6051" t="str">
            <v/>
          </cell>
        </row>
        <row r="6052">
          <cell r="A6052"/>
          <cell r="B6052"/>
          <cell r="C6052"/>
          <cell r="D6052"/>
          <cell r="E6052"/>
          <cell r="F6052"/>
          <cell r="G6052"/>
          <cell r="H6052" t="str">
            <v/>
          </cell>
        </row>
        <row r="6053">
          <cell r="A6053"/>
          <cell r="B6053"/>
          <cell r="C6053"/>
          <cell r="D6053"/>
          <cell r="E6053"/>
          <cell r="F6053"/>
          <cell r="G6053"/>
          <cell r="H6053" t="str">
            <v/>
          </cell>
        </row>
        <row r="6054">
          <cell r="A6054"/>
          <cell r="B6054"/>
          <cell r="C6054"/>
          <cell r="D6054"/>
          <cell r="E6054"/>
          <cell r="F6054"/>
          <cell r="G6054"/>
          <cell r="H6054" t="str">
            <v/>
          </cell>
        </row>
        <row r="6055">
          <cell r="A6055"/>
          <cell r="B6055"/>
          <cell r="C6055"/>
          <cell r="D6055"/>
          <cell r="E6055"/>
          <cell r="F6055"/>
          <cell r="G6055"/>
          <cell r="H6055" t="str">
            <v/>
          </cell>
        </row>
        <row r="6056">
          <cell r="A6056"/>
          <cell r="B6056"/>
          <cell r="C6056"/>
          <cell r="D6056"/>
          <cell r="E6056"/>
          <cell r="F6056"/>
          <cell r="G6056"/>
          <cell r="H6056" t="str">
            <v/>
          </cell>
        </row>
        <row r="6057">
          <cell r="A6057"/>
          <cell r="B6057"/>
          <cell r="C6057"/>
          <cell r="D6057"/>
          <cell r="E6057"/>
          <cell r="F6057"/>
          <cell r="G6057"/>
          <cell r="H6057" t="str">
            <v/>
          </cell>
        </row>
        <row r="6058">
          <cell r="A6058"/>
          <cell r="B6058"/>
          <cell r="C6058"/>
          <cell r="D6058"/>
          <cell r="E6058"/>
          <cell r="F6058"/>
          <cell r="G6058"/>
          <cell r="H6058" t="str">
            <v/>
          </cell>
        </row>
        <row r="6059">
          <cell r="A6059"/>
          <cell r="B6059"/>
          <cell r="C6059"/>
          <cell r="D6059"/>
          <cell r="E6059"/>
          <cell r="F6059"/>
          <cell r="G6059"/>
          <cell r="H6059" t="str">
            <v/>
          </cell>
        </row>
        <row r="6060">
          <cell r="A6060"/>
          <cell r="B6060"/>
          <cell r="C6060"/>
          <cell r="D6060"/>
          <cell r="E6060"/>
          <cell r="F6060"/>
          <cell r="G6060"/>
          <cell r="H6060" t="str">
            <v/>
          </cell>
        </row>
        <row r="6061">
          <cell r="A6061"/>
          <cell r="B6061"/>
          <cell r="C6061"/>
          <cell r="D6061"/>
          <cell r="E6061"/>
          <cell r="F6061"/>
          <cell r="G6061"/>
          <cell r="H6061" t="str">
            <v/>
          </cell>
        </row>
        <row r="6062">
          <cell r="A6062"/>
          <cell r="B6062"/>
          <cell r="C6062"/>
          <cell r="D6062"/>
          <cell r="E6062"/>
          <cell r="F6062"/>
          <cell r="G6062"/>
          <cell r="H6062" t="str">
            <v/>
          </cell>
        </row>
        <row r="6063">
          <cell r="A6063" t="str">
            <v xml:space="preserve">TOTAL CANTIDAD ITEM </v>
          </cell>
          <cell r="B6063"/>
          <cell r="C6063"/>
          <cell r="D6063"/>
          <cell r="E6063"/>
          <cell r="F6063"/>
          <cell r="G6063"/>
          <cell r="H6063" t="str">
            <v/>
          </cell>
        </row>
        <row r="6064">
          <cell r="A6064" t="str">
            <v>INSERTE PLANO, GRÁFICO O ESQUEMA AQUÍ</v>
          </cell>
          <cell r="B6064"/>
          <cell r="C6064"/>
          <cell r="D6064"/>
          <cell r="E6064"/>
          <cell r="F6064"/>
          <cell r="G6064"/>
          <cell r="H6064"/>
        </row>
        <row r="6065">
          <cell r="A6065"/>
          <cell r="B6065"/>
          <cell r="C6065"/>
          <cell r="D6065"/>
          <cell r="E6065"/>
          <cell r="F6065"/>
          <cell r="G6065"/>
          <cell r="H6065"/>
        </row>
        <row r="6066">
          <cell r="A6066"/>
          <cell r="B6066"/>
          <cell r="C6066"/>
          <cell r="D6066"/>
          <cell r="E6066"/>
          <cell r="F6066"/>
          <cell r="G6066"/>
          <cell r="H6066"/>
        </row>
        <row r="6067">
          <cell r="A6067"/>
          <cell r="B6067"/>
          <cell r="C6067"/>
          <cell r="D6067"/>
          <cell r="E6067"/>
          <cell r="F6067"/>
          <cell r="G6067"/>
          <cell r="H6067"/>
        </row>
        <row r="6068">
          <cell r="A6068"/>
          <cell r="B6068"/>
          <cell r="C6068"/>
          <cell r="D6068"/>
          <cell r="E6068"/>
          <cell r="F6068"/>
          <cell r="G6068"/>
          <cell r="H6068"/>
        </row>
        <row r="6069">
          <cell r="A6069"/>
          <cell r="B6069"/>
          <cell r="C6069"/>
          <cell r="D6069"/>
          <cell r="E6069"/>
          <cell r="F6069"/>
          <cell r="G6069"/>
          <cell r="H6069"/>
        </row>
        <row r="6070">
          <cell r="A6070"/>
          <cell r="B6070"/>
          <cell r="C6070"/>
          <cell r="D6070"/>
          <cell r="E6070"/>
          <cell r="F6070"/>
          <cell r="G6070"/>
          <cell r="H6070"/>
        </row>
        <row r="6071">
          <cell r="A6071"/>
          <cell r="B6071"/>
          <cell r="C6071"/>
          <cell r="D6071"/>
          <cell r="E6071"/>
          <cell r="F6071"/>
          <cell r="G6071"/>
          <cell r="H6071"/>
        </row>
        <row r="6072">
          <cell r="A6072"/>
          <cell r="B6072"/>
          <cell r="C6072"/>
          <cell r="D6072"/>
          <cell r="E6072"/>
          <cell r="F6072"/>
          <cell r="G6072"/>
          <cell r="H6072"/>
        </row>
        <row r="6073">
          <cell r="A6073"/>
          <cell r="B6073"/>
          <cell r="C6073"/>
          <cell r="D6073"/>
          <cell r="E6073"/>
          <cell r="F6073"/>
          <cell r="G6073"/>
          <cell r="H6073"/>
        </row>
        <row r="6074">
          <cell r="A6074"/>
          <cell r="B6074"/>
          <cell r="C6074"/>
          <cell r="D6074"/>
          <cell r="E6074"/>
          <cell r="F6074"/>
          <cell r="G6074"/>
          <cell r="H6074"/>
        </row>
        <row r="6075">
          <cell r="A6075"/>
          <cell r="B6075"/>
          <cell r="C6075"/>
          <cell r="D6075"/>
          <cell r="E6075"/>
          <cell r="F6075"/>
          <cell r="G6075"/>
          <cell r="H6075"/>
        </row>
        <row r="6076">
          <cell r="A6076"/>
          <cell r="B6076"/>
          <cell r="C6076"/>
          <cell r="D6076"/>
          <cell r="E6076"/>
          <cell r="F6076"/>
          <cell r="G6076"/>
          <cell r="H6076"/>
        </row>
        <row r="6077">
          <cell r="A6077"/>
          <cell r="B6077"/>
          <cell r="C6077"/>
          <cell r="D6077"/>
          <cell r="E6077"/>
          <cell r="F6077"/>
          <cell r="G6077"/>
          <cell r="H6077"/>
        </row>
        <row r="6078">
          <cell r="A6078"/>
          <cell r="B6078"/>
          <cell r="C6078"/>
          <cell r="D6078"/>
          <cell r="E6078"/>
          <cell r="F6078"/>
          <cell r="G6078"/>
          <cell r="H6078"/>
        </row>
        <row r="6079">
          <cell r="A6079"/>
          <cell r="B6079"/>
          <cell r="C6079"/>
          <cell r="D6079"/>
          <cell r="E6079"/>
          <cell r="F6079"/>
          <cell r="G6079"/>
          <cell r="H6079"/>
        </row>
        <row r="6080">
          <cell r="A6080"/>
          <cell r="B6080"/>
          <cell r="C6080"/>
          <cell r="D6080"/>
          <cell r="E6080"/>
          <cell r="F6080"/>
          <cell r="G6080"/>
          <cell r="H6080"/>
        </row>
        <row r="6081">
          <cell r="A6081"/>
          <cell r="B6081"/>
          <cell r="C6081"/>
          <cell r="D6081"/>
          <cell r="E6081"/>
          <cell r="F6081"/>
          <cell r="G6081"/>
          <cell r="H6081"/>
        </row>
        <row r="6082">
          <cell r="A6082"/>
          <cell r="B6082"/>
          <cell r="C6082"/>
          <cell r="D6082"/>
          <cell r="E6082"/>
          <cell r="F6082"/>
          <cell r="G6082"/>
          <cell r="H6082"/>
        </row>
        <row r="6083">
          <cell r="A6083"/>
          <cell r="B6083"/>
          <cell r="C6083"/>
          <cell r="D6083"/>
          <cell r="E6083"/>
          <cell r="F6083"/>
          <cell r="G6083"/>
          <cell r="H6083"/>
        </row>
        <row r="6084">
          <cell r="A6084"/>
          <cell r="C6084"/>
          <cell r="D6084"/>
          <cell r="E6084"/>
          <cell r="F6084"/>
          <cell r="G6084"/>
        </row>
        <row r="6085">
          <cell r="A6085"/>
          <cell r="C6085"/>
          <cell r="D6085"/>
          <cell r="E6085"/>
          <cell r="F6085"/>
          <cell r="G6085"/>
        </row>
        <row r="6086">
          <cell r="A6086"/>
          <cell r="B6086"/>
          <cell r="C6086"/>
          <cell r="D6086"/>
          <cell r="E6086"/>
          <cell r="F6086"/>
          <cell r="G6086"/>
        </row>
        <row r="6087">
          <cell r="A6087"/>
          <cell r="B6087" t="str">
            <v>LUIS ROBERTO MONTERROSA OROZCO</v>
          </cell>
          <cell r="C6087"/>
          <cell r="D6087"/>
          <cell r="E6087"/>
          <cell r="F6087"/>
          <cell r="G6087"/>
        </row>
        <row r="6088">
          <cell r="A6088"/>
          <cell r="B6088" t="str">
            <v>ING. CIVIL CONSULTOR EXTERNO</v>
          </cell>
          <cell r="C6088"/>
          <cell r="D6088"/>
          <cell r="E6088"/>
          <cell r="F6088"/>
          <cell r="G6088"/>
        </row>
        <row r="6089">
          <cell r="A6089"/>
          <cell r="B6089" t="str">
            <v>PLANEACION MUNICIPAL</v>
          </cell>
          <cell r="C6089"/>
          <cell r="D6089"/>
          <cell r="E6089"/>
          <cell r="F6089"/>
          <cell r="G6089"/>
        </row>
        <row r="6090">
          <cell r="A6090"/>
          <cell r="B6090" t="str">
            <v>M.P. 5202140692</v>
          </cell>
          <cell r="C6090" t="str">
            <v>ITEM  - PÁGINA 2</v>
          </cell>
          <cell r="D6090"/>
          <cell r="E6090"/>
          <cell r="F6090"/>
          <cell r="G6090"/>
          <cell r="H6090"/>
        </row>
        <row r="6091">
          <cell r="A6091" t="str">
            <v>DEPARTAMENTO DE ANTIOQUIA</v>
          </cell>
          <cell r="B6091"/>
          <cell r="C6091"/>
          <cell r="D6091"/>
          <cell r="E6091"/>
          <cell r="F6091"/>
          <cell r="G6091"/>
          <cell r="H6091"/>
        </row>
        <row r="6092">
          <cell r="A6092" t="str">
            <v>MUNICIPIO DE CAUCASIA</v>
          </cell>
          <cell r="B6092"/>
          <cell r="C6092"/>
          <cell r="D6092"/>
          <cell r="E6092"/>
          <cell r="F6092"/>
          <cell r="G6092"/>
          <cell r="H6092"/>
        </row>
        <row r="6093">
          <cell r="A6093" t="str">
            <v>PROYECTO: CONSTRUCCION DE PAVIMENTO RIGIDO URBANO EN LA URBANIZACION VILLA SUAREZ DEL MUNICIPIO DE CAUCASIA ,ANTIOQUIA</v>
          </cell>
          <cell r="B6093"/>
          <cell r="C6093"/>
          <cell r="D6093"/>
          <cell r="E6093"/>
          <cell r="F6093"/>
          <cell r="G6093"/>
          <cell r="H6093"/>
        </row>
        <row r="6094">
          <cell r="A6094"/>
          <cell r="C6094"/>
          <cell r="D6094"/>
          <cell r="E6094"/>
          <cell r="F6094"/>
          <cell r="G6094"/>
          <cell r="H6094"/>
        </row>
        <row r="6095">
          <cell r="A6095" t="str">
            <v>MEMORIAS DE OBRA</v>
          </cell>
          <cell r="B6095"/>
          <cell r="C6095"/>
          <cell r="D6095"/>
          <cell r="E6095"/>
          <cell r="F6095"/>
          <cell r="G6095"/>
          <cell r="H6095"/>
        </row>
        <row r="6097">
          <cell r="A6097" t="str">
            <v>ITEM</v>
          </cell>
          <cell r="B6097" t="str">
            <v>DESCRIPCIÓN</v>
          </cell>
          <cell r="C6097"/>
          <cell r="D6097"/>
          <cell r="E6097"/>
          <cell r="F6097"/>
          <cell r="G6097" t="str">
            <v>UNIDAD</v>
          </cell>
          <cell r="H6097" t="str">
            <v>CANTIDAD</v>
          </cell>
        </row>
        <row r="6098">
          <cell r="A6098"/>
          <cell r="B6098" t="str">
            <v/>
          </cell>
          <cell r="C6098"/>
          <cell r="D6098"/>
          <cell r="E6098"/>
          <cell r="F6098"/>
          <cell r="G6098" t="str">
            <v/>
          </cell>
          <cell r="H6098" t="str">
            <v/>
          </cell>
        </row>
        <row r="6099">
          <cell r="A6099"/>
          <cell r="B6099"/>
          <cell r="C6099"/>
          <cell r="D6099"/>
          <cell r="E6099"/>
          <cell r="F6099"/>
          <cell r="G6099"/>
        </row>
        <row r="6100">
          <cell r="A6100" t="str">
            <v>DETALLE</v>
          </cell>
          <cell r="B6100"/>
          <cell r="C6100" t="str">
            <v>FACTOR</v>
          </cell>
          <cell r="D6100" t="str">
            <v>CANTIDAD</v>
          </cell>
          <cell r="E6100" t="str">
            <v>A (ML)</v>
          </cell>
          <cell r="F6100" t="str">
            <v>B (M2)</v>
          </cell>
          <cell r="G6100" t="str">
            <v>C (M3)</v>
          </cell>
          <cell r="H6100" t="str">
            <v>TOTAL</v>
          </cell>
        </row>
        <row r="6101">
          <cell r="A6101"/>
          <cell r="B6101"/>
          <cell r="C6101"/>
          <cell r="D6101"/>
          <cell r="E6101"/>
          <cell r="F6101"/>
          <cell r="G6101"/>
          <cell r="H6101" t="str">
            <v/>
          </cell>
        </row>
        <row r="6102">
          <cell r="A6102"/>
          <cell r="B6102"/>
          <cell r="C6102"/>
          <cell r="D6102"/>
          <cell r="E6102"/>
          <cell r="F6102"/>
          <cell r="G6102"/>
          <cell r="H6102" t="str">
            <v/>
          </cell>
        </row>
        <row r="6103">
          <cell r="A6103"/>
          <cell r="B6103"/>
          <cell r="C6103"/>
          <cell r="D6103"/>
          <cell r="E6103"/>
          <cell r="F6103"/>
          <cell r="G6103"/>
          <cell r="H6103" t="str">
            <v/>
          </cell>
        </row>
        <row r="6104">
          <cell r="A6104"/>
          <cell r="B6104"/>
          <cell r="C6104"/>
          <cell r="D6104"/>
          <cell r="E6104"/>
          <cell r="F6104"/>
          <cell r="G6104"/>
          <cell r="H6104" t="str">
            <v/>
          </cell>
        </row>
        <row r="6105">
          <cell r="A6105"/>
          <cell r="B6105"/>
          <cell r="C6105"/>
          <cell r="D6105"/>
          <cell r="E6105"/>
          <cell r="F6105"/>
          <cell r="G6105"/>
          <cell r="H6105" t="str">
            <v/>
          </cell>
        </row>
        <row r="6106">
          <cell r="A6106"/>
          <cell r="B6106"/>
          <cell r="C6106"/>
          <cell r="D6106"/>
          <cell r="E6106"/>
          <cell r="F6106"/>
          <cell r="G6106"/>
          <cell r="H6106" t="str">
            <v/>
          </cell>
        </row>
        <row r="6107">
          <cell r="A6107"/>
          <cell r="B6107"/>
          <cell r="C6107"/>
          <cell r="D6107"/>
          <cell r="E6107"/>
          <cell r="F6107"/>
          <cell r="G6107"/>
          <cell r="H6107" t="str">
            <v/>
          </cell>
        </row>
        <row r="6108">
          <cell r="A6108"/>
          <cell r="B6108"/>
          <cell r="C6108"/>
          <cell r="D6108"/>
          <cell r="E6108"/>
          <cell r="F6108"/>
          <cell r="G6108"/>
          <cell r="H6108" t="str">
            <v/>
          </cell>
        </row>
        <row r="6109">
          <cell r="A6109"/>
          <cell r="B6109"/>
          <cell r="C6109"/>
          <cell r="D6109"/>
          <cell r="E6109"/>
          <cell r="F6109"/>
          <cell r="G6109"/>
          <cell r="H6109" t="str">
            <v/>
          </cell>
        </row>
        <row r="6110">
          <cell r="A6110"/>
          <cell r="B6110"/>
          <cell r="C6110"/>
          <cell r="D6110"/>
          <cell r="E6110"/>
          <cell r="F6110"/>
          <cell r="G6110"/>
          <cell r="H6110" t="str">
            <v/>
          </cell>
        </row>
        <row r="6111">
          <cell r="A6111"/>
          <cell r="B6111"/>
          <cell r="C6111"/>
          <cell r="D6111"/>
          <cell r="E6111"/>
          <cell r="F6111"/>
          <cell r="G6111"/>
          <cell r="H6111" t="str">
            <v/>
          </cell>
        </row>
        <row r="6112">
          <cell r="A6112"/>
          <cell r="B6112"/>
          <cell r="C6112"/>
          <cell r="D6112"/>
          <cell r="E6112"/>
          <cell r="F6112"/>
          <cell r="G6112"/>
          <cell r="H6112" t="str">
            <v/>
          </cell>
        </row>
        <row r="6113">
          <cell r="A6113"/>
          <cell r="B6113"/>
          <cell r="C6113"/>
          <cell r="D6113"/>
          <cell r="E6113"/>
          <cell r="F6113"/>
          <cell r="G6113"/>
          <cell r="H6113" t="str">
            <v/>
          </cell>
        </row>
        <row r="6114">
          <cell r="A6114"/>
          <cell r="B6114"/>
          <cell r="C6114"/>
          <cell r="D6114"/>
          <cell r="E6114"/>
          <cell r="F6114"/>
          <cell r="G6114"/>
          <cell r="H6114" t="str">
            <v/>
          </cell>
        </row>
        <row r="6115">
          <cell r="A6115"/>
          <cell r="B6115"/>
          <cell r="C6115"/>
          <cell r="D6115"/>
          <cell r="E6115"/>
          <cell r="F6115"/>
          <cell r="G6115"/>
          <cell r="H6115" t="str">
            <v/>
          </cell>
        </row>
        <row r="6116">
          <cell r="A6116"/>
          <cell r="B6116"/>
          <cell r="C6116"/>
          <cell r="D6116"/>
          <cell r="E6116"/>
          <cell r="F6116"/>
          <cell r="G6116"/>
          <cell r="H6116" t="str">
            <v/>
          </cell>
        </row>
        <row r="6117">
          <cell r="A6117"/>
          <cell r="B6117"/>
          <cell r="C6117"/>
          <cell r="D6117"/>
          <cell r="E6117"/>
          <cell r="F6117"/>
          <cell r="G6117"/>
          <cell r="H6117" t="str">
            <v/>
          </cell>
        </row>
        <row r="6118">
          <cell r="A6118"/>
          <cell r="B6118"/>
          <cell r="C6118"/>
          <cell r="D6118"/>
          <cell r="E6118"/>
          <cell r="F6118"/>
          <cell r="G6118"/>
          <cell r="H6118" t="str">
            <v/>
          </cell>
        </row>
        <row r="6119">
          <cell r="A6119"/>
          <cell r="B6119"/>
          <cell r="C6119"/>
          <cell r="D6119"/>
          <cell r="E6119"/>
          <cell r="F6119"/>
          <cell r="G6119"/>
          <cell r="H6119" t="str">
            <v/>
          </cell>
        </row>
        <row r="6120">
          <cell r="A6120"/>
          <cell r="B6120"/>
          <cell r="C6120"/>
          <cell r="D6120"/>
          <cell r="E6120"/>
          <cell r="F6120"/>
          <cell r="G6120"/>
          <cell r="H6120" t="str">
            <v/>
          </cell>
        </row>
        <row r="6121">
          <cell r="A6121"/>
          <cell r="B6121"/>
          <cell r="C6121"/>
          <cell r="D6121"/>
          <cell r="E6121"/>
          <cell r="F6121"/>
          <cell r="G6121"/>
          <cell r="H6121" t="str">
            <v/>
          </cell>
        </row>
        <row r="6122">
          <cell r="A6122"/>
          <cell r="B6122"/>
          <cell r="C6122"/>
          <cell r="D6122"/>
          <cell r="E6122"/>
          <cell r="F6122"/>
          <cell r="G6122"/>
          <cell r="H6122" t="str">
            <v/>
          </cell>
        </row>
        <row r="6123">
          <cell r="A6123"/>
          <cell r="B6123"/>
          <cell r="C6123"/>
          <cell r="D6123"/>
          <cell r="E6123"/>
          <cell r="F6123"/>
          <cell r="G6123"/>
          <cell r="H6123" t="str">
            <v/>
          </cell>
        </row>
        <row r="6124">
          <cell r="A6124"/>
          <cell r="B6124"/>
          <cell r="C6124"/>
          <cell r="D6124"/>
          <cell r="E6124"/>
          <cell r="F6124"/>
          <cell r="G6124"/>
          <cell r="H6124" t="str">
            <v/>
          </cell>
        </row>
        <row r="6125">
          <cell r="A6125"/>
          <cell r="B6125"/>
          <cell r="C6125"/>
          <cell r="D6125"/>
          <cell r="E6125"/>
          <cell r="F6125"/>
          <cell r="G6125"/>
          <cell r="H6125" t="str">
            <v/>
          </cell>
        </row>
        <row r="6126">
          <cell r="A6126"/>
          <cell r="B6126"/>
          <cell r="C6126"/>
          <cell r="D6126"/>
          <cell r="E6126"/>
          <cell r="F6126"/>
          <cell r="G6126"/>
          <cell r="H6126" t="str">
            <v/>
          </cell>
        </row>
        <row r="6127">
          <cell r="A6127"/>
          <cell r="B6127"/>
          <cell r="C6127"/>
          <cell r="D6127"/>
          <cell r="E6127"/>
          <cell r="F6127"/>
          <cell r="G6127"/>
          <cell r="H6127" t="str">
            <v/>
          </cell>
        </row>
        <row r="6128">
          <cell r="A6128"/>
          <cell r="B6128"/>
          <cell r="C6128"/>
          <cell r="D6128"/>
          <cell r="E6128"/>
          <cell r="F6128"/>
          <cell r="G6128"/>
          <cell r="H6128" t="str">
            <v/>
          </cell>
        </row>
        <row r="6129">
          <cell r="A6129"/>
          <cell r="B6129"/>
          <cell r="C6129"/>
          <cell r="D6129"/>
          <cell r="E6129"/>
          <cell r="F6129"/>
          <cell r="G6129"/>
          <cell r="H6129" t="str">
            <v/>
          </cell>
        </row>
        <row r="6130">
          <cell r="A6130"/>
          <cell r="B6130"/>
          <cell r="C6130"/>
          <cell r="D6130"/>
          <cell r="E6130"/>
          <cell r="F6130"/>
          <cell r="G6130"/>
          <cell r="H6130" t="str">
            <v/>
          </cell>
        </row>
        <row r="6131">
          <cell r="A6131"/>
          <cell r="B6131"/>
          <cell r="C6131"/>
          <cell r="D6131"/>
          <cell r="E6131"/>
          <cell r="F6131"/>
          <cell r="G6131"/>
          <cell r="H6131" t="str">
            <v/>
          </cell>
        </row>
        <row r="6132">
          <cell r="A6132" t="str">
            <v>ITEM  - PÁGINA 1</v>
          </cell>
          <cell r="B6132"/>
          <cell r="C6132"/>
          <cell r="D6132"/>
          <cell r="E6132"/>
          <cell r="F6132"/>
          <cell r="G6132"/>
          <cell r="H6132"/>
        </row>
        <row r="6133">
          <cell r="A6133"/>
          <cell r="B6133"/>
          <cell r="C6133"/>
          <cell r="D6133"/>
          <cell r="E6133"/>
          <cell r="F6133"/>
          <cell r="G6133"/>
          <cell r="H6133" t="str">
            <v/>
          </cell>
        </row>
        <row r="6134">
          <cell r="A6134"/>
          <cell r="B6134"/>
          <cell r="C6134"/>
          <cell r="D6134"/>
          <cell r="E6134"/>
          <cell r="F6134"/>
          <cell r="G6134"/>
          <cell r="H6134" t="str">
            <v/>
          </cell>
        </row>
        <row r="6135">
          <cell r="A6135"/>
          <cell r="B6135"/>
          <cell r="C6135"/>
          <cell r="D6135"/>
          <cell r="E6135"/>
          <cell r="F6135"/>
          <cell r="G6135"/>
          <cell r="H6135" t="str">
            <v/>
          </cell>
        </row>
        <row r="6136">
          <cell r="A6136"/>
          <cell r="B6136"/>
          <cell r="C6136"/>
          <cell r="D6136"/>
          <cell r="E6136"/>
          <cell r="F6136"/>
          <cell r="G6136"/>
          <cell r="H6136" t="str">
            <v/>
          </cell>
        </row>
        <row r="6137">
          <cell r="A6137"/>
          <cell r="B6137"/>
          <cell r="C6137"/>
          <cell r="D6137"/>
          <cell r="E6137"/>
          <cell r="F6137"/>
          <cell r="G6137"/>
          <cell r="H6137" t="str">
            <v/>
          </cell>
        </row>
        <row r="6138">
          <cell r="A6138"/>
          <cell r="B6138"/>
          <cell r="C6138"/>
          <cell r="D6138"/>
          <cell r="E6138"/>
          <cell r="F6138"/>
          <cell r="G6138"/>
          <cell r="H6138" t="str">
            <v/>
          </cell>
        </row>
        <row r="6139">
          <cell r="A6139"/>
          <cell r="B6139"/>
          <cell r="C6139"/>
          <cell r="D6139"/>
          <cell r="E6139"/>
          <cell r="F6139"/>
          <cell r="G6139"/>
          <cell r="H6139" t="str">
            <v/>
          </cell>
        </row>
        <row r="6140">
          <cell r="A6140"/>
          <cell r="B6140"/>
          <cell r="C6140"/>
          <cell r="D6140"/>
          <cell r="E6140"/>
          <cell r="F6140"/>
          <cell r="G6140"/>
          <cell r="H6140" t="str">
            <v/>
          </cell>
        </row>
        <row r="6141">
          <cell r="A6141"/>
          <cell r="B6141"/>
          <cell r="C6141"/>
          <cell r="D6141"/>
          <cell r="E6141"/>
          <cell r="F6141"/>
          <cell r="G6141"/>
          <cell r="H6141" t="str">
            <v/>
          </cell>
        </row>
        <row r="6142">
          <cell r="A6142"/>
          <cell r="B6142"/>
          <cell r="C6142"/>
          <cell r="D6142"/>
          <cell r="E6142"/>
          <cell r="F6142"/>
          <cell r="G6142"/>
          <cell r="H6142" t="str">
            <v/>
          </cell>
        </row>
        <row r="6143">
          <cell r="A6143"/>
          <cell r="B6143"/>
          <cell r="C6143"/>
          <cell r="D6143"/>
          <cell r="E6143"/>
          <cell r="F6143"/>
          <cell r="G6143"/>
          <cell r="H6143" t="str">
            <v/>
          </cell>
        </row>
        <row r="6144">
          <cell r="A6144"/>
          <cell r="B6144"/>
          <cell r="C6144"/>
          <cell r="D6144"/>
          <cell r="E6144"/>
          <cell r="F6144"/>
          <cell r="G6144"/>
          <cell r="H6144" t="str">
            <v/>
          </cell>
        </row>
        <row r="6145">
          <cell r="A6145"/>
          <cell r="B6145"/>
          <cell r="C6145"/>
          <cell r="D6145"/>
          <cell r="E6145"/>
          <cell r="F6145"/>
          <cell r="G6145"/>
          <cell r="H6145" t="str">
            <v/>
          </cell>
        </row>
        <row r="6146">
          <cell r="A6146"/>
          <cell r="B6146"/>
          <cell r="C6146"/>
          <cell r="D6146"/>
          <cell r="E6146"/>
          <cell r="F6146"/>
          <cell r="G6146"/>
          <cell r="H6146" t="str">
            <v/>
          </cell>
        </row>
        <row r="6147">
          <cell r="A6147"/>
          <cell r="B6147"/>
          <cell r="C6147"/>
          <cell r="D6147"/>
          <cell r="E6147"/>
          <cell r="F6147"/>
          <cell r="G6147"/>
          <cell r="H6147" t="str">
            <v/>
          </cell>
        </row>
        <row r="6148">
          <cell r="A6148"/>
          <cell r="B6148"/>
          <cell r="C6148"/>
          <cell r="D6148"/>
          <cell r="E6148"/>
          <cell r="F6148"/>
          <cell r="G6148"/>
          <cell r="H6148" t="str">
            <v/>
          </cell>
        </row>
        <row r="6149">
          <cell r="A6149"/>
          <cell r="B6149"/>
          <cell r="C6149"/>
          <cell r="D6149"/>
          <cell r="E6149"/>
          <cell r="F6149"/>
          <cell r="G6149"/>
          <cell r="H6149" t="str">
            <v/>
          </cell>
        </row>
        <row r="6150">
          <cell r="A6150" t="str">
            <v xml:space="preserve">TOTAL CANTIDAD ITEM </v>
          </cell>
          <cell r="B6150"/>
          <cell r="C6150"/>
          <cell r="D6150"/>
          <cell r="E6150"/>
          <cell r="F6150"/>
          <cell r="G6150"/>
          <cell r="H6150" t="str">
            <v/>
          </cell>
        </row>
        <row r="6151">
          <cell r="A6151" t="str">
            <v>INSERTE PLANO, GRÁFICO O ESQUEMA AQUÍ</v>
          </cell>
          <cell r="B6151"/>
          <cell r="C6151"/>
          <cell r="D6151"/>
          <cell r="E6151"/>
          <cell r="F6151"/>
          <cell r="G6151"/>
          <cell r="H6151"/>
        </row>
        <row r="6152">
          <cell r="A6152"/>
          <cell r="B6152"/>
          <cell r="C6152"/>
          <cell r="D6152"/>
          <cell r="E6152"/>
          <cell r="F6152"/>
          <cell r="G6152"/>
          <cell r="H6152"/>
        </row>
        <row r="6153">
          <cell r="A6153"/>
          <cell r="B6153"/>
          <cell r="C6153"/>
          <cell r="D6153"/>
          <cell r="E6153"/>
          <cell r="F6153"/>
          <cell r="G6153"/>
          <cell r="H6153"/>
        </row>
        <row r="6154">
          <cell r="A6154"/>
          <cell r="B6154"/>
          <cell r="C6154"/>
          <cell r="D6154"/>
          <cell r="E6154"/>
          <cell r="F6154"/>
          <cell r="G6154"/>
          <cell r="H6154"/>
        </row>
        <row r="6155">
          <cell r="A6155"/>
          <cell r="B6155"/>
          <cell r="C6155"/>
          <cell r="D6155"/>
          <cell r="E6155"/>
          <cell r="F6155"/>
          <cell r="G6155"/>
          <cell r="H6155"/>
        </row>
        <row r="6156">
          <cell r="A6156"/>
          <cell r="B6156"/>
          <cell r="C6156"/>
          <cell r="D6156"/>
          <cell r="E6156"/>
          <cell r="F6156"/>
          <cell r="G6156"/>
          <cell r="H6156"/>
        </row>
        <row r="6157">
          <cell r="A6157"/>
          <cell r="B6157"/>
          <cell r="C6157"/>
          <cell r="D6157"/>
          <cell r="E6157"/>
          <cell r="F6157"/>
          <cell r="G6157"/>
          <cell r="H6157"/>
        </row>
        <row r="6158">
          <cell r="A6158"/>
          <cell r="B6158"/>
          <cell r="C6158"/>
          <cell r="D6158"/>
          <cell r="E6158"/>
          <cell r="F6158"/>
          <cell r="G6158"/>
          <cell r="H6158"/>
        </row>
        <row r="6159">
          <cell r="A6159"/>
          <cell r="B6159"/>
          <cell r="C6159"/>
          <cell r="D6159"/>
          <cell r="E6159"/>
          <cell r="F6159"/>
          <cell r="G6159"/>
          <cell r="H6159"/>
        </row>
        <row r="6160">
          <cell r="A6160"/>
          <cell r="B6160"/>
          <cell r="C6160"/>
          <cell r="D6160"/>
          <cell r="E6160"/>
          <cell r="F6160"/>
          <cell r="G6160"/>
          <cell r="H6160"/>
        </row>
        <row r="6161">
          <cell r="A6161"/>
          <cell r="B6161"/>
          <cell r="C6161"/>
          <cell r="D6161"/>
          <cell r="E6161"/>
          <cell r="F6161"/>
          <cell r="G6161"/>
          <cell r="H6161"/>
        </row>
        <row r="6162">
          <cell r="A6162"/>
          <cell r="B6162"/>
          <cell r="C6162"/>
          <cell r="D6162"/>
          <cell r="E6162"/>
          <cell r="F6162"/>
          <cell r="G6162"/>
          <cell r="H6162"/>
        </row>
        <row r="6163">
          <cell r="A6163"/>
          <cell r="B6163"/>
          <cell r="C6163"/>
          <cell r="D6163"/>
          <cell r="E6163"/>
          <cell r="F6163"/>
          <cell r="G6163"/>
          <cell r="H6163"/>
        </row>
        <row r="6164">
          <cell r="A6164"/>
          <cell r="B6164"/>
          <cell r="C6164"/>
          <cell r="D6164"/>
          <cell r="E6164"/>
          <cell r="F6164"/>
          <cell r="G6164"/>
          <cell r="H6164"/>
        </row>
        <row r="6165">
          <cell r="A6165"/>
          <cell r="B6165"/>
          <cell r="C6165"/>
          <cell r="D6165"/>
          <cell r="E6165"/>
          <cell r="F6165"/>
          <cell r="G6165"/>
          <cell r="H6165"/>
        </row>
        <row r="6166">
          <cell r="A6166"/>
          <cell r="B6166"/>
          <cell r="C6166"/>
          <cell r="D6166"/>
          <cell r="E6166"/>
          <cell r="F6166"/>
          <cell r="G6166"/>
          <cell r="H6166"/>
        </row>
        <row r="6167">
          <cell r="A6167"/>
          <cell r="B6167"/>
          <cell r="C6167"/>
          <cell r="D6167"/>
          <cell r="E6167"/>
          <cell r="F6167"/>
          <cell r="G6167"/>
          <cell r="H6167"/>
        </row>
        <row r="6168">
          <cell r="A6168"/>
          <cell r="B6168"/>
          <cell r="C6168"/>
          <cell r="D6168"/>
          <cell r="E6168"/>
          <cell r="F6168"/>
          <cell r="G6168"/>
          <cell r="H6168"/>
        </row>
        <row r="6169">
          <cell r="A6169"/>
          <cell r="B6169"/>
          <cell r="C6169"/>
          <cell r="D6169"/>
          <cell r="E6169"/>
          <cell r="F6169"/>
          <cell r="G6169"/>
          <cell r="H6169"/>
        </row>
        <row r="6170">
          <cell r="A6170"/>
          <cell r="B6170"/>
          <cell r="C6170"/>
          <cell r="D6170"/>
          <cell r="E6170"/>
          <cell r="F6170"/>
          <cell r="G6170"/>
          <cell r="H6170"/>
        </row>
        <row r="6171">
          <cell r="A6171"/>
          <cell r="C6171"/>
          <cell r="D6171"/>
          <cell r="E6171"/>
          <cell r="F6171"/>
          <cell r="G6171"/>
        </row>
        <row r="6172">
          <cell r="A6172"/>
          <cell r="C6172"/>
          <cell r="D6172"/>
          <cell r="E6172"/>
          <cell r="F6172"/>
          <cell r="G6172"/>
        </row>
        <row r="6173">
          <cell r="A6173"/>
          <cell r="B6173"/>
          <cell r="C6173"/>
          <cell r="D6173"/>
          <cell r="E6173"/>
          <cell r="F6173"/>
          <cell r="G6173"/>
        </row>
        <row r="6174">
          <cell r="A6174"/>
          <cell r="B6174" t="str">
            <v>LUIS ROBERTO MONTERROSA OROZCO</v>
          </cell>
          <cell r="C6174"/>
          <cell r="D6174"/>
          <cell r="E6174"/>
          <cell r="F6174"/>
          <cell r="G6174"/>
        </row>
        <row r="6175">
          <cell r="A6175"/>
          <cell r="B6175" t="str">
            <v>ING. CIVIL CONSULTOR EXTERNO</v>
          </cell>
          <cell r="C6175"/>
          <cell r="D6175"/>
          <cell r="E6175"/>
          <cell r="F6175"/>
          <cell r="G6175"/>
        </row>
        <row r="6176">
          <cell r="A6176"/>
          <cell r="B6176" t="str">
            <v>PLANEACION MUNICIPAL</v>
          </cell>
          <cell r="C6176"/>
          <cell r="D6176"/>
          <cell r="E6176"/>
          <cell r="F6176"/>
          <cell r="G6176"/>
        </row>
        <row r="6177">
          <cell r="A6177"/>
          <cell r="B6177" t="str">
            <v>M.P. 5202140692</v>
          </cell>
          <cell r="C6177" t="str">
            <v>ITEM  - PÁGINA 2</v>
          </cell>
          <cell r="D6177"/>
          <cell r="E6177"/>
          <cell r="F6177"/>
          <cell r="G6177"/>
          <cell r="H6177"/>
        </row>
        <row r="6178">
          <cell r="A6178" t="str">
            <v>DEPARTAMENTO DE ANTIOQUIA</v>
          </cell>
          <cell r="B6178"/>
          <cell r="C6178"/>
          <cell r="D6178"/>
          <cell r="E6178"/>
          <cell r="F6178"/>
          <cell r="G6178"/>
          <cell r="H6178"/>
        </row>
        <row r="6179">
          <cell r="A6179" t="str">
            <v>MUNICIPIO DE CAUCASIA</v>
          </cell>
          <cell r="B6179"/>
          <cell r="C6179"/>
          <cell r="D6179"/>
          <cell r="E6179"/>
          <cell r="F6179"/>
          <cell r="G6179"/>
          <cell r="H6179"/>
        </row>
        <row r="6180">
          <cell r="A6180" t="str">
            <v>PROYECTO: CONSTRUCCION DE PAVIMENTO RIGIDO URBANO EN LA URBANIZACION VILLA SUAREZ DEL MUNICIPIO DE CAUCASIA ,ANTIOQUIA</v>
          </cell>
          <cell r="B6180"/>
          <cell r="C6180"/>
          <cell r="D6180"/>
          <cell r="E6180"/>
          <cell r="F6180"/>
          <cell r="G6180"/>
          <cell r="H6180"/>
        </row>
        <row r="6181">
          <cell r="A6181"/>
          <cell r="C6181"/>
          <cell r="D6181"/>
          <cell r="E6181"/>
          <cell r="F6181"/>
          <cell r="G6181"/>
          <cell r="H6181"/>
        </row>
        <row r="6182">
          <cell r="A6182" t="str">
            <v>MEMORIAS DE OBRA</v>
          </cell>
          <cell r="B6182"/>
          <cell r="C6182"/>
          <cell r="D6182"/>
          <cell r="E6182"/>
          <cell r="F6182"/>
          <cell r="G6182"/>
          <cell r="H6182"/>
        </row>
        <row r="6184">
          <cell r="A6184" t="str">
            <v>ITEM</v>
          </cell>
          <cell r="B6184" t="str">
            <v>DESCRIPCIÓN</v>
          </cell>
          <cell r="C6184"/>
          <cell r="D6184"/>
          <cell r="E6184"/>
          <cell r="F6184"/>
          <cell r="G6184" t="str">
            <v>UNIDAD</v>
          </cell>
          <cell r="H6184" t="str">
            <v>CANTIDAD</v>
          </cell>
        </row>
        <row r="6185">
          <cell r="A6185"/>
          <cell r="B6185" t="str">
            <v/>
          </cell>
          <cell r="C6185"/>
          <cell r="D6185"/>
          <cell r="E6185"/>
          <cell r="F6185"/>
          <cell r="G6185" t="str">
            <v/>
          </cell>
          <cell r="H6185" t="str">
            <v/>
          </cell>
        </row>
        <row r="6186">
          <cell r="A6186"/>
          <cell r="B6186"/>
          <cell r="C6186"/>
          <cell r="D6186"/>
          <cell r="E6186"/>
          <cell r="F6186"/>
          <cell r="G6186"/>
        </row>
        <row r="6187">
          <cell r="A6187" t="str">
            <v>DETALLE</v>
          </cell>
          <cell r="B6187"/>
          <cell r="C6187" t="str">
            <v>FACTOR</v>
          </cell>
          <cell r="D6187" t="str">
            <v>CANTIDAD</v>
          </cell>
          <cell r="E6187" t="str">
            <v>A (ML)</v>
          </cell>
          <cell r="F6187" t="str">
            <v>B (M2)</v>
          </cell>
          <cell r="G6187" t="str">
            <v>C (M3)</v>
          </cell>
          <cell r="H6187" t="str">
            <v>TOTAL</v>
          </cell>
        </row>
        <row r="6188">
          <cell r="A6188"/>
          <cell r="B6188"/>
          <cell r="C6188"/>
          <cell r="D6188"/>
          <cell r="E6188"/>
          <cell r="F6188"/>
          <cell r="G6188"/>
          <cell r="H6188" t="str">
            <v/>
          </cell>
        </row>
        <row r="6189">
          <cell r="A6189"/>
          <cell r="B6189"/>
          <cell r="C6189"/>
          <cell r="D6189"/>
          <cell r="E6189"/>
          <cell r="F6189"/>
          <cell r="G6189"/>
          <cell r="H6189" t="str">
            <v/>
          </cell>
        </row>
        <row r="6190">
          <cell r="A6190"/>
          <cell r="B6190"/>
          <cell r="C6190"/>
          <cell r="D6190"/>
          <cell r="E6190"/>
          <cell r="F6190"/>
          <cell r="G6190"/>
          <cell r="H6190" t="str">
            <v/>
          </cell>
        </row>
        <row r="6191">
          <cell r="A6191"/>
          <cell r="B6191"/>
          <cell r="C6191"/>
          <cell r="D6191"/>
          <cell r="E6191"/>
          <cell r="F6191"/>
          <cell r="G6191"/>
          <cell r="H6191" t="str">
            <v/>
          </cell>
        </row>
        <row r="6192">
          <cell r="A6192"/>
          <cell r="B6192"/>
          <cell r="C6192"/>
          <cell r="D6192"/>
          <cell r="E6192"/>
          <cell r="F6192"/>
          <cell r="G6192"/>
          <cell r="H6192" t="str">
            <v/>
          </cell>
        </row>
        <row r="6193">
          <cell r="A6193"/>
          <cell r="B6193"/>
          <cell r="C6193"/>
          <cell r="D6193"/>
          <cell r="E6193"/>
          <cell r="F6193"/>
          <cell r="G6193"/>
          <cell r="H6193" t="str">
            <v/>
          </cell>
        </row>
        <row r="6194">
          <cell r="A6194"/>
          <cell r="B6194"/>
          <cell r="C6194"/>
          <cell r="D6194"/>
          <cell r="E6194"/>
          <cell r="F6194"/>
          <cell r="G6194"/>
          <cell r="H6194" t="str">
            <v/>
          </cell>
        </row>
        <row r="6195">
          <cell r="A6195"/>
          <cell r="B6195"/>
          <cell r="C6195"/>
          <cell r="D6195"/>
          <cell r="E6195"/>
          <cell r="F6195"/>
          <cell r="G6195"/>
          <cell r="H6195" t="str">
            <v/>
          </cell>
        </row>
        <row r="6196">
          <cell r="A6196"/>
          <cell r="B6196"/>
          <cell r="C6196"/>
          <cell r="D6196"/>
          <cell r="E6196"/>
          <cell r="F6196"/>
          <cell r="G6196"/>
          <cell r="H6196" t="str">
            <v/>
          </cell>
        </row>
        <row r="6197">
          <cell r="A6197"/>
          <cell r="B6197"/>
          <cell r="C6197"/>
          <cell r="D6197"/>
          <cell r="E6197"/>
          <cell r="F6197"/>
          <cell r="G6197"/>
          <cell r="H6197" t="str">
            <v/>
          </cell>
        </row>
        <row r="6198">
          <cell r="A6198"/>
          <cell r="B6198"/>
          <cell r="C6198"/>
          <cell r="D6198"/>
          <cell r="E6198"/>
          <cell r="F6198"/>
          <cell r="G6198"/>
          <cell r="H6198" t="str">
            <v/>
          </cell>
        </row>
        <row r="6199">
          <cell r="A6199"/>
          <cell r="B6199"/>
          <cell r="C6199"/>
          <cell r="D6199"/>
          <cell r="E6199"/>
          <cell r="F6199"/>
          <cell r="G6199"/>
          <cell r="H6199" t="str">
            <v/>
          </cell>
        </row>
        <row r="6200">
          <cell r="A6200"/>
          <cell r="B6200"/>
          <cell r="C6200"/>
          <cell r="D6200"/>
          <cell r="E6200"/>
          <cell r="F6200"/>
          <cell r="G6200"/>
          <cell r="H6200" t="str">
            <v/>
          </cell>
        </row>
        <row r="6201">
          <cell r="A6201"/>
          <cell r="B6201"/>
          <cell r="C6201"/>
          <cell r="D6201"/>
          <cell r="E6201"/>
          <cell r="F6201"/>
          <cell r="G6201"/>
          <cell r="H6201" t="str">
            <v/>
          </cell>
        </row>
        <row r="6202">
          <cell r="A6202"/>
          <cell r="B6202"/>
          <cell r="C6202"/>
          <cell r="D6202"/>
          <cell r="E6202"/>
          <cell r="F6202"/>
          <cell r="G6202"/>
          <cell r="H6202" t="str">
            <v/>
          </cell>
        </row>
        <row r="6203">
          <cell r="A6203"/>
          <cell r="B6203"/>
          <cell r="C6203"/>
          <cell r="D6203"/>
          <cell r="E6203"/>
          <cell r="F6203"/>
          <cell r="G6203"/>
          <cell r="H6203" t="str">
            <v/>
          </cell>
        </row>
        <row r="6204">
          <cell r="A6204"/>
          <cell r="B6204"/>
          <cell r="C6204"/>
          <cell r="D6204"/>
          <cell r="E6204"/>
          <cell r="F6204"/>
          <cell r="G6204"/>
          <cell r="H6204" t="str">
            <v/>
          </cell>
        </row>
        <row r="6205">
          <cell r="A6205"/>
          <cell r="B6205"/>
          <cell r="C6205"/>
          <cell r="D6205"/>
          <cell r="E6205"/>
          <cell r="F6205"/>
          <cell r="G6205"/>
          <cell r="H6205" t="str">
            <v/>
          </cell>
        </row>
        <row r="6206">
          <cell r="A6206"/>
          <cell r="B6206"/>
          <cell r="C6206"/>
          <cell r="D6206"/>
          <cell r="E6206"/>
          <cell r="F6206"/>
          <cell r="G6206"/>
          <cell r="H6206" t="str">
            <v/>
          </cell>
        </row>
        <row r="6207">
          <cell r="A6207"/>
          <cell r="B6207"/>
          <cell r="C6207"/>
          <cell r="D6207"/>
          <cell r="E6207"/>
          <cell r="F6207"/>
          <cell r="G6207"/>
          <cell r="H6207" t="str">
            <v/>
          </cell>
        </row>
        <row r="6208">
          <cell r="A6208"/>
          <cell r="B6208"/>
          <cell r="C6208"/>
          <cell r="D6208"/>
          <cell r="E6208"/>
          <cell r="F6208"/>
          <cell r="G6208"/>
          <cell r="H6208" t="str">
            <v/>
          </cell>
        </row>
        <row r="6209">
          <cell r="A6209"/>
          <cell r="B6209"/>
          <cell r="C6209"/>
          <cell r="D6209"/>
          <cell r="E6209"/>
          <cell r="F6209"/>
          <cell r="G6209"/>
          <cell r="H6209" t="str">
            <v/>
          </cell>
        </row>
        <row r="6210">
          <cell r="A6210"/>
          <cell r="B6210"/>
          <cell r="C6210"/>
          <cell r="D6210"/>
          <cell r="E6210"/>
          <cell r="F6210"/>
          <cell r="G6210"/>
          <cell r="H6210" t="str">
            <v/>
          </cell>
        </row>
        <row r="6211">
          <cell r="A6211"/>
          <cell r="B6211"/>
          <cell r="C6211"/>
          <cell r="D6211"/>
          <cell r="E6211"/>
          <cell r="F6211"/>
          <cell r="G6211"/>
          <cell r="H6211" t="str">
            <v/>
          </cell>
        </row>
        <row r="6212">
          <cell r="A6212"/>
          <cell r="B6212"/>
          <cell r="C6212"/>
          <cell r="D6212"/>
          <cell r="E6212"/>
          <cell r="F6212"/>
          <cell r="G6212"/>
          <cell r="H6212" t="str">
            <v/>
          </cell>
        </row>
        <row r="6213">
          <cell r="A6213"/>
          <cell r="B6213"/>
          <cell r="C6213"/>
          <cell r="D6213"/>
          <cell r="E6213"/>
          <cell r="F6213"/>
          <cell r="G6213"/>
          <cell r="H6213" t="str">
            <v/>
          </cell>
        </row>
        <row r="6214">
          <cell r="A6214"/>
          <cell r="B6214"/>
          <cell r="C6214"/>
          <cell r="D6214"/>
          <cell r="E6214"/>
          <cell r="F6214"/>
          <cell r="G6214"/>
          <cell r="H6214" t="str">
            <v/>
          </cell>
        </row>
        <row r="6215">
          <cell r="A6215"/>
          <cell r="B6215"/>
          <cell r="C6215"/>
          <cell r="D6215"/>
          <cell r="E6215"/>
          <cell r="F6215"/>
          <cell r="G6215"/>
          <cell r="H6215" t="str">
            <v/>
          </cell>
        </row>
        <row r="6216">
          <cell r="A6216"/>
          <cell r="B6216"/>
          <cell r="C6216"/>
          <cell r="D6216"/>
          <cell r="E6216"/>
          <cell r="F6216"/>
          <cell r="G6216"/>
          <cell r="H6216" t="str">
            <v/>
          </cell>
        </row>
        <row r="6217">
          <cell r="A6217"/>
          <cell r="B6217"/>
          <cell r="C6217"/>
          <cell r="D6217"/>
          <cell r="E6217"/>
          <cell r="F6217"/>
          <cell r="G6217"/>
          <cell r="H6217" t="str">
            <v/>
          </cell>
        </row>
        <row r="6218">
          <cell r="A6218"/>
          <cell r="B6218"/>
          <cell r="C6218"/>
          <cell r="D6218"/>
          <cell r="E6218"/>
          <cell r="F6218"/>
          <cell r="G6218"/>
          <cell r="H6218" t="str">
            <v/>
          </cell>
        </row>
        <row r="6219">
          <cell r="A6219" t="str">
            <v>ITEM  - PÁGINA 1</v>
          </cell>
          <cell r="B6219"/>
          <cell r="C6219"/>
          <cell r="D6219"/>
          <cell r="E6219"/>
          <cell r="F6219"/>
          <cell r="G6219"/>
          <cell r="H6219"/>
        </row>
        <row r="6220">
          <cell r="A6220"/>
          <cell r="B6220"/>
          <cell r="C6220"/>
          <cell r="D6220"/>
          <cell r="E6220"/>
          <cell r="F6220"/>
          <cell r="G6220"/>
          <cell r="H6220" t="str">
            <v/>
          </cell>
        </row>
        <row r="6221">
          <cell r="A6221"/>
          <cell r="B6221"/>
          <cell r="C6221"/>
          <cell r="D6221"/>
          <cell r="E6221"/>
          <cell r="F6221"/>
          <cell r="G6221"/>
          <cell r="H6221" t="str">
            <v/>
          </cell>
        </row>
        <row r="6222">
          <cell r="A6222"/>
          <cell r="B6222"/>
          <cell r="C6222"/>
          <cell r="D6222"/>
          <cell r="E6222"/>
          <cell r="F6222"/>
          <cell r="G6222"/>
          <cell r="H6222" t="str">
            <v/>
          </cell>
        </row>
        <row r="6223">
          <cell r="A6223"/>
          <cell r="B6223"/>
          <cell r="C6223"/>
          <cell r="D6223"/>
          <cell r="E6223"/>
          <cell r="F6223"/>
          <cell r="G6223"/>
          <cell r="H6223" t="str">
            <v/>
          </cell>
        </row>
        <row r="6224">
          <cell r="A6224"/>
          <cell r="B6224"/>
          <cell r="C6224"/>
          <cell r="D6224"/>
          <cell r="E6224"/>
          <cell r="F6224"/>
          <cell r="G6224"/>
          <cell r="H6224" t="str">
            <v/>
          </cell>
        </row>
        <row r="6225">
          <cell r="A6225"/>
          <cell r="B6225"/>
          <cell r="C6225"/>
          <cell r="D6225"/>
          <cell r="E6225"/>
          <cell r="F6225"/>
          <cell r="G6225"/>
          <cell r="H6225" t="str">
            <v/>
          </cell>
        </row>
        <row r="6226">
          <cell r="A6226"/>
          <cell r="B6226"/>
          <cell r="C6226"/>
          <cell r="D6226"/>
          <cell r="E6226"/>
          <cell r="F6226"/>
          <cell r="G6226"/>
          <cell r="H6226" t="str">
            <v/>
          </cell>
        </row>
        <row r="6227">
          <cell r="A6227"/>
          <cell r="B6227"/>
          <cell r="C6227"/>
          <cell r="D6227"/>
          <cell r="E6227"/>
          <cell r="F6227"/>
          <cell r="G6227"/>
          <cell r="H6227" t="str">
            <v/>
          </cell>
        </row>
        <row r="6228">
          <cell r="A6228"/>
          <cell r="B6228"/>
          <cell r="C6228"/>
          <cell r="D6228"/>
          <cell r="E6228"/>
          <cell r="F6228"/>
          <cell r="G6228"/>
          <cell r="H6228" t="str">
            <v/>
          </cell>
        </row>
        <row r="6229">
          <cell r="A6229"/>
          <cell r="B6229"/>
          <cell r="C6229"/>
          <cell r="D6229"/>
          <cell r="E6229"/>
          <cell r="F6229"/>
          <cell r="G6229"/>
          <cell r="H6229" t="str">
            <v/>
          </cell>
        </row>
        <row r="6230">
          <cell r="A6230"/>
          <cell r="B6230"/>
          <cell r="C6230"/>
          <cell r="D6230"/>
          <cell r="E6230"/>
          <cell r="F6230"/>
          <cell r="G6230"/>
          <cell r="H6230" t="str">
            <v/>
          </cell>
        </row>
        <row r="6231">
          <cell r="A6231"/>
          <cell r="B6231"/>
          <cell r="C6231"/>
          <cell r="D6231"/>
          <cell r="E6231"/>
          <cell r="F6231"/>
          <cell r="G6231"/>
          <cell r="H6231" t="str">
            <v/>
          </cell>
        </row>
        <row r="6232">
          <cell r="A6232"/>
          <cell r="B6232"/>
          <cell r="C6232"/>
          <cell r="D6232"/>
          <cell r="E6232"/>
          <cell r="F6232"/>
          <cell r="G6232"/>
          <cell r="H6232" t="str">
            <v/>
          </cell>
        </row>
        <row r="6233">
          <cell r="A6233"/>
          <cell r="B6233"/>
          <cell r="C6233"/>
          <cell r="D6233"/>
          <cell r="E6233"/>
          <cell r="F6233"/>
          <cell r="G6233"/>
          <cell r="H6233" t="str">
            <v/>
          </cell>
        </row>
        <row r="6234">
          <cell r="A6234"/>
          <cell r="B6234"/>
          <cell r="C6234"/>
          <cell r="D6234"/>
          <cell r="E6234"/>
          <cell r="F6234"/>
          <cell r="G6234"/>
          <cell r="H6234" t="str">
            <v/>
          </cell>
        </row>
        <row r="6235">
          <cell r="A6235"/>
          <cell r="B6235"/>
          <cell r="C6235"/>
          <cell r="D6235"/>
          <cell r="E6235"/>
          <cell r="F6235"/>
          <cell r="G6235"/>
          <cell r="H6235" t="str">
            <v/>
          </cell>
        </row>
        <row r="6236">
          <cell r="A6236"/>
          <cell r="B6236"/>
          <cell r="C6236"/>
          <cell r="D6236"/>
          <cell r="E6236"/>
          <cell r="F6236"/>
          <cell r="G6236"/>
          <cell r="H6236" t="str">
            <v/>
          </cell>
        </row>
        <row r="6237">
          <cell r="A6237" t="str">
            <v xml:space="preserve">TOTAL CANTIDAD ITEM </v>
          </cell>
          <cell r="B6237"/>
          <cell r="C6237"/>
          <cell r="D6237"/>
          <cell r="E6237"/>
          <cell r="F6237"/>
          <cell r="G6237"/>
          <cell r="H6237" t="str">
            <v/>
          </cell>
        </row>
        <row r="6238">
          <cell r="A6238" t="str">
            <v>INSERTE PLANO, GRÁFICO O ESQUEMA AQUÍ</v>
          </cell>
          <cell r="B6238"/>
          <cell r="C6238"/>
          <cell r="D6238"/>
          <cell r="E6238"/>
          <cell r="F6238"/>
          <cell r="G6238"/>
          <cell r="H6238"/>
        </row>
        <row r="6239">
          <cell r="A6239"/>
          <cell r="B6239"/>
          <cell r="C6239"/>
          <cell r="D6239"/>
          <cell r="E6239"/>
          <cell r="F6239"/>
          <cell r="G6239"/>
          <cell r="H6239"/>
        </row>
        <row r="6240">
          <cell r="A6240"/>
          <cell r="B6240"/>
          <cell r="C6240"/>
          <cell r="D6240"/>
          <cell r="E6240"/>
          <cell r="F6240"/>
          <cell r="G6240"/>
          <cell r="H6240"/>
        </row>
        <row r="6241">
          <cell r="A6241"/>
          <cell r="B6241"/>
          <cell r="C6241"/>
          <cell r="D6241"/>
          <cell r="E6241"/>
          <cell r="F6241"/>
          <cell r="G6241"/>
          <cell r="H6241"/>
        </row>
        <row r="6242">
          <cell r="A6242"/>
          <cell r="B6242"/>
          <cell r="C6242"/>
          <cell r="D6242"/>
          <cell r="E6242"/>
          <cell r="F6242"/>
          <cell r="G6242"/>
          <cell r="H6242"/>
        </row>
        <row r="6243">
          <cell r="A6243"/>
          <cell r="B6243"/>
          <cell r="C6243"/>
          <cell r="D6243"/>
          <cell r="E6243"/>
          <cell r="F6243"/>
          <cell r="G6243"/>
          <cell r="H6243"/>
        </row>
        <row r="6244">
          <cell r="A6244"/>
          <cell r="B6244"/>
          <cell r="C6244"/>
          <cell r="D6244"/>
          <cell r="E6244"/>
          <cell r="F6244"/>
          <cell r="G6244"/>
          <cell r="H6244"/>
        </row>
        <row r="6245">
          <cell r="A6245"/>
          <cell r="B6245"/>
          <cell r="C6245"/>
          <cell r="D6245"/>
          <cell r="E6245"/>
          <cell r="F6245"/>
          <cell r="G6245"/>
          <cell r="H6245"/>
        </row>
        <row r="6246">
          <cell r="A6246"/>
          <cell r="B6246"/>
          <cell r="C6246"/>
          <cell r="D6246"/>
          <cell r="E6246"/>
          <cell r="F6246"/>
          <cell r="G6246"/>
          <cell r="H6246"/>
        </row>
        <row r="6247">
          <cell r="A6247"/>
          <cell r="B6247"/>
          <cell r="C6247"/>
          <cell r="D6247"/>
          <cell r="E6247"/>
          <cell r="F6247"/>
          <cell r="G6247"/>
          <cell r="H6247"/>
        </row>
        <row r="6248">
          <cell r="A6248"/>
          <cell r="B6248"/>
          <cell r="C6248"/>
          <cell r="D6248"/>
          <cell r="E6248"/>
          <cell r="F6248"/>
          <cell r="G6248"/>
          <cell r="H6248"/>
        </row>
        <row r="6249">
          <cell r="A6249"/>
          <cell r="B6249"/>
          <cell r="C6249"/>
          <cell r="D6249"/>
          <cell r="E6249"/>
          <cell r="F6249"/>
          <cell r="G6249"/>
          <cell r="H6249"/>
        </row>
        <row r="6250">
          <cell r="A6250"/>
          <cell r="B6250"/>
          <cell r="C6250"/>
          <cell r="D6250"/>
          <cell r="E6250"/>
          <cell r="F6250"/>
          <cell r="G6250"/>
          <cell r="H6250"/>
        </row>
        <row r="6251">
          <cell r="A6251"/>
          <cell r="B6251"/>
          <cell r="C6251"/>
          <cell r="D6251"/>
          <cell r="E6251"/>
          <cell r="F6251"/>
          <cell r="G6251"/>
          <cell r="H6251"/>
        </row>
        <row r="6252">
          <cell r="A6252"/>
          <cell r="B6252"/>
          <cell r="C6252"/>
          <cell r="D6252"/>
          <cell r="E6252"/>
          <cell r="F6252"/>
          <cell r="G6252"/>
          <cell r="H6252"/>
        </row>
        <row r="6253">
          <cell r="A6253"/>
          <cell r="B6253"/>
          <cell r="C6253"/>
          <cell r="D6253"/>
          <cell r="E6253"/>
          <cell r="F6253"/>
          <cell r="G6253"/>
          <cell r="H6253"/>
        </row>
        <row r="6254">
          <cell r="A6254"/>
          <cell r="B6254"/>
          <cell r="C6254"/>
          <cell r="D6254"/>
          <cell r="E6254"/>
          <cell r="F6254"/>
          <cell r="G6254"/>
          <cell r="H6254"/>
        </row>
        <row r="6255">
          <cell r="A6255"/>
          <cell r="B6255"/>
          <cell r="C6255"/>
          <cell r="D6255"/>
          <cell r="E6255"/>
          <cell r="F6255"/>
          <cell r="G6255"/>
          <cell r="H6255"/>
        </row>
        <row r="6256">
          <cell r="A6256"/>
          <cell r="B6256"/>
          <cell r="C6256"/>
          <cell r="D6256"/>
          <cell r="E6256"/>
          <cell r="F6256"/>
          <cell r="G6256"/>
          <cell r="H6256"/>
        </row>
        <row r="6257">
          <cell r="A6257"/>
          <cell r="B6257"/>
          <cell r="C6257"/>
          <cell r="D6257"/>
          <cell r="E6257"/>
          <cell r="F6257"/>
          <cell r="G6257"/>
          <cell r="H6257"/>
        </row>
        <row r="6258">
          <cell r="A6258"/>
          <cell r="C6258"/>
          <cell r="D6258"/>
          <cell r="E6258"/>
          <cell r="F6258"/>
          <cell r="G6258"/>
        </row>
        <row r="6259">
          <cell r="A6259"/>
          <cell r="C6259"/>
          <cell r="D6259"/>
          <cell r="E6259"/>
          <cell r="F6259"/>
          <cell r="G6259"/>
        </row>
        <row r="6260">
          <cell r="A6260"/>
          <cell r="B6260"/>
          <cell r="C6260"/>
          <cell r="D6260"/>
          <cell r="E6260"/>
          <cell r="F6260"/>
          <cell r="G6260"/>
        </row>
        <row r="6261">
          <cell r="A6261"/>
          <cell r="B6261" t="str">
            <v>LUIS ROBERTO MONTERROSA OROZCO</v>
          </cell>
          <cell r="C6261"/>
          <cell r="D6261"/>
          <cell r="E6261"/>
          <cell r="F6261"/>
          <cell r="G6261"/>
        </row>
        <row r="6262">
          <cell r="A6262"/>
          <cell r="B6262" t="str">
            <v>ING. CIVIL CONSULTOR EXTERNO</v>
          </cell>
          <cell r="C6262"/>
          <cell r="D6262"/>
          <cell r="E6262"/>
          <cell r="F6262"/>
          <cell r="G6262"/>
        </row>
        <row r="6263">
          <cell r="A6263"/>
          <cell r="B6263" t="str">
            <v>PLANEACION MUNICIPAL</v>
          </cell>
          <cell r="C6263"/>
          <cell r="D6263"/>
          <cell r="E6263"/>
          <cell r="F6263"/>
          <cell r="G6263"/>
        </row>
        <row r="6264">
          <cell r="A6264"/>
          <cell r="B6264" t="str">
            <v>M.P. 5202140692</v>
          </cell>
          <cell r="C6264" t="str">
            <v>ITEM  - PÁGINA 2</v>
          </cell>
          <cell r="D6264"/>
          <cell r="E6264"/>
          <cell r="F6264"/>
          <cell r="G6264"/>
          <cell r="H6264"/>
        </row>
        <row r="6265">
          <cell r="A6265" t="str">
            <v>DEPARTAMENTO DE ANTIOQUIA</v>
          </cell>
          <cell r="B6265"/>
          <cell r="C6265"/>
          <cell r="D6265"/>
          <cell r="E6265"/>
          <cell r="F6265"/>
          <cell r="G6265"/>
          <cell r="H6265"/>
        </row>
        <row r="6266">
          <cell r="A6266" t="str">
            <v>MUNICIPIO DE CAUCASIA</v>
          </cell>
          <cell r="B6266"/>
          <cell r="C6266"/>
          <cell r="D6266"/>
          <cell r="E6266"/>
          <cell r="F6266"/>
          <cell r="G6266"/>
          <cell r="H6266"/>
        </row>
        <row r="6267">
          <cell r="A6267" t="str">
            <v>PROYECTO: CONSTRUCCION DE PAVIMENTO RIGIDO URBANO EN LA URBANIZACION VILLA SUAREZ DEL MUNICIPIO DE CAUCASIA ,ANTIOQUIA</v>
          </cell>
          <cell r="B6267"/>
          <cell r="C6267"/>
          <cell r="D6267"/>
          <cell r="E6267"/>
          <cell r="F6267"/>
          <cell r="G6267"/>
          <cell r="H6267"/>
        </row>
        <row r="6268">
          <cell r="A6268"/>
          <cell r="C6268"/>
          <cell r="D6268"/>
          <cell r="E6268"/>
          <cell r="F6268"/>
          <cell r="G6268"/>
          <cell r="H6268"/>
        </row>
        <row r="6269">
          <cell r="A6269" t="str">
            <v>MEMORIAS DE OBRA</v>
          </cell>
          <cell r="B6269"/>
          <cell r="C6269"/>
          <cell r="D6269"/>
          <cell r="E6269"/>
          <cell r="F6269"/>
          <cell r="G6269"/>
          <cell r="H6269"/>
        </row>
        <row r="6271">
          <cell r="A6271" t="str">
            <v>ITEM</v>
          </cell>
          <cell r="B6271" t="str">
            <v>DESCRIPCIÓN</v>
          </cell>
          <cell r="C6271"/>
          <cell r="D6271"/>
          <cell r="E6271"/>
          <cell r="F6271"/>
          <cell r="G6271" t="str">
            <v>UNIDAD</v>
          </cell>
          <cell r="H6271" t="str">
            <v>CANTIDAD</v>
          </cell>
        </row>
        <row r="6272">
          <cell r="A6272"/>
          <cell r="B6272" t="str">
            <v/>
          </cell>
          <cell r="C6272"/>
          <cell r="D6272"/>
          <cell r="E6272"/>
          <cell r="F6272"/>
          <cell r="G6272" t="str">
            <v/>
          </cell>
          <cell r="H6272" t="str">
            <v/>
          </cell>
        </row>
        <row r="6273">
          <cell r="A6273"/>
          <cell r="B6273"/>
          <cell r="C6273"/>
          <cell r="D6273"/>
          <cell r="E6273"/>
          <cell r="F6273"/>
          <cell r="G6273"/>
        </row>
        <row r="6274">
          <cell r="A6274" t="str">
            <v>DETALLE</v>
          </cell>
          <cell r="B6274"/>
          <cell r="C6274" t="str">
            <v>FACTOR</v>
          </cell>
          <cell r="D6274" t="str">
            <v>CANTIDAD</v>
          </cell>
          <cell r="E6274" t="str">
            <v>A (ML)</v>
          </cell>
          <cell r="F6274" t="str">
            <v>B (M2)</v>
          </cell>
          <cell r="G6274" t="str">
            <v>C (M3)</v>
          </cell>
          <cell r="H6274" t="str">
            <v>TOTAL</v>
          </cell>
        </row>
        <row r="6275">
          <cell r="A6275"/>
          <cell r="B6275"/>
          <cell r="C6275"/>
          <cell r="D6275"/>
          <cell r="E6275"/>
          <cell r="F6275"/>
          <cell r="G6275"/>
          <cell r="H6275" t="str">
            <v/>
          </cell>
        </row>
        <row r="6276">
          <cell r="A6276"/>
          <cell r="B6276"/>
          <cell r="C6276"/>
          <cell r="D6276"/>
          <cell r="E6276"/>
          <cell r="F6276"/>
          <cell r="G6276"/>
          <cell r="H6276" t="str">
            <v/>
          </cell>
        </row>
        <row r="6277">
          <cell r="A6277"/>
          <cell r="B6277"/>
          <cell r="C6277"/>
          <cell r="D6277"/>
          <cell r="E6277"/>
          <cell r="F6277"/>
          <cell r="G6277"/>
          <cell r="H6277" t="str">
            <v/>
          </cell>
        </row>
        <row r="6278">
          <cell r="A6278"/>
          <cell r="B6278"/>
          <cell r="C6278"/>
          <cell r="D6278"/>
          <cell r="E6278"/>
          <cell r="F6278"/>
          <cell r="G6278"/>
          <cell r="H6278" t="str">
            <v/>
          </cell>
        </row>
        <row r="6279">
          <cell r="A6279"/>
          <cell r="B6279"/>
          <cell r="C6279"/>
          <cell r="D6279"/>
          <cell r="E6279"/>
          <cell r="F6279"/>
          <cell r="G6279"/>
          <cell r="H6279" t="str">
            <v/>
          </cell>
        </row>
        <row r="6280">
          <cell r="A6280"/>
          <cell r="B6280"/>
          <cell r="C6280"/>
          <cell r="D6280"/>
          <cell r="E6280"/>
          <cell r="F6280"/>
          <cell r="G6280"/>
          <cell r="H6280" t="str">
            <v/>
          </cell>
        </row>
        <row r="6281">
          <cell r="A6281"/>
          <cell r="B6281"/>
          <cell r="C6281"/>
          <cell r="D6281"/>
          <cell r="E6281"/>
          <cell r="F6281"/>
          <cell r="G6281"/>
          <cell r="H6281" t="str">
            <v/>
          </cell>
        </row>
        <row r="6282">
          <cell r="A6282"/>
          <cell r="B6282"/>
          <cell r="C6282"/>
          <cell r="D6282"/>
          <cell r="E6282"/>
          <cell r="F6282"/>
          <cell r="G6282"/>
          <cell r="H6282" t="str">
            <v/>
          </cell>
        </row>
        <row r="6283">
          <cell r="A6283"/>
          <cell r="B6283"/>
          <cell r="C6283"/>
          <cell r="D6283"/>
          <cell r="E6283"/>
          <cell r="F6283"/>
          <cell r="G6283"/>
          <cell r="H6283" t="str">
            <v/>
          </cell>
        </row>
        <row r="6284">
          <cell r="A6284"/>
          <cell r="B6284"/>
          <cell r="C6284"/>
          <cell r="D6284"/>
          <cell r="E6284"/>
          <cell r="F6284"/>
          <cell r="G6284"/>
          <cell r="H6284" t="str">
            <v/>
          </cell>
        </row>
        <row r="6285">
          <cell r="A6285"/>
          <cell r="B6285"/>
          <cell r="C6285"/>
          <cell r="D6285"/>
          <cell r="E6285"/>
          <cell r="F6285"/>
          <cell r="G6285"/>
          <cell r="H6285" t="str">
            <v/>
          </cell>
        </row>
        <row r="6286">
          <cell r="A6286"/>
          <cell r="B6286"/>
          <cell r="C6286"/>
          <cell r="D6286"/>
          <cell r="E6286"/>
          <cell r="F6286"/>
          <cell r="G6286"/>
          <cell r="H6286" t="str">
            <v/>
          </cell>
        </row>
        <row r="6287">
          <cell r="A6287"/>
          <cell r="B6287"/>
          <cell r="C6287"/>
          <cell r="D6287"/>
          <cell r="E6287"/>
          <cell r="F6287"/>
          <cell r="G6287"/>
          <cell r="H6287" t="str">
            <v/>
          </cell>
        </row>
        <row r="6288">
          <cell r="A6288"/>
          <cell r="B6288"/>
          <cell r="C6288"/>
          <cell r="D6288"/>
          <cell r="E6288"/>
          <cell r="F6288"/>
          <cell r="G6288"/>
          <cell r="H6288" t="str">
            <v/>
          </cell>
        </row>
        <row r="6289">
          <cell r="A6289"/>
          <cell r="B6289"/>
          <cell r="C6289"/>
          <cell r="D6289"/>
          <cell r="E6289"/>
          <cell r="F6289"/>
          <cell r="G6289"/>
          <cell r="H6289" t="str">
            <v/>
          </cell>
        </row>
        <row r="6290">
          <cell r="A6290"/>
          <cell r="B6290"/>
          <cell r="C6290"/>
          <cell r="D6290"/>
          <cell r="E6290"/>
          <cell r="F6290"/>
          <cell r="G6290"/>
          <cell r="H6290" t="str">
            <v/>
          </cell>
        </row>
        <row r="6291">
          <cell r="A6291"/>
          <cell r="B6291"/>
          <cell r="C6291"/>
          <cell r="D6291"/>
          <cell r="E6291"/>
          <cell r="F6291"/>
          <cell r="G6291"/>
          <cell r="H6291" t="str">
            <v/>
          </cell>
        </row>
        <row r="6292">
          <cell r="A6292"/>
          <cell r="B6292"/>
          <cell r="C6292"/>
          <cell r="D6292"/>
          <cell r="E6292"/>
          <cell r="F6292"/>
          <cell r="G6292"/>
          <cell r="H6292" t="str">
            <v/>
          </cell>
        </row>
        <row r="6293">
          <cell r="A6293"/>
          <cell r="B6293"/>
          <cell r="C6293"/>
          <cell r="D6293"/>
          <cell r="E6293"/>
          <cell r="F6293"/>
          <cell r="G6293"/>
          <cell r="H6293" t="str">
            <v/>
          </cell>
        </row>
        <row r="6294">
          <cell r="A6294"/>
          <cell r="B6294"/>
          <cell r="C6294"/>
          <cell r="D6294"/>
          <cell r="E6294"/>
          <cell r="F6294"/>
          <cell r="G6294"/>
          <cell r="H6294" t="str">
            <v/>
          </cell>
        </row>
        <row r="6295">
          <cell r="A6295"/>
          <cell r="B6295"/>
          <cell r="C6295"/>
          <cell r="D6295"/>
          <cell r="E6295"/>
          <cell r="F6295"/>
          <cell r="G6295"/>
          <cell r="H6295" t="str">
            <v/>
          </cell>
        </row>
        <row r="6296">
          <cell r="A6296"/>
          <cell r="B6296"/>
          <cell r="C6296"/>
          <cell r="D6296"/>
          <cell r="E6296"/>
          <cell r="F6296"/>
          <cell r="G6296"/>
          <cell r="H6296" t="str">
            <v/>
          </cell>
        </row>
        <row r="6297">
          <cell r="A6297"/>
          <cell r="B6297"/>
          <cell r="C6297"/>
          <cell r="D6297"/>
          <cell r="E6297"/>
          <cell r="F6297"/>
          <cell r="G6297"/>
          <cell r="H6297" t="str">
            <v/>
          </cell>
        </row>
        <row r="6298">
          <cell r="A6298"/>
          <cell r="B6298"/>
          <cell r="C6298"/>
          <cell r="D6298"/>
          <cell r="E6298"/>
          <cell r="F6298"/>
          <cell r="G6298"/>
          <cell r="H6298" t="str">
            <v/>
          </cell>
        </row>
        <row r="6299">
          <cell r="A6299"/>
          <cell r="B6299"/>
          <cell r="C6299"/>
          <cell r="D6299"/>
          <cell r="E6299"/>
          <cell r="F6299"/>
          <cell r="G6299"/>
          <cell r="H6299" t="str">
            <v/>
          </cell>
        </row>
        <row r="6300">
          <cell r="A6300"/>
          <cell r="B6300"/>
          <cell r="C6300"/>
          <cell r="D6300"/>
          <cell r="E6300"/>
          <cell r="F6300"/>
          <cell r="G6300"/>
          <cell r="H6300" t="str">
            <v/>
          </cell>
        </row>
        <row r="6301">
          <cell r="A6301"/>
          <cell r="B6301"/>
          <cell r="C6301"/>
          <cell r="D6301"/>
          <cell r="E6301"/>
          <cell r="F6301"/>
          <cell r="G6301"/>
          <cell r="H6301" t="str">
            <v/>
          </cell>
        </row>
        <row r="6302">
          <cell r="A6302"/>
          <cell r="B6302"/>
          <cell r="C6302"/>
          <cell r="D6302"/>
          <cell r="E6302"/>
          <cell r="F6302"/>
          <cell r="G6302"/>
          <cell r="H6302" t="str">
            <v/>
          </cell>
        </row>
        <row r="6303">
          <cell r="A6303"/>
          <cell r="B6303"/>
          <cell r="C6303"/>
          <cell r="D6303"/>
          <cell r="E6303"/>
          <cell r="F6303"/>
          <cell r="G6303"/>
          <cell r="H6303" t="str">
            <v/>
          </cell>
        </row>
        <row r="6304">
          <cell r="A6304"/>
          <cell r="B6304"/>
          <cell r="C6304"/>
          <cell r="D6304"/>
          <cell r="E6304"/>
          <cell r="F6304"/>
          <cell r="G6304"/>
          <cell r="H6304" t="str">
            <v/>
          </cell>
        </row>
        <row r="6305">
          <cell r="A6305"/>
          <cell r="B6305"/>
          <cell r="C6305"/>
          <cell r="D6305"/>
          <cell r="E6305"/>
          <cell r="F6305"/>
          <cell r="G6305"/>
          <cell r="H6305" t="str">
            <v/>
          </cell>
        </row>
        <row r="6306">
          <cell r="A6306" t="str">
            <v>ITEM  - PÁGINA 1</v>
          </cell>
          <cell r="B6306"/>
          <cell r="C6306"/>
          <cell r="D6306"/>
          <cell r="E6306"/>
          <cell r="F6306"/>
          <cell r="G6306"/>
          <cell r="H6306"/>
        </row>
        <row r="6307">
          <cell r="A6307"/>
          <cell r="B6307"/>
          <cell r="C6307"/>
          <cell r="D6307"/>
          <cell r="E6307"/>
          <cell r="F6307"/>
          <cell r="G6307"/>
          <cell r="H6307" t="str">
            <v/>
          </cell>
        </row>
        <row r="6308">
          <cell r="A6308"/>
          <cell r="B6308"/>
          <cell r="C6308"/>
          <cell r="D6308"/>
          <cell r="E6308"/>
          <cell r="F6308"/>
          <cell r="G6308"/>
          <cell r="H6308" t="str">
            <v/>
          </cell>
        </row>
        <row r="6309">
          <cell r="A6309"/>
          <cell r="B6309"/>
          <cell r="C6309"/>
          <cell r="D6309"/>
          <cell r="E6309"/>
          <cell r="F6309"/>
          <cell r="G6309"/>
          <cell r="H6309" t="str">
            <v/>
          </cell>
        </row>
        <row r="6310">
          <cell r="A6310"/>
          <cell r="B6310"/>
          <cell r="C6310"/>
          <cell r="D6310"/>
          <cell r="E6310"/>
          <cell r="F6310"/>
          <cell r="G6310"/>
          <cell r="H6310" t="str">
            <v/>
          </cell>
        </row>
        <row r="6311">
          <cell r="A6311"/>
          <cell r="B6311"/>
          <cell r="C6311"/>
          <cell r="D6311"/>
          <cell r="E6311"/>
          <cell r="F6311"/>
          <cell r="G6311"/>
          <cell r="H6311" t="str">
            <v/>
          </cell>
        </row>
        <row r="6312">
          <cell r="A6312"/>
          <cell r="B6312"/>
          <cell r="C6312"/>
          <cell r="D6312"/>
          <cell r="E6312"/>
          <cell r="F6312"/>
          <cell r="G6312"/>
          <cell r="H6312" t="str">
            <v/>
          </cell>
        </row>
        <row r="6313">
          <cell r="A6313"/>
          <cell r="B6313"/>
          <cell r="C6313"/>
          <cell r="D6313"/>
          <cell r="E6313"/>
          <cell r="F6313"/>
          <cell r="G6313"/>
          <cell r="H6313" t="str">
            <v/>
          </cell>
        </row>
        <row r="6314">
          <cell r="A6314"/>
          <cell r="B6314"/>
          <cell r="C6314"/>
          <cell r="D6314"/>
          <cell r="E6314"/>
          <cell r="F6314"/>
          <cell r="G6314"/>
          <cell r="H6314" t="str">
            <v/>
          </cell>
        </row>
        <row r="6315">
          <cell r="A6315"/>
          <cell r="B6315"/>
          <cell r="C6315"/>
          <cell r="D6315"/>
          <cell r="E6315"/>
          <cell r="F6315"/>
          <cell r="G6315"/>
          <cell r="H6315" t="str">
            <v/>
          </cell>
        </row>
        <row r="6316">
          <cell r="A6316"/>
          <cell r="B6316"/>
          <cell r="C6316"/>
          <cell r="D6316"/>
          <cell r="E6316"/>
          <cell r="F6316"/>
          <cell r="G6316"/>
          <cell r="H6316" t="str">
            <v/>
          </cell>
        </row>
        <row r="6317">
          <cell r="A6317"/>
          <cell r="B6317"/>
          <cell r="C6317"/>
          <cell r="D6317"/>
          <cell r="E6317"/>
          <cell r="F6317"/>
          <cell r="G6317"/>
          <cell r="H6317" t="str">
            <v/>
          </cell>
        </row>
        <row r="6318">
          <cell r="A6318"/>
          <cell r="B6318"/>
          <cell r="C6318"/>
          <cell r="D6318"/>
          <cell r="E6318"/>
          <cell r="F6318"/>
          <cell r="G6318"/>
          <cell r="H6318" t="str">
            <v/>
          </cell>
        </row>
        <row r="6319">
          <cell r="A6319"/>
          <cell r="B6319"/>
          <cell r="C6319"/>
          <cell r="D6319"/>
          <cell r="E6319"/>
          <cell r="F6319"/>
          <cell r="G6319"/>
          <cell r="H6319" t="str">
            <v/>
          </cell>
        </row>
        <row r="6320">
          <cell r="A6320"/>
          <cell r="B6320"/>
          <cell r="C6320"/>
          <cell r="D6320"/>
          <cell r="E6320"/>
          <cell r="F6320"/>
          <cell r="G6320"/>
          <cell r="H6320" t="str">
            <v/>
          </cell>
        </row>
        <row r="6321">
          <cell r="A6321"/>
          <cell r="B6321"/>
          <cell r="C6321"/>
          <cell r="D6321"/>
          <cell r="E6321"/>
          <cell r="F6321"/>
          <cell r="G6321"/>
          <cell r="H6321" t="str">
            <v/>
          </cell>
        </row>
        <row r="6322">
          <cell r="A6322"/>
          <cell r="B6322"/>
          <cell r="C6322"/>
          <cell r="D6322"/>
          <cell r="E6322"/>
          <cell r="F6322"/>
          <cell r="G6322"/>
          <cell r="H6322" t="str">
            <v/>
          </cell>
        </row>
        <row r="6323">
          <cell r="A6323"/>
          <cell r="B6323"/>
          <cell r="C6323"/>
          <cell r="D6323"/>
          <cell r="E6323"/>
          <cell r="F6323"/>
          <cell r="G6323"/>
          <cell r="H6323" t="str">
            <v/>
          </cell>
        </row>
        <row r="6324">
          <cell r="A6324" t="str">
            <v xml:space="preserve">TOTAL CANTIDAD ITEM </v>
          </cell>
          <cell r="B6324"/>
          <cell r="C6324"/>
          <cell r="D6324"/>
          <cell r="E6324"/>
          <cell r="F6324"/>
          <cell r="G6324"/>
          <cell r="H6324" t="str">
            <v/>
          </cell>
        </row>
        <row r="6325">
          <cell r="A6325" t="str">
            <v>INSERTE PLANO, GRÁFICO O ESQUEMA AQUÍ</v>
          </cell>
          <cell r="B6325"/>
          <cell r="C6325"/>
          <cell r="D6325"/>
          <cell r="E6325"/>
          <cell r="F6325"/>
          <cell r="G6325"/>
          <cell r="H6325"/>
        </row>
        <row r="6326">
          <cell r="A6326"/>
          <cell r="B6326"/>
          <cell r="C6326"/>
          <cell r="D6326"/>
          <cell r="E6326"/>
          <cell r="F6326"/>
          <cell r="G6326"/>
          <cell r="H6326"/>
        </row>
        <row r="6327">
          <cell r="A6327"/>
          <cell r="B6327"/>
          <cell r="C6327"/>
          <cell r="D6327"/>
          <cell r="E6327"/>
          <cell r="F6327"/>
          <cell r="G6327"/>
          <cell r="H6327"/>
        </row>
        <row r="6328">
          <cell r="A6328"/>
          <cell r="B6328"/>
          <cell r="C6328"/>
          <cell r="D6328"/>
          <cell r="E6328"/>
          <cell r="F6328"/>
          <cell r="G6328"/>
          <cell r="H6328"/>
        </row>
        <row r="6329">
          <cell r="A6329"/>
          <cell r="B6329"/>
          <cell r="C6329"/>
          <cell r="D6329"/>
          <cell r="E6329"/>
          <cell r="F6329"/>
          <cell r="G6329"/>
          <cell r="H6329"/>
        </row>
        <row r="6330">
          <cell r="A6330"/>
          <cell r="B6330"/>
          <cell r="C6330"/>
          <cell r="D6330"/>
          <cell r="E6330"/>
          <cell r="F6330"/>
          <cell r="G6330"/>
          <cell r="H6330"/>
        </row>
        <row r="6331">
          <cell r="A6331"/>
          <cell r="B6331"/>
          <cell r="C6331"/>
          <cell r="D6331"/>
          <cell r="E6331"/>
          <cell r="F6331"/>
          <cell r="G6331"/>
          <cell r="H6331"/>
        </row>
        <row r="6332">
          <cell r="A6332"/>
          <cell r="B6332"/>
          <cell r="C6332"/>
          <cell r="D6332"/>
          <cell r="E6332"/>
          <cell r="F6332"/>
          <cell r="G6332"/>
          <cell r="H6332"/>
        </row>
        <row r="6333">
          <cell r="A6333"/>
          <cell r="B6333"/>
          <cell r="C6333"/>
          <cell r="D6333"/>
          <cell r="E6333"/>
          <cell r="F6333"/>
          <cell r="G6333"/>
          <cell r="H6333"/>
        </row>
        <row r="6334">
          <cell r="A6334"/>
          <cell r="B6334"/>
          <cell r="C6334"/>
          <cell r="D6334"/>
          <cell r="E6334"/>
          <cell r="F6334"/>
          <cell r="G6334"/>
          <cell r="H6334"/>
        </row>
        <row r="6335">
          <cell r="A6335"/>
          <cell r="B6335"/>
          <cell r="C6335"/>
          <cell r="D6335"/>
          <cell r="E6335"/>
          <cell r="F6335"/>
          <cell r="G6335"/>
          <cell r="H6335"/>
        </row>
        <row r="6336">
          <cell r="A6336"/>
          <cell r="B6336"/>
          <cell r="C6336"/>
          <cell r="D6336"/>
          <cell r="E6336"/>
          <cell r="F6336"/>
          <cell r="G6336"/>
          <cell r="H6336"/>
        </row>
        <row r="6337">
          <cell r="A6337"/>
          <cell r="B6337"/>
          <cell r="C6337"/>
          <cell r="D6337"/>
          <cell r="E6337"/>
          <cell r="F6337"/>
          <cell r="G6337"/>
          <cell r="H6337"/>
        </row>
        <row r="6338">
          <cell r="A6338"/>
          <cell r="B6338"/>
          <cell r="C6338"/>
          <cell r="D6338"/>
          <cell r="E6338"/>
          <cell r="F6338"/>
          <cell r="G6338"/>
          <cell r="H6338"/>
        </row>
        <row r="6339">
          <cell r="A6339"/>
          <cell r="B6339"/>
          <cell r="C6339"/>
          <cell r="D6339"/>
          <cell r="E6339"/>
          <cell r="F6339"/>
          <cell r="G6339"/>
          <cell r="H6339"/>
        </row>
        <row r="6340">
          <cell r="A6340"/>
          <cell r="B6340"/>
          <cell r="C6340"/>
          <cell r="D6340"/>
          <cell r="E6340"/>
          <cell r="F6340"/>
          <cell r="G6340"/>
          <cell r="H6340"/>
        </row>
        <row r="6341">
          <cell r="A6341"/>
          <cell r="B6341"/>
          <cell r="C6341"/>
          <cell r="D6341"/>
          <cell r="E6341"/>
          <cell r="F6341"/>
          <cell r="G6341"/>
          <cell r="H6341"/>
        </row>
        <row r="6342">
          <cell r="A6342"/>
          <cell r="B6342"/>
          <cell r="C6342"/>
          <cell r="D6342"/>
          <cell r="E6342"/>
          <cell r="F6342"/>
          <cell r="G6342"/>
          <cell r="H6342"/>
        </row>
        <row r="6343">
          <cell r="A6343"/>
          <cell r="B6343"/>
          <cell r="C6343"/>
          <cell r="D6343"/>
          <cell r="E6343"/>
          <cell r="F6343"/>
          <cell r="G6343"/>
          <cell r="H6343"/>
        </row>
        <row r="6344">
          <cell r="A6344"/>
          <cell r="B6344"/>
          <cell r="C6344"/>
          <cell r="D6344"/>
          <cell r="E6344"/>
          <cell r="F6344"/>
          <cell r="G6344"/>
          <cell r="H6344"/>
        </row>
        <row r="6345">
          <cell r="A6345"/>
          <cell r="C6345"/>
          <cell r="D6345"/>
          <cell r="E6345"/>
          <cell r="F6345"/>
          <cell r="G6345"/>
        </row>
        <row r="6346">
          <cell r="A6346"/>
          <cell r="C6346"/>
          <cell r="D6346"/>
          <cell r="E6346"/>
          <cell r="F6346"/>
          <cell r="G6346"/>
        </row>
        <row r="6347">
          <cell r="A6347"/>
          <cell r="B6347"/>
          <cell r="C6347"/>
          <cell r="D6347"/>
          <cell r="E6347"/>
          <cell r="F6347"/>
          <cell r="G6347"/>
        </row>
        <row r="6348">
          <cell r="A6348"/>
          <cell r="B6348" t="str">
            <v>LUIS ROBERTO MONTERROSA OROZCO</v>
          </cell>
          <cell r="C6348"/>
          <cell r="D6348"/>
          <cell r="E6348"/>
          <cell r="F6348"/>
          <cell r="G6348"/>
        </row>
        <row r="6349">
          <cell r="A6349"/>
          <cell r="B6349" t="str">
            <v>ING. CIVIL CONSULTOR EXTERNO</v>
          </cell>
          <cell r="C6349"/>
          <cell r="D6349"/>
          <cell r="E6349"/>
          <cell r="F6349"/>
          <cell r="G6349"/>
        </row>
        <row r="6350">
          <cell r="A6350"/>
          <cell r="B6350" t="str">
            <v>PLANEACION MUNICIPAL</v>
          </cell>
          <cell r="C6350"/>
          <cell r="D6350"/>
          <cell r="E6350"/>
          <cell r="F6350"/>
          <cell r="G6350"/>
        </row>
        <row r="6351">
          <cell r="A6351"/>
          <cell r="B6351" t="str">
            <v>M.P. 5202140692</v>
          </cell>
          <cell r="C6351" t="str">
            <v>ITEM  - PÁGINA 2</v>
          </cell>
          <cell r="D6351"/>
          <cell r="E6351"/>
          <cell r="F6351"/>
          <cell r="G6351"/>
          <cell r="H6351"/>
        </row>
        <row r="6352">
          <cell r="A6352" t="str">
            <v>DEPARTAMENTO DE ANTIOQUIA</v>
          </cell>
          <cell r="B6352"/>
          <cell r="C6352"/>
          <cell r="D6352"/>
          <cell r="E6352"/>
          <cell r="F6352"/>
          <cell r="G6352"/>
          <cell r="H6352"/>
        </row>
        <row r="6353">
          <cell r="A6353" t="str">
            <v>MUNICIPIO DE CAUCASIA</v>
          </cell>
          <cell r="B6353"/>
          <cell r="C6353"/>
          <cell r="D6353"/>
          <cell r="E6353"/>
          <cell r="F6353"/>
          <cell r="G6353"/>
          <cell r="H6353"/>
        </row>
        <row r="6354">
          <cell r="A6354" t="str">
            <v>PROYECTO: CONSTRUCCION DE PAVIMENTO RIGIDO URBANO EN LA URBANIZACION VILLA SUAREZ DEL MUNICIPIO DE CAUCASIA ,ANTIOQUIA</v>
          </cell>
          <cell r="B6354"/>
          <cell r="C6354"/>
          <cell r="D6354"/>
          <cell r="E6354"/>
          <cell r="F6354"/>
          <cell r="G6354"/>
          <cell r="H6354"/>
        </row>
        <row r="6355">
          <cell r="A6355"/>
          <cell r="C6355"/>
          <cell r="D6355"/>
          <cell r="E6355"/>
          <cell r="F6355"/>
          <cell r="G6355"/>
          <cell r="H6355"/>
        </row>
        <row r="6356">
          <cell r="A6356" t="str">
            <v>MEMORIAS DE OBRA</v>
          </cell>
          <cell r="B6356"/>
          <cell r="C6356"/>
          <cell r="D6356"/>
          <cell r="E6356"/>
          <cell r="F6356"/>
          <cell r="G6356"/>
          <cell r="H6356"/>
        </row>
        <row r="6358">
          <cell r="A6358" t="str">
            <v>ITEM</v>
          </cell>
          <cell r="B6358" t="str">
            <v>DESCRIPCIÓN</v>
          </cell>
          <cell r="C6358"/>
          <cell r="D6358"/>
          <cell r="E6358"/>
          <cell r="F6358"/>
          <cell r="G6358" t="str">
            <v>UNIDAD</v>
          </cell>
          <cell r="H6358" t="str">
            <v>CANTIDAD</v>
          </cell>
        </row>
        <row r="6359">
          <cell r="A6359"/>
          <cell r="B6359" t="str">
            <v/>
          </cell>
          <cell r="C6359"/>
          <cell r="D6359"/>
          <cell r="E6359"/>
          <cell r="F6359"/>
          <cell r="G6359" t="str">
            <v/>
          </cell>
          <cell r="H6359" t="str">
            <v/>
          </cell>
        </row>
        <row r="6360">
          <cell r="A6360"/>
          <cell r="B6360"/>
          <cell r="C6360"/>
          <cell r="D6360"/>
          <cell r="E6360"/>
          <cell r="F6360"/>
          <cell r="G6360"/>
        </row>
        <row r="6361">
          <cell r="A6361" t="str">
            <v>DETALLE</v>
          </cell>
          <cell r="B6361"/>
          <cell r="C6361" t="str">
            <v>FACTOR</v>
          </cell>
          <cell r="D6361" t="str">
            <v>CANTIDAD</v>
          </cell>
          <cell r="E6361" t="str">
            <v>A (ML)</v>
          </cell>
          <cell r="F6361" t="str">
            <v>B (M2)</v>
          </cell>
          <cell r="G6361" t="str">
            <v>C (M3)</v>
          </cell>
          <cell r="H6361" t="str">
            <v>TOTAL</v>
          </cell>
        </row>
        <row r="6362">
          <cell r="A6362"/>
          <cell r="B6362"/>
          <cell r="C6362"/>
          <cell r="D6362"/>
          <cell r="E6362"/>
          <cell r="F6362"/>
          <cell r="G6362"/>
          <cell r="H6362" t="str">
            <v/>
          </cell>
        </row>
        <row r="6363">
          <cell r="A6363"/>
          <cell r="B6363"/>
          <cell r="C6363"/>
          <cell r="D6363"/>
          <cell r="E6363"/>
          <cell r="F6363"/>
          <cell r="G6363"/>
          <cell r="H6363" t="str">
            <v/>
          </cell>
        </row>
        <row r="6364">
          <cell r="A6364"/>
          <cell r="B6364"/>
          <cell r="C6364"/>
          <cell r="D6364"/>
          <cell r="E6364"/>
          <cell r="F6364"/>
          <cell r="G6364"/>
          <cell r="H6364" t="str">
            <v/>
          </cell>
        </row>
        <row r="6365">
          <cell r="A6365"/>
          <cell r="B6365"/>
          <cell r="C6365"/>
          <cell r="D6365"/>
          <cell r="E6365"/>
          <cell r="F6365"/>
          <cell r="G6365"/>
          <cell r="H6365" t="str">
            <v/>
          </cell>
        </row>
        <row r="6366">
          <cell r="A6366"/>
          <cell r="B6366"/>
          <cell r="C6366"/>
          <cell r="D6366"/>
          <cell r="E6366"/>
          <cell r="F6366"/>
          <cell r="G6366"/>
          <cell r="H6366" t="str">
            <v/>
          </cell>
        </row>
        <row r="6367">
          <cell r="A6367"/>
          <cell r="B6367"/>
          <cell r="C6367"/>
          <cell r="D6367"/>
          <cell r="E6367"/>
          <cell r="F6367"/>
          <cell r="G6367"/>
          <cell r="H6367" t="str">
            <v/>
          </cell>
        </row>
        <row r="6368">
          <cell r="A6368"/>
          <cell r="B6368"/>
          <cell r="C6368"/>
          <cell r="D6368"/>
          <cell r="E6368"/>
          <cell r="F6368"/>
          <cell r="G6368"/>
          <cell r="H6368" t="str">
            <v/>
          </cell>
        </row>
        <row r="6369">
          <cell r="A6369"/>
          <cell r="B6369"/>
          <cell r="C6369"/>
          <cell r="D6369"/>
          <cell r="E6369"/>
          <cell r="F6369"/>
          <cell r="G6369"/>
          <cell r="H6369" t="str">
            <v/>
          </cell>
        </row>
        <row r="6370">
          <cell r="A6370"/>
          <cell r="B6370"/>
          <cell r="C6370"/>
          <cell r="D6370"/>
          <cell r="E6370"/>
          <cell r="F6370"/>
          <cell r="G6370"/>
          <cell r="H6370" t="str">
            <v/>
          </cell>
        </row>
        <row r="6371">
          <cell r="A6371"/>
          <cell r="B6371"/>
          <cell r="C6371"/>
          <cell r="D6371"/>
          <cell r="E6371"/>
          <cell r="F6371"/>
          <cell r="G6371"/>
          <cell r="H6371" t="str">
            <v/>
          </cell>
        </row>
        <row r="6372">
          <cell r="A6372"/>
          <cell r="B6372"/>
          <cell r="C6372"/>
          <cell r="D6372"/>
          <cell r="E6372"/>
          <cell r="F6372"/>
          <cell r="G6372"/>
          <cell r="H6372" t="str">
            <v/>
          </cell>
        </row>
        <row r="6373">
          <cell r="A6373"/>
          <cell r="B6373"/>
          <cell r="C6373"/>
          <cell r="D6373"/>
          <cell r="E6373"/>
          <cell r="F6373"/>
          <cell r="G6373"/>
          <cell r="H6373" t="str">
            <v/>
          </cell>
        </row>
        <row r="6374">
          <cell r="A6374"/>
          <cell r="B6374"/>
          <cell r="C6374"/>
          <cell r="D6374"/>
          <cell r="E6374"/>
          <cell r="F6374"/>
          <cell r="G6374"/>
          <cell r="H6374" t="str">
            <v/>
          </cell>
        </row>
        <row r="6375">
          <cell r="A6375"/>
          <cell r="B6375"/>
          <cell r="C6375"/>
          <cell r="D6375"/>
          <cell r="E6375"/>
          <cell r="F6375"/>
          <cell r="G6375"/>
          <cell r="H6375" t="str">
            <v/>
          </cell>
        </row>
        <row r="6376">
          <cell r="A6376"/>
          <cell r="B6376"/>
          <cell r="C6376"/>
          <cell r="D6376"/>
          <cell r="E6376"/>
          <cell r="F6376"/>
          <cell r="G6376"/>
          <cell r="H6376" t="str">
            <v/>
          </cell>
        </row>
        <row r="6377">
          <cell r="A6377"/>
          <cell r="B6377"/>
          <cell r="C6377"/>
          <cell r="D6377"/>
          <cell r="E6377"/>
          <cell r="F6377"/>
          <cell r="G6377"/>
          <cell r="H6377" t="str">
            <v/>
          </cell>
        </row>
        <row r="6378">
          <cell r="A6378"/>
          <cell r="B6378"/>
          <cell r="C6378"/>
          <cell r="D6378"/>
          <cell r="E6378"/>
          <cell r="F6378"/>
          <cell r="G6378"/>
          <cell r="H6378" t="str">
            <v/>
          </cell>
        </row>
        <row r="6379">
          <cell r="A6379"/>
          <cell r="B6379"/>
          <cell r="C6379"/>
          <cell r="D6379"/>
          <cell r="E6379"/>
          <cell r="F6379"/>
          <cell r="G6379"/>
          <cell r="H6379" t="str">
            <v/>
          </cell>
        </row>
        <row r="6380">
          <cell r="A6380"/>
          <cell r="B6380"/>
          <cell r="C6380"/>
          <cell r="D6380"/>
          <cell r="E6380"/>
          <cell r="F6380"/>
          <cell r="G6380"/>
          <cell r="H6380" t="str">
            <v/>
          </cell>
        </row>
        <row r="6381">
          <cell r="A6381"/>
          <cell r="B6381"/>
          <cell r="C6381"/>
          <cell r="D6381"/>
          <cell r="E6381"/>
          <cell r="F6381"/>
          <cell r="G6381"/>
          <cell r="H6381" t="str">
            <v/>
          </cell>
        </row>
        <row r="6382">
          <cell r="A6382"/>
          <cell r="B6382"/>
          <cell r="C6382"/>
          <cell r="D6382"/>
          <cell r="E6382"/>
          <cell r="F6382"/>
          <cell r="G6382"/>
          <cell r="H6382" t="str">
            <v/>
          </cell>
        </row>
        <row r="6383">
          <cell r="A6383"/>
          <cell r="B6383"/>
          <cell r="C6383"/>
          <cell r="D6383"/>
          <cell r="E6383"/>
          <cell r="F6383"/>
          <cell r="G6383"/>
          <cell r="H6383" t="str">
            <v/>
          </cell>
        </row>
        <row r="6384">
          <cell r="A6384"/>
          <cell r="B6384"/>
          <cell r="C6384"/>
          <cell r="D6384"/>
          <cell r="E6384"/>
          <cell r="F6384"/>
          <cell r="G6384"/>
          <cell r="H6384" t="str">
            <v/>
          </cell>
        </row>
        <row r="6385">
          <cell r="A6385"/>
          <cell r="B6385"/>
          <cell r="C6385"/>
          <cell r="D6385"/>
          <cell r="E6385"/>
          <cell r="F6385"/>
          <cell r="G6385"/>
          <cell r="H6385" t="str">
            <v/>
          </cell>
        </row>
        <row r="6386">
          <cell r="A6386"/>
          <cell r="B6386"/>
          <cell r="C6386"/>
          <cell r="D6386"/>
          <cell r="E6386"/>
          <cell r="F6386"/>
          <cell r="G6386"/>
          <cell r="H6386" t="str">
            <v/>
          </cell>
        </row>
        <row r="6387">
          <cell r="A6387"/>
          <cell r="B6387"/>
          <cell r="C6387"/>
          <cell r="D6387"/>
          <cell r="E6387"/>
          <cell r="F6387"/>
          <cell r="G6387"/>
          <cell r="H6387" t="str">
            <v/>
          </cell>
        </row>
        <row r="6388">
          <cell r="A6388"/>
          <cell r="B6388"/>
          <cell r="C6388"/>
          <cell r="D6388"/>
          <cell r="E6388"/>
          <cell r="F6388"/>
          <cell r="G6388"/>
          <cell r="H6388" t="str">
            <v/>
          </cell>
        </row>
        <row r="6389">
          <cell r="A6389"/>
          <cell r="B6389"/>
          <cell r="C6389"/>
          <cell r="D6389"/>
          <cell r="E6389"/>
          <cell r="F6389"/>
          <cell r="G6389"/>
          <cell r="H6389" t="str">
            <v/>
          </cell>
        </row>
        <row r="6390">
          <cell r="A6390"/>
          <cell r="B6390"/>
          <cell r="C6390"/>
          <cell r="D6390"/>
          <cell r="E6390"/>
          <cell r="F6390"/>
          <cell r="G6390"/>
          <cell r="H6390" t="str">
            <v/>
          </cell>
        </row>
        <row r="6391">
          <cell r="A6391"/>
          <cell r="B6391"/>
          <cell r="C6391"/>
          <cell r="D6391"/>
          <cell r="E6391"/>
          <cell r="F6391"/>
          <cell r="G6391"/>
          <cell r="H6391" t="str">
            <v/>
          </cell>
        </row>
        <row r="6392">
          <cell r="A6392"/>
          <cell r="B6392"/>
          <cell r="C6392"/>
          <cell r="D6392"/>
          <cell r="E6392"/>
          <cell r="F6392"/>
          <cell r="G6392"/>
          <cell r="H6392" t="str">
            <v/>
          </cell>
        </row>
        <row r="6393">
          <cell r="A6393" t="str">
            <v>ITEM  - PÁGINA 1</v>
          </cell>
          <cell r="B6393"/>
          <cell r="C6393"/>
          <cell r="D6393"/>
          <cell r="E6393"/>
          <cell r="F6393"/>
          <cell r="G6393"/>
          <cell r="H6393"/>
        </row>
        <row r="6394">
          <cell r="A6394"/>
          <cell r="B6394"/>
          <cell r="C6394"/>
          <cell r="D6394"/>
          <cell r="E6394"/>
          <cell r="F6394"/>
          <cell r="G6394"/>
          <cell r="H6394" t="str">
            <v/>
          </cell>
        </row>
        <row r="6395">
          <cell r="A6395"/>
          <cell r="B6395"/>
          <cell r="C6395"/>
          <cell r="D6395"/>
          <cell r="E6395"/>
          <cell r="F6395"/>
          <cell r="G6395"/>
          <cell r="H6395" t="str">
            <v/>
          </cell>
        </row>
        <row r="6396">
          <cell r="A6396"/>
          <cell r="B6396"/>
          <cell r="C6396"/>
          <cell r="D6396"/>
          <cell r="E6396"/>
          <cell r="F6396"/>
          <cell r="G6396"/>
          <cell r="H6396" t="str">
            <v/>
          </cell>
        </row>
        <row r="6397">
          <cell r="A6397"/>
          <cell r="B6397"/>
          <cell r="C6397"/>
          <cell r="D6397"/>
          <cell r="E6397"/>
          <cell r="F6397"/>
          <cell r="G6397"/>
          <cell r="H6397" t="str">
            <v/>
          </cell>
        </row>
        <row r="6398">
          <cell r="A6398"/>
          <cell r="B6398"/>
          <cell r="C6398"/>
          <cell r="D6398"/>
          <cell r="E6398"/>
          <cell r="F6398"/>
          <cell r="G6398"/>
          <cell r="H6398" t="str">
            <v/>
          </cell>
        </row>
        <row r="6399">
          <cell r="A6399"/>
          <cell r="B6399"/>
          <cell r="C6399"/>
          <cell r="D6399"/>
          <cell r="E6399"/>
          <cell r="F6399"/>
          <cell r="G6399"/>
          <cell r="H6399" t="str">
            <v/>
          </cell>
        </row>
        <row r="6400">
          <cell r="A6400"/>
          <cell r="B6400"/>
          <cell r="C6400"/>
          <cell r="D6400"/>
          <cell r="E6400"/>
          <cell r="F6400"/>
          <cell r="G6400"/>
          <cell r="H6400" t="str">
            <v/>
          </cell>
        </row>
        <row r="6401">
          <cell r="A6401"/>
          <cell r="B6401"/>
          <cell r="C6401"/>
          <cell r="D6401"/>
          <cell r="E6401"/>
          <cell r="F6401"/>
          <cell r="G6401"/>
          <cell r="H6401" t="str">
            <v/>
          </cell>
        </row>
        <row r="6402">
          <cell r="A6402"/>
          <cell r="B6402"/>
          <cell r="C6402"/>
          <cell r="D6402"/>
          <cell r="E6402"/>
          <cell r="F6402"/>
          <cell r="G6402"/>
          <cell r="H6402" t="str">
            <v/>
          </cell>
        </row>
        <row r="6403">
          <cell r="A6403"/>
          <cell r="B6403"/>
          <cell r="C6403"/>
          <cell r="D6403"/>
          <cell r="E6403"/>
          <cell r="F6403"/>
          <cell r="G6403"/>
          <cell r="H6403" t="str">
            <v/>
          </cell>
        </row>
        <row r="6404">
          <cell r="A6404"/>
          <cell r="B6404"/>
          <cell r="C6404"/>
          <cell r="D6404"/>
          <cell r="E6404"/>
          <cell r="F6404"/>
          <cell r="G6404"/>
          <cell r="H6404" t="str">
            <v/>
          </cell>
        </row>
        <row r="6405">
          <cell r="A6405"/>
          <cell r="B6405"/>
          <cell r="C6405"/>
          <cell r="D6405"/>
          <cell r="E6405"/>
          <cell r="F6405"/>
          <cell r="G6405"/>
          <cell r="H6405" t="str">
            <v/>
          </cell>
        </row>
        <row r="6406">
          <cell r="A6406"/>
          <cell r="B6406"/>
          <cell r="C6406"/>
          <cell r="D6406"/>
          <cell r="E6406"/>
          <cell r="F6406"/>
          <cell r="G6406"/>
          <cell r="H6406" t="str">
            <v/>
          </cell>
        </row>
        <row r="6407">
          <cell r="A6407"/>
          <cell r="B6407"/>
          <cell r="C6407"/>
          <cell r="D6407"/>
          <cell r="E6407"/>
          <cell r="F6407"/>
          <cell r="G6407"/>
          <cell r="H6407" t="str">
            <v/>
          </cell>
        </row>
        <row r="6408">
          <cell r="A6408"/>
          <cell r="B6408"/>
          <cell r="C6408"/>
          <cell r="D6408"/>
          <cell r="E6408"/>
          <cell r="F6408"/>
          <cell r="G6408"/>
          <cell r="H6408" t="str">
            <v/>
          </cell>
        </row>
        <row r="6409">
          <cell r="A6409"/>
          <cell r="B6409"/>
          <cell r="C6409"/>
          <cell r="D6409"/>
          <cell r="E6409"/>
          <cell r="F6409"/>
          <cell r="G6409"/>
          <cell r="H6409" t="str">
            <v/>
          </cell>
        </row>
        <row r="6410">
          <cell r="A6410"/>
          <cell r="B6410"/>
          <cell r="C6410"/>
          <cell r="D6410"/>
          <cell r="E6410"/>
          <cell r="F6410"/>
          <cell r="G6410"/>
          <cell r="H6410" t="str">
            <v/>
          </cell>
        </row>
        <row r="6411">
          <cell r="A6411" t="str">
            <v xml:space="preserve">TOTAL CANTIDAD ITEM </v>
          </cell>
          <cell r="B6411"/>
          <cell r="C6411"/>
          <cell r="D6411"/>
          <cell r="E6411"/>
          <cell r="F6411"/>
          <cell r="G6411"/>
          <cell r="H6411" t="str">
            <v/>
          </cell>
        </row>
        <row r="6412">
          <cell r="A6412" t="str">
            <v>INSERTE PLANO, GRÁFICO O ESQUEMA AQUÍ</v>
          </cell>
          <cell r="B6412"/>
          <cell r="C6412"/>
          <cell r="D6412"/>
          <cell r="E6412"/>
          <cell r="F6412"/>
          <cell r="G6412"/>
          <cell r="H6412"/>
        </row>
        <row r="6413">
          <cell r="A6413"/>
          <cell r="B6413"/>
          <cell r="C6413"/>
          <cell r="D6413"/>
          <cell r="E6413"/>
          <cell r="F6413"/>
          <cell r="G6413"/>
          <cell r="H6413"/>
        </row>
        <row r="6414">
          <cell r="A6414"/>
          <cell r="B6414"/>
          <cell r="C6414"/>
          <cell r="D6414"/>
          <cell r="E6414"/>
          <cell r="F6414"/>
          <cell r="G6414"/>
          <cell r="H6414"/>
        </row>
        <row r="6415">
          <cell r="A6415"/>
          <cell r="B6415"/>
          <cell r="C6415"/>
          <cell r="D6415"/>
          <cell r="E6415"/>
          <cell r="F6415"/>
          <cell r="G6415"/>
          <cell r="H6415"/>
        </row>
        <row r="6416">
          <cell r="A6416"/>
          <cell r="B6416"/>
          <cell r="C6416"/>
          <cell r="D6416"/>
          <cell r="E6416"/>
          <cell r="F6416"/>
          <cell r="G6416"/>
          <cell r="H6416"/>
        </row>
        <row r="6417">
          <cell r="A6417"/>
          <cell r="B6417"/>
          <cell r="C6417"/>
          <cell r="D6417"/>
          <cell r="E6417"/>
          <cell r="F6417"/>
          <cell r="G6417"/>
          <cell r="H6417"/>
        </row>
        <row r="6418">
          <cell r="A6418"/>
          <cell r="B6418"/>
          <cell r="C6418"/>
          <cell r="D6418"/>
          <cell r="E6418"/>
          <cell r="F6418"/>
          <cell r="G6418"/>
          <cell r="H6418"/>
        </row>
        <row r="6419">
          <cell r="A6419"/>
          <cell r="B6419"/>
          <cell r="C6419"/>
          <cell r="D6419"/>
          <cell r="E6419"/>
          <cell r="F6419"/>
          <cell r="G6419"/>
          <cell r="H6419"/>
        </row>
        <row r="6420">
          <cell r="A6420"/>
          <cell r="B6420"/>
          <cell r="C6420"/>
          <cell r="D6420"/>
          <cell r="E6420"/>
          <cell r="F6420"/>
          <cell r="G6420"/>
          <cell r="H6420"/>
        </row>
        <row r="6421">
          <cell r="A6421"/>
          <cell r="B6421"/>
          <cell r="C6421"/>
          <cell r="D6421"/>
          <cell r="E6421"/>
          <cell r="F6421"/>
          <cell r="G6421"/>
          <cell r="H6421"/>
        </row>
        <row r="6422">
          <cell r="A6422"/>
          <cell r="B6422"/>
          <cell r="C6422"/>
          <cell r="D6422"/>
          <cell r="E6422"/>
          <cell r="F6422"/>
          <cell r="G6422"/>
          <cell r="H6422"/>
        </row>
        <row r="6423">
          <cell r="A6423"/>
          <cell r="B6423"/>
          <cell r="C6423"/>
          <cell r="D6423"/>
          <cell r="E6423"/>
          <cell r="F6423"/>
          <cell r="G6423"/>
          <cell r="H6423"/>
        </row>
        <row r="6424">
          <cell r="A6424"/>
          <cell r="B6424"/>
          <cell r="C6424"/>
          <cell r="D6424"/>
          <cell r="E6424"/>
          <cell r="F6424"/>
          <cell r="G6424"/>
          <cell r="H6424"/>
        </row>
        <row r="6425">
          <cell r="A6425"/>
          <cell r="B6425"/>
          <cell r="C6425"/>
          <cell r="D6425"/>
          <cell r="E6425"/>
          <cell r="F6425"/>
          <cell r="G6425"/>
          <cell r="H6425"/>
        </row>
        <row r="6426">
          <cell r="A6426"/>
          <cell r="B6426"/>
          <cell r="C6426"/>
          <cell r="D6426"/>
          <cell r="E6426"/>
          <cell r="F6426"/>
          <cell r="G6426"/>
          <cell r="H6426"/>
        </row>
        <row r="6427">
          <cell r="A6427"/>
          <cell r="B6427"/>
          <cell r="C6427"/>
          <cell r="D6427"/>
          <cell r="E6427"/>
          <cell r="F6427"/>
          <cell r="G6427"/>
          <cell r="H6427"/>
        </row>
        <row r="6428">
          <cell r="A6428"/>
          <cell r="B6428"/>
          <cell r="C6428"/>
          <cell r="D6428"/>
          <cell r="E6428"/>
          <cell r="F6428"/>
          <cell r="G6428"/>
          <cell r="H6428"/>
        </row>
        <row r="6429">
          <cell r="A6429"/>
          <cell r="B6429"/>
          <cell r="C6429"/>
          <cell r="D6429"/>
          <cell r="E6429"/>
          <cell r="F6429"/>
          <cell r="G6429"/>
          <cell r="H6429"/>
        </row>
        <row r="6430">
          <cell r="A6430"/>
          <cell r="B6430"/>
          <cell r="C6430"/>
          <cell r="D6430"/>
          <cell r="E6430"/>
          <cell r="F6430"/>
          <cell r="G6430"/>
          <cell r="H6430"/>
        </row>
        <row r="6431">
          <cell r="A6431"/>
          <cell r="B6431"/>
          <cell r="C6431"/>
          <cell r="D6431"/>
          <cell r="E6431"/>
          <cell r="F6431"/>
          <cell r="G6431"/>
          <cell r="H6431"/>
        </row>
        <row r="6432">
          <cell r="A6432"/>
          <cell r="C6432"/>
          <cell r="D6432"/>
          <cell r="E6432"/>
          <cell r="F6432"/>
          <cell r="G6432"/>
        </row>
        <row r="6433">
          <cell r="A6433"/>
          <cell r="C6433"/>
          <cell r="D6433"/>
          <cell r="E6433"/>
          <cell r="F6433"/>
          <cell r="G6433"/>
        </row>
        <row r="6434">
          <cell r="A6434"/>
          <cell r="B6434"/>
          <cell r="C6434"/>
          <cell r="D6434"/>
          <cell r="E6434"/>
          <cell r="F6434"/>
          <cell r="G6434"/>
        </row>
        <row r="6435">
          <cell r="A6435"/>
          <cell r="B6435" t="str">
            <v>LUIS ROBERTO MONTERROSA OROZCO</v>
          </cell>
          <cell r="C6435"/>
          <cell r="D6435"/>
          <cell r="E6435"/>
          <cell r="F6435"/>
          <cell r="G6435"/>
        </row>
        <row r="6436">
          <cell r="A6436"/>
          <cell r="B6436" t="str">
            <v>ING. CIVIL CONSULTOR EXTERNO</v>
          </cell>
          <cell r="C6436"/>
          <cell r="D6436"/>
          <cell r="E6436"/>
          <cell r="F6436"/>
          <cell r="G6436"/>
        </row>
        <row r="6437">
          <cell r="A6437"/>
          <cell r="B6437" t="str">
            <v>PLANEACION MUNICIPAL</v>
          </cell>
          <cell r="C6437"/>
          <cell r="D6437"/>
          <cell r="E6437"/>
          <cell r="F6437"/>
          <cell r="G6437"/>
        </row>
        <row r="6438">
          <cell r="A6438"/>
          <cell r="B6438" t="str">
            <v>M.P. 5202140692</v>
          </cell>
          <cell r="C6438" t="str">
            <v>ITEM  - PÁGINA 2</v>
          </cell>
          <cell r="D6438"/>
          <cell r="E6438"/>
          <cell r="F6438"/>
          <cell r="G6438"/>
          <cell r="H6438"/>
        </row>
        <row r="6439">
          <cell r="A6439" t="str">
            <v>DEPARTAMENTO DE ANTIOQUIA</v>
          </cell>
          <cell r="B6439"/>
          <cell r="C6439"/>
          <cell r="D6439"/>
          <cell r="E6439"/>
          <cell r="F6439"/>
          <cell r="G6439"/>
          <cell r="H6439"/>
        </row>
        <row r="6440">
          <cell r="A6440" t="str">
            <v>MUNICIPIO DE CAUCASIA</v>
          </cell>
          <cell r="B6440"/>
          <cell r="C6440"/>
          <cell r="D6440"/>
          <cell r="E6440"/>
          <cell r="F6440"/>
          <cell r="G6440"/>
          <cell r="H6440"/>
        </row>
        <row r="6441">
          <cell r="A6441" t="str">
            <v>PROYECTO: CONSTRUCCION DE PAVIMENTO RIGIDO URBANO EN LA URBANIZACION VILLA SUAREZ DEL MUNICIPIO DE CAUCASIA ,ANTIOQUIA</v>
          </cell>
          <cell r="B6441"/>
          <cell r="C6441"/>
          <cell r="D6441"/>
          <cell r="E6441"/>
          <cell r="F6441"/>
          <cell r="G6441"/>
          <cell r="H6441"/>
        </row>
        <row r="6442">
          <cell r="A6442"/>
          <cell r="C6442"/>
          <cell r="D6442"/>
          <cell r="E6442"/>
          <cell r="F6442"/>
          <cell r="G6442"/>
          <cell r="H6442"/>
        </row>
        <row r="6443">
          <cell r="A6443" t="str">
            <v>MEMORIAS DE OBRA</v>
          </cell>
          <cell r="B6443"/>
          <cell r="C6443"/>
          <cell r="D6443"/>
          <cell r="E6443"/>
          <cell r="F6443"/>
          <cell r="G6443"/>
          <cell r="H6443"/>
        </row>
        <row r="6445">
          <cell r="A6445" t="str">
            <v>ITEM</v>
          </cell>
          <cell r="B6445" t="str">
            <v>DESCRIPCIÓN</v>
          </cell>
          <cell r="C6445"/>
          <cell r="D6445"/>
          <cell r="E6445"/>
          <cell r="F6445"/>
          <cell r="G6445" t="str">
            <v>UNIDAD</v>
          </cell>
          <cell r="H6445" t="str">
            <v>CANTIDAD</v>
          </cell>
        </row>
        <row r="6446">
          <cell r="A6446"/>
          <cell r="B6446" t="str">
            <v/>
          </cell>
          <cell r="C6446"/>
          <cell r="D6446"/>
          <cell r="E6446"/>
          <cell r="F6446"/>
          <cell r="G6446" t="str">
            <v/>
          </cell>
          <cell r="H6446" t="str">
            <v/>
          </cell>
        </row>
        <row r="6447">
          <cell r="A6447"/>
          <cell r="B6447"/>
          <cell r="C6447"/>
          <cell r="D6447"/>
          <cell r="E6447"/>
          <cell r="F6447"/>
          <cell r="G6447"/>
        </row>
        <row r="6448">
          <cell r="A6448" t="str">
            <v>DETALLE</v>
          </cell>
          <cell r="B6448"/>
          <cell r="C6448" t="str">
            <v>FACTOR</v>
          </cell>
          <cell r="D6448" t="str">
            <v>CANTIDAD</v>
          </cell>
          <cell r="E6448" t="str">
            <v>A (ML)</v>
          </cell>
          <cell r="F6448" t="str">
            <v>B (M2)</v>
          </cell>
          <cell r="G6448" t="str">
            <v>C (M3)</v>
          </cell>
          <cell r="H6448" t="str">
            <v>TOTAL</v>
          </cell>
        </row>
        <row r="6449">
          <cell r="A6449"/>
          <cell r="B6449"/>
          <cell r="C6449"/>
          <cell r="D6449"/>
          <cell r="E6449"/>
          <cell r="F6449"/>
          <cell r="G6449"/>
          <cell r="H6449" t="str">
            <v/>
          </cell>
        </row>
        <row r="6450">
          <cell r="A6450"/>
          <cell r="B6450"/>
          <cell r="C6450"/>
          <cell r="D6450"/>
          <cell r="E6450"/>
          <cell r="F6450"/>
          <cell r="G6450"/>
          <cell r="H6450" t="str">
            <v/>
          </cell>
        </row>
        <row r="6451">
          <cell r="A6451"/>
          <cell r="B6451"/>
          <cell r="C6451"/>
          <cell r="D6451"/>
          <cell r="E6451"/>
          <cell r="F6451"/>
          <cell r="G6451"/>
          <cell r="H6451" t="str">
            <v/>
          </cell>
        </row>
        <row r="6452">
          <cell r="A6452"/>
          <cell r="B6452"/>
          <cell r="C6452"/>
          <cell r="D6452"/>
          <cell r="E6452"/>
          <cell r="F6452"/>
          <cell r="G6452"/>
          <cell r="H6452" t="str">
            <v/>
          </cell>
        </row>
        <row r="6453">
          <cell r="A6453"/>
          <cell r="B6453"/>
          <cell r="C6453"/>
          <cell r="D6453"/>
          <cell r="E6453"/>
          <cell r="F6453"/>
          <cell r="G6453"/>
          <cell r="H6453" t="str">
            <v/>
          </cell>
        </row>
        <row r="6454">
          <cell r="A6454"/>
          <cell r="B6454"/>
          <cell r="C6454"/>
          <cell r="D6454"/>
          <cell r="E6454"/>
          <cell r="F6454"/>
          <cell r="G6454"/>
          <cell r="H6454" t="str">
            <v/>
          </cell>
        </row>
        <row r="6455">
          <cell r="A6455"/>
          <cell r="B6455"/>
          <cell r="C6455"/>
          <cell r="D6455"/>
          <cell r="E6455"/>
          <cell r="F6455"/>
          <cell r="G6455"/>
          <cell r="H6455" t="str">
            <v/>
          </cell>
        </row>
        <row r="6456">
          <cell r="A6456"/>
          <cell r="B6456"/>
          <cell r="C6456"/>
          <cell r="D6456"/>
          <cell r="E6456"/>
          <cell r="F6456"/>
          <cell r="G6456"/>
          <cell r="H6456" t="str">
            <v/>
          </cell>
        </row>
        <row r="6457">
          <cell r="A6457"/>
          <cell r="B6457"/>
          <cell r="C6457"/>
          <cell r="D6457"/>
          <cell r="E6457"/>
          <cell r="F6457"/>
          <cell r="G6457"/>
          <cell r="H6457" t="str">
            <v/>
          </cell>
        </row>
        <row r="6458">
          <cell r="A6458"/>
          <cell r="B6458"/>
          <cell r="C6458"/>
          <cell r="D6458"/>
          <cell r="E6458"/>
          <cell r="F6458"/>
          <cell r="G6458"/>
          <cell r="H6458" t="str">
            <v/>
          </cell>
        </row>
        <row r="6459">
          <cell r="A6459"/>
          <cell r="B6459"/>
          <cell r="C6459"/>
          <cell r="D6459"/>
          <cell r="E6459"/>
          <cell r="F6459"/>
          <cell r="G6459"/>
          <cell r="H6459" t="str">
            <v/>
          </cell>
        </row>
        <row r="6460">
          <cell r="A6460"/>
          <cell r="B6460"/>
          <cell r="C6460"/>
          <cell r="D6460"/>
          <cell r="E6460"/>
          <cell r="F6460"/>
          <cell r="G6460"/>
          <cell r="H6460" t="str">
            <v/>
          </cell>
        </row>
        <row r="6461">
          <cell r="A6461"/>
          <cell r="B6461"/>
          <cell r="C6461"/>
          <cell r="D6461"/>
          <cell r="E6461"/>
          <cell r="F6461"/>
          <cell r="G6461"/>
          <cell r="H6461" t="str">
            <v/>
          </cell>
        </row>
        <row r="6462">
          <cell r="A6462"/>
          <cell r="B6462"/>
          <cell r="C6462"/>
          <cell r="D6462"/>
          <cell r="E6462"/>
          <cell r="F6462"/>
          <cell r="G6462"/>
          <cell r="H6462" t="str">
            <v/>
          </cell>
        </row>
        <row r="6463">
          <cell r="A6463"/>
          <cell r="B6463"/>
          <cell r="C6463"/>
          <cell r="D6463"/>
          <cell r="E6463"/>
          <cell r="F6463"/>
          <cell r="G6463"/>
          <cell r="H6463" t="str">
            <v/>
          </cell>
        </row>
        <row r="6464">
          <cell r="A6464"/>
          <cell r="B6464"/>
          <cell r="C6464"/>
          <cell r="D6464"/>
          <cell r="E6464"/>
          <cell r="F6464"/>
          <cell r="G6464"/>
          <cell r="H6464" t="str">
            <v/>
          </cell>
        </row>
        <row r="6465">
          <cell r="A6465"/>
          <cell r="B6465"/>
          <cell r="C6465"/>
          <cell r="D6465"/>
          <cell r="E6465"/>
          <cell r="F6465"/>
          <cell r="G6465"/>
          <cell r="H6465" t="str">
            <v/>
          </cell>
        </row>
        <row r="6466">
          <cell r="A6466"/>
          <cell r="B6466"/>
          <cell r="C6466"/>
          <cell r="D6466"/>
          <cell r="E6466"/>
          <cell r="F6466"/>
          <cell r="G6466"/>
          <cell r="H6466" t="str">
            <v/>
          </cell>
        </row>
        <row r="6467">
          <cell r="A6467"/>
          <cell r="B6467"/>
          <cell r="C6467"/>
          <cell r="D6467"/>
          <cell r="E6467"/>
          <cell r="F6467"/>
          <cell r="G6467"/>
          <cell r="H6467" t="str">
            <v/>
          </cell>
        </row>
        <row r="6468">
          <cell r="A6468"/>
          <cell r="B6468"/>
          <cell r="C6468"/>
          <cell r="D6468"/>
          <cell r="E6468"/>
          <cell r="F6468"/>
          <cell r="G6468"/>
          <cell r="H6468" t="str">
            <v/>
          </cell>
        </row>
        <row r="6469">
          <cell r="A6469"/>
          <cell r="B6469"/>
          <cell r="C6469"/>
          <cell r="D6469"/>
          <cell r="E6469"/>
          <cell r="F6469"/>
          <cell r="G6469"/>
          <cell r="H6469" t="str">
            <v/>
          </cell>
        </row>
        <row r="6470">
          <cell r="A6470"/>
          <cell r="B6470"/>
          <cell r="C6470"/>
          <cell r="D6470"/>
          <cell r="E6470"/>
          <cell r="F6470"/>
          <cell r="G6470"/>
          <cell r="H6470" t="str">
            <v/>
          </cell>
        </row>
        <row r="6471">
          <cell r="A6471"/>
          <cell r="B6471"/>
          <cell r="C6471"/>
          <cell r="D6471"/>
          <cell r="E6471"/>
          <cell r="F6471"/>
          <cell r="G6471"/>
          <cell r="H6471" t="str">
            <v/>
          </cell>
        </row>
        <row r="6472">
          <cell r="A6472"/>
          <cell r="B6472"/>
          <cell r="C6472"/>
          <cell r="D6472"/>
          <cell r="E6472"/>
          <cell r="F6472"/>
          <cell r="G6472"/>
          <cell r="H6472" t="str">
            <v/>
          </cell>
        </row>
        <row r="6473">
          <cell r="A6473"/>
          <cell r="B6473"/>
          <cell r="C6473"/>
          <cell r="D6473"/>
          <cell r="E6473"/>
          <cell r="F6473"/>
          <cell r="G6473"/>
          <cell r="H6473" t="str">
            <v/>
          </cell>
        </row>
        <row r="6474">
          <cell r="A6474"/>
          <cell r="B6474"/>
          <cell r="C6474"/>
          <cell r="D6474"/>
          <cell r="E6474"/>
          <cell r="F6474"/>
          <cell r="G6474"/>
          <cell r="H6474" t="str">
            <v/>
          </cell>
        </row>
        <row r="6475">
          <cell r="A6475"/>
          <cell r="B6475"/>
          <cell r="C6475"/>
          <cell r="D6475"/>
          <cell r="E6475"/>
          <cell r="F6475"/>
          <cell r="G6475"/>
          <cell r="H6475" t="str">
            <v/>
          </cell>
        </row>
        <row r="6476">
          <cell r="A6476"/>
          <cell r="B6476"/>
          <cell r="C6476"/>
          <cell r="D6476"/>
          <cell r="E6476"/>
          <cell r="F6476"/>
          <cell r="G6476"/>
          <cell r="H6476" t="str">
            <v/>
          </cell>
        </row>
        <row r="6477">
          <cell r="A6477"/>
          <cell r="B6477"/>
          <cell r="C6477"/>
          <cell r="D6477"/>
          <cell r="E6477"/>
          <cell r="F6477"/>
          <cell r="G6477"/>
          <cell r="H6477" t="str">
            <v/>
          </cell>
        </row>
        <row r="6478">
          <cell r="A6478"/>
          <cell r="B6478"/>
          <cell r="C6478"/>
          <cell r="D6478"/>
          <cell r="E6478"/>
          <cell r="F6478"/>
          <cell r="G6478"/>
          <cell r="H6478" t="str">
            <v/>
          </cell>
        </row>
        <row r="6479">
          <cell r="A6479"/>
          <cell r="B6479"/>
          <cell r="C6479"/>
          <cell r="D6479"/>
          <cell r="E6479"/>
          <cell r="F6479"/>
          <cell r="G6479"/>
          <cell r="H6479" t="str">
            <v/>
          </cell>
        </row>
        <row r="6480">
          <cell r="A6480" t="str">
            <v>ITEM  - PÁGINA 1</v>
          </cell>
          <cell r="B6480"/>
          <cell r="C6480"/>
          <cell r="D6480"/>
          <cell r="E6480"/>
          <cell r="F6480"/>
          <cell r="G6480"/>
          <cell r="H6480"/>
        </row>
        <row r="6481">
          <cell r="A6481"/>
          <cell r="B6481"/>
          <cell r="C6481"/>
          <cell r="D6481"/>
          <cell r="E6481"/>
          <cell r="F6481"/>
          <cell r="G6481"/>
          <cell r="H6481" t="str">
            <v/>
          </cell>
        </row>
        <row r="6482">
          <cell r="A6482"/>
          <cell r="B6482"/>
          <cell r="C6482"/>
          <cell r="D6482"/>
          <cell r="E6482"/>
          <cell r="F6482"/>
          <cell r="G6482"/>
          <cell r="H6482" t="str">
            <v/>
          </cell>
        </row>
        <row r="6483">
          <cell r="A6483"/>
          <cell r="B6483"/>
          <cell r="C6483"/>
          <cell r="D6483"/>
          <cell r="E6483"/>
          <cell r="F6483"/>
          <cell r="G6483"/>
          <cell r="H6483" t="str">
            <v/>
          </cell>
        </row>
        <row r="6484">
          <cell r="A6484"/>
          <cell r="B6484"/>
          <cell r="C6484"/>
          <cell r="D6484"/>
          <cell r="E6484"/>
          <cell r="F6484"/>
          <cell r="G6484"/>
          <cell r="H6484" t="str">
            <v/>
          </cell>
        </row>
        <row r="6485">
          <cell r="A6485"/>
          <cell r="B6485"/>
          <cell r="C6485"/>
          <cell r="D6485"/>
          <cell r="E6485"/>
          <cell r="F6485"/>
          <cell r="G6485"/>
          <cell r="H6485" t="str">
            <v/>
          </cell>
        </row>
        <row r="6486">
          <cell r="A6486"/>
          <cell r="B6486"/>
          <cell r="C6486"/>
          <cell r="D6486"/>
          <cell r="E6486"/>
          <cell r="F6486"/>
          <cell r="G6486"/>
          <cell r="H6486" t="str">
            <v/>
          </cell>
        </row>
        <row r="6487">
          <cell r="A6487"/>
          <cell r="B6487"/>
          <cell r="C6487"/>
          <cell r="D6487"/>
          <cell r="E6487"/>
          <cell r="F6487"/>
          <cell r="G6487"/>
          <cell r="H6487" t="str">
            <v/>
          </cell>
        </row>
        <row r="6488">
          <cell r="A6488"/>
          <cell r="B6488"/>
          <cell r="C6488"/>
          <cell r="D6488"/>
          <cell r="E6488"/>
          <cell r="F6488"/>
          <cell r="G6488"/>
          <cell r="H6488" t="str">
            <v/>
          </cell>
        </row>
        <row r="6489">
          <cell r="A6489"/>
          <cell r="B6489"/>
          <cell r="C6489"/>
          <cell r="D6489"/>
          <cell r="E6489"/>
          <cell r="F6489"/>
          <cell r="G6489"/>
          <cell r="H6489" t="str">
            <v/>
          </cell>
        </row>
        <row r="6490">
          <cell r="A6490"/>
          <cell r="B6490"/>
          <cell r="C6490"/>
          <cell r="D6490"/>
          <cell r="E6490"/>
          <cell r="F6490"/>
          <cell r="G6490"/>
          <cell r="H6490" t="str">
            <v/>
          </cell>
        </row>
        <row r="6491">
          <cell r="A6491"/>
          <cell r="B6491"/>
          <cell r="C6491"/>
          <cell r="D6491"/>
          <cell r="E6491"/>
          <cell r="F6491"/>
          <cell r="G6491"/>
          <cell r="H6491" t="str">
            <v/>
          </cell>
        </row>
        <row r="6492">
          <cell r="A6492"/>
          <cell r="B6492"/>
          <cell r="C6492"/>
          <cell r="D6492"/>
          <cell r="E6492"/>
          <cell r="F6492"/>
          <cell r="G6492"/>
          <cell r="H6492" t="str">
            <v/>
          </cell>
        </row>
        <row r="6493">
          <cell r="A6493"/>
          <cell r="B6493"/>
          <cell r="C6493"/>
          <cell r="D6493"/>
          <cell r="E6493"/>
          <cell r="F6493"/>
          <cell r="G6493"/>
          <cell r="H6493" t="str">
            <v/>
          </cell>
        </row>
        <row r="6494">
          <cell r="A6494"/>
          <cell r="B6494"/>
          <cell r="C6494"/>
          <cell r="D6494"/>
          <cell r="E6494"/>
          <cell r="F6494"/>
          <cell r="G6494"/>
          <cell r="H6494" t="str">
            <v/>
          </cell>
        </row>
        <row r="6495">
          <cell r="A6495"/>
          <cell r="B6495"/>
          <cell r="C6495"/>
          <cell r="D6495"/>
          <cell r="E6495"/>
          <cell r="F6495"/>
          <cell r="G6495"/>
          <cell r="H6495" t="str">
            <v/>
          </cell>
        </row>
        <row r="6496">
          <cell r="A6496"/>
          <cell r="B6496"/>
          <cell r="C6496"/>
          <cell r="D6496"/>
          <cell r="E6496"/>
          <cell r="F6496"/>
          <cell r="G6496"/>
          <cell r="H6496" t="str">
            <v/>
          </cell>
        </row>
        <row r="6497">
          <cell r="A6497"/>
          <cell r="B6497"/>
          <cell r="C6497"/>
          <cell r="D6497"/>
          <cell r="E6497"/>
          <cell r="F6497"/>
          <cell r="G6497"/>
          <cell r="H6497" t="str">
            <v/>
          </cell>
        </row>
        <row r="6498">
          <cell r="A6498" t="str">
            <v xml:space="preserve">TOTAL CANTIDAD ITEM </v>
          </cell>
          <cell r="B6498"/>
          <cell r="C6498"/>
          <cell r="D6498"/>
          <cell r="E6498"/>
          <cell r="F6498"/>
          <cell r="G6498"/>
          <cell r="H6498" t="str">
            <v/>
          </cell>
        </row>
        <row r="6499">
          <cell r="A6499" t="str">
            <v>INSERTE PLANO, GRÁFICO O ESQUEMA AQUÍ</v>
          </cell>
          <cell r="B6499"/>
          <cell r="C6499"/>
          <cell r="D6499"/>
          <cell r="E6499"/>
          <cell r="F6499"/>
          <cell r="G6499"/>
          <cell r="H6499"/>
        </row>
        <row r="6500">
          <cell r="A6500"/>
          <cell r="B6500"/>
          <cell r="C6500"/>
          <cell r="D6500"/>
          <cell r="E6500"/>
          <cell r="F6500"/>
          <cell r="G6500"/>
          <cell r="H6500"/>
        </row>
        <row r="6501">
          <cell r="A6501"/>
          <cell r="B6501"/>
          <cell r="C6501"/>
          <cell r="D6501"/>
          <cell r="E6501"/>
          <cell r="F6501"/>
          <cell r="G6501"/>
          <cell r="H6501"/>
        </row>
        <row r="6502">
          <cell r="A6502"/>
          <cell r="B6502"/>
          <cell r="C6502"/>
          <cell r="D6502"/>
          <cell r="E6502"/>
          <cell r="F6502"/>
          <cell r="G6502"/>
          <cell r="H6502"/>
        </row>
        <row r="6503">
          <cell r="A6503"/>
          <cell r="B6503"/>
          <cell r="C6503"/>
          <cell r="D6503"/>
          <cell r="E6503"/>
          <cell r="F6503"/>
          <cell r="G6503"/>
          <cell r="H6503"/>
        </row>
        <row r="6504">
          <cell r="A6504"/>
          <cell r="B6504"/>
          <cell r="C6504"/>
          <cell r="D6504"/>
          <cell r="E6504"/>
          <cell r="F6504"/>
          <cell r="G6504"/>
          <cell r="H6504"/>
        </row>
        <row r="6505">
          <cell r="A6505"/>
          <cell r="B6505"/>
          <cell r="C6505"/>
          <cell r="D6505"/>
          <cell r="E6505"/>
          <cell r="F6505"/>
          <cell r="G6505"/>
          <cell r="H6505"/>
        </row>
        <row r="6506">
          <cell r="A6506"/>
          <cell r="B6506"/>
          <cell r="C6506"/>
          <cell r="D6506"/>
          <cell r="E6506"/>
          <cell r="F6506"/>
          <cell r="G6506"/>
          <cell r="H6506"/>
        </row>
        <row r="6507">
          <cell r="A6507"/>
          <cell r="B6507"/>
          <cell r="C6507"/>
          <cell r="D6507"/>
          <cell r="E6507"/>
          <cell r="F6507"/>
          <cell r="G6507"/>
          <cell r="H6507"/>
        </row>
        <row r="6508">
          <cell r="A6508"/>
          <cell r="B6508"/>
          <cell r="C6508"/>
          <cell r="D6508"/>
          <cell r="E6508"/>
          <cell r="F6508"/>
          <cell r="G6508"/>
          <cell r="H6508"/>
        </row>
        <row r="6509">
          <cell r="A6509"/>
          <cell r="B6509"/>
          <cell r="C6509"/>
          <cell r="D6509"/>
          <cell r="E6509"/>
          <cell r="F6509"/>
          <cell r="G6509"/>
          <cell r="H6509"/>
        </row>
        <row r="6510">
          <cell r="A6510"/>
          <cell r="B6510"/>
          <cell r="C6510"/>
          <cell r="D6510"/>
          <cell r="E6510"/>
          <cell r="F6510"/>
          <cell r="G6510"/>
          <cell r="H6510"/>
        </row>
        <row r="6511">
          <cell r="A6511"/>
          <cell r="B6511"/>
          <cell r="C6511"/>
          <cell r="D6511"/>
          <cell r="E6511"/>
          <cell r="F6511"/>
          <cell r="G6511"/>
          <cell r="H6511"/>
        </row>
        <row r="6512">
          <cell r="A6512"/>
          <cell r="B6512"/>
          <cell r="C6512"/>
          <cell r="D6512"/>
          <cell r="E6512"/>
          <cell r="F6512"/>
          <cell r="G6512"/>
          <cell r="H6512"/>
        </row>
        <row r="6513">
          <cell r="A6513"/>
          <cell r="B6513"/>
          <cell r="C6513"/>
          <cell r="D6513"/>
          <cell r="E6513"/>
          <cell r="F6513"/>
          <cell r="G6513"/>
          <cell r="H6513"/>
        </row>
        <row r="6514">
          <cell r="A6514"/>
          <cell r="B6514"/>
          <cell r="C6514"/>
          <cell r="D6514"/>
          <cell r="E6514"/>
          <cell r="F6514"/>
          <cell r="G6514"/>
          <cell r="H6514"/>
        </row>
        <row r="6515">
          <cell r="A6515"/>
          <cell r="B6515"/>
          <cell r="C6515"/>
          <cell r="D6515"/>
          <cell r="E6515"/>
          <cell r="F6515"/>
          <cell r="G6515"/>
          <cell r="H6515"/>
        </row>
        <row r="6516">
          <cell r="A6516"/>
          <cell r="B6516"/>
          <cell r="C6516"/>
          <cell r="D6516"/>
          <cell r="E6516"/>
          <cell r="F6516"/>
          <cell r="G6516"/>
          <cell r="H6516"/>
        </row>
        <row r="6517">
          <cell r="A6517"/>
          <cell r="B6517"/>
          <cell r="C6517"/>
          <cell r="D6517"/>
          <cell r="E6517"/>
          <cell r="F6517"/>
          <cell r="G6517"/>
          <cell r="H6517"/>
        </row>
        <row r="6518">
          <cell r="A6518"/>
          <cell r="B6518"/>
          <cell r="C6518"/>
          <cell r="D6518"/>
          <cell r="E6518"/>
          <cell r="F6518"/>
          <cell r="G6518"/>
          <cell r="H6518"/>
        </row>
        <row r="6519">
          <cell r="A6519"/>
          <cell r="C6519"/>
          <cell r="D6519"/>
          <cell r="E6519"/>
          <cell r="F6519"/>
          <cell r="G6519"/>
        </row>
        <row r="6520">
          <cell r="A6520"/>
          <cell r="C6520"/>
          <cell r="D6520"/>
          <cell r="E6520"/>
          <cell r="F6520"/>
          <cell r="G6520"/>
        </row>
        <row r="6521">
          <cell r="A6521"/>
          <cell r="B6521"/>
          <cell r="C6521"/>
          <cell r="D6521"/>
          <cell r="E6521"/>
          <cell r="F6521"/>
          <cell r="G6521"/>
        </row>
        <row r="6522">
          <cell r="A6522"/>
          <cell r="B6522" t="str">
            <v>LUIS ROBERTO MONTERROSA OROZCO</v>
          </cell>
          <cell r="C6522"/>
          <cell r="D6522"/>
          <cell r="E6522"/>
          <cell r="F6522"/>
          <cell r="G6522"/>
        </row>
        <row r="6523">
          <cell r="A6523"/>
          <cell r="B6523" t="str">
            <v>ING. CIVIL CONSULTOR EXTERNO</v>
          </cell>
          <cell r="C6523"/>
          <cell r="D6523"/>
          <cell r="E6523"/>
          <cell r="F6523"/>
          <cell r="G6523"/>
        </row>
        <row r="6524">
          <cell r="A6524"/>
          <cell r="B6524" t="str">
            <v>PLANEACION MUNICIPAL</v>
          </cell>
          <cell r="C6524"/>
          <cell r="D6524"/>
          <cell r="E6524"/>
          <cell r="F6524"/>
          <cell r="G6524"/>
        </row>
        <row r="6525">
          <cell r="A6525"/>
          <cell r="B6525" t="str">
            <v>M.P. 5202140692</v>
          </cell>
          <cell r="C6525" t="str">
            <v>ITEM  - PÁGINA 2</v>
          </cell>
          <cell r="D6525"/>
          <cell r="E6525"/>
          <cell r="F6525"/>
          <cell r="G6525"/>
          <cell r="H6525"/>
        </row>
        <row r="6526">
          <cell r="A6526" t="str">
            <v>DEPARTAMENTO DE ANTIOQUIA</v>
          </cell>
          <cell r="B6526"/>
          <cell r="C6526"/>
          <cell r="D6526"/>
          <cell r="E6526"/>
          <cell r="F6526"/>
          <cell r="G6526"/>
          <cell r="H6526"/>
        </row>
        <row r="6527">
          <cell r="A6527" t="str">
            <v>MUNICIPIO DE CAUCASIA</v>
          </cell>
          <cell r="B6527"/>
          <cell r="C6527"/>
          <cell r="D6527"/>
          <cell r="E6527"/>
          <cell r="F6527"/>
          <cell r="G6527"/>
          <cell r="H6527"/>
        </row>
        <row r="6528">
          <cell r="A6528" t="str">
            <v>PROYECTO: CONSTRUCCION DE PAVIMENTO RIGIDO URBANO EN LA URBANIZACION VILLA SUAREZ DEL MUNICIPIO DE CAUCASIA ,ANTIOQUIA</v>
          </cell>
          <cell r="B6528"/>
          <cell r="C6528"/>
          <cell r="D6528"/>
          <cell r="E6528"/>
          <cell r="F6528"/>
          <cell r="G6528"/>
          <cell r="H6528"/>
        </row>
        <row r="6529">
          <cell r="A6529"/>
          <cell r="C6529"/>
          <cell r="D6529"/>
          <cell r="E6529"/>
          <cell r="F6529"/>
          <cell r="G6529"/>
          <cell r="H6529"/>
        </row>
        <row r="6530">
          <cell r="A6530" t="str">
            <v>MEMORIAS DE OBRA</v>
          </cell>
          <cell r="B6530"/>
          <cell r="C6530"/>
          <cell r="D6530"/>
          <cell r="E6530"/>
          <cell r="F6530"/>
          <cell r="G6530"/>
          <cell r="H6530"/>
        </row>
        <row r="6532">
          <cell r="A6532" t="str">
            <v>ITEM</v>
          </cell>
          <cell r="B6532" t="str">
            <v>DESCRIPCIÓN</v>
          </cell>
          <cell r="C6532"/>
          <cell r="D6532"/>
          <cell r="E6532"/>
          <cell r="F6532"/>
          <cell r="G6532" t="str">
            <v>UNIDAD</v>
          </cell>
          <cell r="H6532" t="str">
            <v>CANTIDAD</v>
          </cell>
        </row>
        <row r="6533">
          <cell r="A6533"/>
          <cell r="B6533" t="str">
            <v/>
          </cell>
          <cell r="C6533"/>
          <cell r="D6533"/>
          <cell r="E6533"/>
          <cell r="F6533"/>
          <cell r="G6533" t="str">
            <v/>
          </cell>
          <cell r="H6533" t="str">
            <v/>
          </cell>
        </row>
        <row r="6534">
          <cell r="A6534"/>
          <cell r="B6534"/>
          <cell r="C6534"/>
          <cell r="D6534"/>
          <cell r="E6534"/>
          <cell r="F6534"/>
          <cell r="G6534"/>
        </row>
        <row r="6535">
          <cell r="A6535" t="str">
            <v>DETALLE</v>
          </cell>
          <cell r="B6535"/>
          <cell r="C6535" t="str">
            <v>FACTOR</v>
          </cell>
          <cell r="D6535" t="str">
            <v>CANTIDAD</v>
          </cell>
          <cell r="E6535" t="str">
            <v>A (ML)</v>
          </cell>
          <cell r="F6535" t="str">
            <v>B (M2)</v>
          </cell>
          <cell r="G6535" t="str">
            <v>C (M3)</v>
          </cell>
          <cell r="H6535" t="str">
            <v>TOTAL</v>
          </cell>
        </row>
        <row r="6536">
          <cell r="A6536"/>
          <cell r="B6536"/>
          <cell r="C6536"/>
          <cell r="D6536"/>
          <cell r="E6536"/>
          <cell r="F6536"/>
          <cell r="G6536"/>
          <cell r="H6536" t="str">
            <v/>
          </cell>
        </row>
        <row r="6537">
          <cell r="A6537"/>
          <cell r="B6537"/>
          <cell r="C6537"/>
          <cell r="D6537"/>
          <cell r="E6537"/>
          <cell r="F6537"/>
          <cell r="G6537"/>
          <cell r="H6537" t="str">
            <v/>
          </cell>
        </row>
        <row r="6538">
          <cell r="A6538"/>
          <cell r="B6538"/>
          <cell r="C6538"/>
          <cell r="D6538"/>
          <cell r="E6538"/>
          <cell r="F6538"/>
          <cell r="G6538"/>
          <cell r="H6538" t="str">
            <v/>
          </cell>
        </row>
        <row r="6539">
          <cell r="A6539"/>
          <cell r="B6539"/>
          <cell r="C6539"/>
          <cell r="D6539"/>
          <cell r="E6539"/>
          <cell r="F6539"/>
          <cell r="G6539"/>
          <cell r="H6539" t="str">
            <v/>
          </cell>
        </row>
        <row r="6540">
          <cell r="A6540"/>
          <cell r="B6540"/>
          <cell r="C6540"/>
          <cell r="D6540"/>
          <cell r="E6540"/>
          <cell r="F6540"/>
          <cell r="G6540"/>
          <cell r="H6540" t="str">
            <v/>
          </cell>
        </row>
        <row r="6541">
          <cell r="A6541"/>
          <cell r="B6541"/>
          <cell r="C6541"/>
          <cell r="D6541"/>
          <cell r="E6541"/>
          <cell r="F6541"/>
          <cell r="G6541"/>
          <cell r="H6541" t="str">
            <v/>
          </cell>
        </row>
        <row r="6542">
          <cell r="A6542"/>
          <cell r="B6542"/>
          <cell r="C6542"/>
          <cell r="D6542"/>
          <cell r="E6542"/>
          <cell r="F6542"/>
          <cell r="G6542"/>
          <cell r="H6542" t="str">
            <v/>
          </cell>
        </row>
        <row r="6543">
          <cell r="A6543"/>
          <cell r="B6543"/>
          <cell r="C6543"/>
          <cell r="D6543"/>
          <cell r="E6543"/>
          <cell r="F6543"/>
          <cell r="G6543"/>
          <cell r="H6543" t="str">
            <v/>
          </cell>
        </row>
        <row r="6544">
          <cell r="A6544"/>
          <cell r="B6544"/>
          <cell r="C6544"/>
          <cell r="D6544"/>
          <cell r="E6544"/>
          <cell r="F6544"/>
          <cell r="G6544"/>
          <cell r="H6544" t="str">
            <v/>
          </cell>
        </row>
        <row r="6545">
          <cell r="A6545"/>
          <cell r="B6545"/>
          <cell r="C6545"/>
          <cell r="D6545"/>
          <cell r="E6545"/>
          <cell r="F6545"/>
          <cell r="G6545"/>
          <cell r="H6545" t="str">
            <v/>
          </cell>
        </row>
        <row r="6546">
          <cell r="A6546"/>
          <cell r="B6546"/>
          <cell r="C6546"/>
          <cell r="D6546"/>
          <cell r="E6546"/>
          <cell r="F6546"/>
          <cell r="G6546"/>
          <cell r="H6546" t="str">
            <v/>
          </cell>
        </row>
        <row r="6547">
          <cell r="A6547"/>
          <cell r="B6547"/>
          <cell r="C6547"/>
          <cell r="D6547"/>
          <cell r="E6547"/>
          <cell r="F6547"/>
          <cell r="G6547"/>
          <cell r="H6547" t="str">
            <v/>
          </cell>
        </row>
        <row r="6548">
          <cell r="A6548"/>
          <cell r="B6548"/>
          <cell r="C6548"/>
          <cell r="D6548"/>
          <cell r="E6548"/>
          <cell r="F6548"/>
          <cell r="G6548"/>
          <cell r="H6548" t="str">
            <v/>
          </cell>
        </row>
        <row r="6549">
          <cell r="A6549"/>
          <cell r="B6549"/>
          <cell r="C6549"/>
          <cell r="D6549"/>
          <cell r="E6549"/>
          <cell r="F6549"/>
          <cell r="G6549"/>
          <cell r="H6549" t="str">
            <v/>
          </cell>
        </row>
        <row r="6550">
          <cell r="A6550"/>
          <cell r="B6550"/>
          <cell r="C6550"/>
          <cell r="D6550"/>
          <cell r="E6550"/>
          <cell r="F6550"/>
          <cell r="G6550"/>
          <cell r="H6550" t="str">
            <v/>
          </cell>
        </row>
        <row r="6551">
          <cell r="A6551"/>
          <cell r="B6551"/>
          <cell r="C6551"/>
          <cell r="D6551"/>
          <cell r="E6551"/>
          <cell r="F6551"/>
          <cell r="G6551"/>
          <cell r="H6551" t="str">
            <v/>
          </cell>
        </row>
        <row r="6552">
          <cell r="A6552"/>
          <cell r="B6552"/>
          <cell r="C6552"/>
          <cell r="D6552"/>
          <cell r="E6552"/>
          <cell r="F6552"/>
          <cell r="G6552"/>
          <cell r="H6552" t="str">
            <v/>
          </cell>
        </row>
        <row r="6553">
          <cell r="A6553"/>
          <cell r="B6553"/>
          <cell r="C6553"/>
          <cell r="D6553"/>
          <cell r="E6553"/>
          <cell r="F6553"/>
          <cell r="G6553"/>
          <cell r="H6553" t="str">
            <v/>
          </cell>
        </row>
        <row r="6554">
          <cell r="A6554"/>
          <cell r="B6554"/>
          <cell r="C6554"/>
          <cell r="D6554"/>
          <cell r="E6554"/>
          <cell r="F6554"/>
          <cell r="G6554"/>
          <cell r="H6554" t="str">
            <v/>
          </cell>
        </row>
        <row r="6555">
          <cell r="A6555"/>
          <cell r="B6555"/>
          <cell r="C6555"/>
          <cell r="D6555"/>
          <cell r="E6555"/>
          <cell r="F6555"/>
          <cell r="G6555"/>
          <cell r="H6555" t="str">
            <v/>
          </cell>
        </row>
        <row r="6556">
          <cell r="A6556"/>
          <cell r="B6556"/>
          <cell r="C6556"/>
          <cell r="D6556"/>
          <cell r="E6556"/>
          <cell r="F6556"/>
          <cell r="G6556"/>
          <cell r="H6556" t="str">
            <v/>
          </cell>
        </row>
        <row r="6557">
          <cell r="A6557"/>
          <cell r="B6557"/>
          <cell r="C6557"/>
          <cell r="D6557"/>
          <cell r="E6557"/>
          <cell r="F6557"/>
          <cell r="G6557"/>
          <cell r="H6557" t="str">
            <v/>
          </cell>
        </row>
        <row r="6558">
          <cell r="A6558"/>
          <cell r="B6558"/>
          <cell r="C6558"/>
          <cell r="D6558"/>
          <cell r="E6558"/>
          <cell r="F6558"/>
          <cell r="G6558"/>
          <cell r="H6558" t="str">
            <v/>
          </cell>
        </row>
        <row r="6559">
          <cell r="A6559"/>
          <cell r="B6559"/>
          <cell r="C6559"/>
          <cell r="D6559"/>
          <cell r="E6559"/>
          <cell r="F6559"/>
          <cell r="G6559"/>
          <cell r="H6559" t="str">
            <v/>
          </cell>
        </row>
        <row r="6560">
          <cell r="A6560"/>
          <cell r="B6560"/>
          <cell r="C6560"/>
          <cell r="D6560"/>
          <cell r="E6560"/>
          <cell r="F6560"/>
          <cell r="G6560"/>
          <cell r="H6560" t="str">
            <v/>
          </cell>
        </row>
        <row r="6561">
          <cell r="A6561"/>
          <cell r="B6561"/>
          <cell r="C6561"/>
          <cell r="D6561"/>
          <cell r="E6561"/>
          <cell r="F6561"/>
          <cell r="G6561"/>
          <cell r="H6561" t="str">
            <v/>
          </cell>
        </row>
        <row r="6562">
          <cell r="A6562"/>
          <cell r="B6562"/>
          <cell r="C6562"/>
          <cell r="D6562"/>
          <cell r="E6562"/>
          <cell r="F6562"/>
          <cell r="G6562"/>
          <cell r="H6562" t="str">
            <v/>
          </cell>
        </row>
        <row r="6563">
          <cell r="A6563"/>
          <cell r="B6563"/>
          <cell r="C6563"/>
          <cell r="D6563"/>
          <cell r="E6563"/>
          <cell r="F6563"/>
          <cell r="G6563"/>
          <cell r="H6563" t="str">
            <v/>
          </cell>
        </row>
        <row r="6564">
          <cell r="A6564"/>
          <cell r="B6564"/>
          <cell r="C6564"/>
          <cell r="D6564"/>
          <cell r="E6564"/>
          <cell r="F6564"/>
          <cell r="G6564"/>
          <cell r="H6564" t="str">
            <v/>
          </cell>
        </row>
        <row r="6565">
          <cell r="A6565"/>
          <cell r="B6565"/>
          <cell r="C6565"/>
          <cell r="D6565"/>
          <cell r="E6565"/>
          <cell r="F6565"/>
          <cell r="G6565"/>
          <cell r="H6565" t="str">
            <v/>
          </cell>
        </row>
        <row r="6566">
          <cell r="A6566"/>
          <cell r="B6566"/>
          <cell r="C6566"/>
          <cell r="D6566"/>
          <cell r="E6566"/>
          <cell r="F6566"/>
          <cell r="G6566"/>
          <cell r="H6566" t="str">
            <v/>
          </cell>
        </row>
        <row r="6567">
          <cell r="A6567" t="str">
            <v>ITEM  - PÁGINA 1</v>
          </cell>
          <cell r="B6567"/>
          <cell r="C6567"/>
          <cell r="D6567"/>
          <cell r="E6567"/>
          <cell r="F6567"/>
          <cell r="G6567"/>
          <cell r="H6567"/>
        </row>
        <row r="6568">
          <cell r="A6568"/>
          <cell r="B6568"/>
          <cell r="C6568"/>
          <cell r="D6568"/>
          <cell r="E6568"/>
          <cell r="F6568"/>
          <cell r="G6568"/>
          <cell r="H6568" t="str">
            <v/>
          </cell>
        </row>
        <row r="6569">
          <cell r="A6569"/>
          <cell r="B6569"/>
          <cell r="C6569"/>
          <cell r="D6569"/>
          <cell r="E6569"/>
          <cell r="F6569"/>
          <cell r="G6569"/>
          <cell r="H6569" t="str">
            <v/>
          </cell>
        </row>
        <row r="6570">
          <cell r="A6570"/>
          <cell r="B6570"/>
          <cell r="C6570"/>
          <cell r="D6570"/>
          <cell r="E6570"/>
          <cell r="F6570"/>
          <cell r="G6570"/>
          <cell r="H6570" t="str">
            <v/>
          </cell>
        </row>
        <row r="6571">
          <cell r="A6571"/>
          <cell r="B6571"/>
          <cell r="C6571"/>
          <cell r="D6571"/>
          <cell r="E6571"/>
          <cell r="F6571"/>
          <cell r="G6571"/>
          <cell r="H6571" t="str">
            <v/>
          </cell>
        </row>
        <row r="6572">
          <cell r="A6572"/>
          <cell r="B6572"/>
          <cell r="C6572"/>
          <cell r="D6572"/>
          <cell r="E6572"/>
          <cell r="F6572"/>
          <cell r="G6572"/>
          <cell r="H6572" t="str">
            <v/>
          </cell>
        </row>
        <row r="6573">
          <cell r="A6573"/>
          <cell r="B6573"/>
          <cell r="C6573"/>
          <cell r="D6573"/>
          <cell r="E6573"/>
          <cell r="F6573"/>
          <cell r="G6573"/>
          <cell r="H6573" t="str">
            <v/>
          </cell>
        </row>
        <row r="6574">
          <cell r="A6574"/>
          <cell r="B6574"/>
          <cell r="C6574"/>
          <cell r="D6574"/>
          <cell r="E6574"/>
          <cell r="F6574"/>
          <cell r="G6574"/>
          <cell r="H6574" t="str">
            <v/>
          </cell>
        </row>
        <row r="6575">
          <cell r="A6575"/>
          <cell r="B6575"/>
          <cell r="C6575"/>
          <cell r="D6575"/>
          <cell r="E6575"/>
          <cell r="F6575"/>
          <cell r="G6575"/>
          <cell r="H6575" t="str">
            <v/>
          </cell>
        </row>
        <row r="6576">
          <cell r="A6576"/>
          <cell r="B6576"/>
          <cell r="C6576"/>
          <cell r="D6576"/>
          <cell r="E6576"/>
          <cell r="F6576"/>
          <cell r="G6576"/>
          <cell r="H6576" t="str">
            <v/>
          </cell>
        </row>
        <row r="6577">
          <cell r="A6577"/>
          <cell r="B6577"/>
          <cell r="C6577"/>
          <cell r="D6577"/>
          <cell r="E6577"/>
          <cell r="F6577"/>
          <cell r="G6577"/>
          <cell r="H6577" t="str">
            <v/>
          </cell>
        </row>
        <row r="6578">
          <cell r="A6578"/>
          <cell r="B6578"/>
          <cell r="C6578"/>
          <cell r="D6578"/>
          <cell r="E6578"/>
          <cell r="F6578"/>
          <cell r="G6578"/>
          <cell r="H6578" t="str">
            <v/>
          </cell>
        </row>
        <row r="6579">
          <cell r="A6579"/>
          <cell r="B6579"/>
          <cell r="C6579"/>
          <cell r="D6579"/>
          <cell r="E6579"/>
          <cell r="F6579"/>
          <cell r="G6579"/>
          <cell r="H6579" t="str">
            <v/>
          </cell>
        </row>
        <row r="6580">
          <cell r="A6580"/>
          <cell r="B6580"/>
          <cell r="C6580"/>
          <cell r="D6580"/>
          <cell r="E6580"/>
          <cell r="F6580"/>
          <cell r="G6580"/>
          <cell r="H6580" t="str">
            <v/>
          </cell>
        </row>
        <row r="6581">
          <cell r="A6581"/>
          <cell r="B6581"/>
          <cell r="C6581"/>
          <cell r="D6581"/>
          <cell r="E6581"/>
          <cell r="F6581"/>
          <cell r="G6581"/>
          <cell r="H6581" t="str">
            <v/>
          </cell>
        </row>
        <row r="6582">
          <cell r="A6582"/>
          <cell r="B6582"/>
          <cell r="C6582"/>
          <cell r="D6582"/>
          <cell r="E6582"/>
          <cell r="F6582"/>
          <cell r="G6582"/>
          <cell r="H6582" t="str">
            <v/>
          </cell>
        </row>
        <row r="6583">
          <cell r="A6583"/>
          <cell r="B6583"/>
          <cell r="C6583"/>
          <cell r="D6583"/>
          <cell r="E6583"/>
          <cell r="F6583"/>
          <cell r="G6583"/>
          <cell r="H6583" t="str">
            <v/>
          </cell>
        </row>
        <row r="6584">
          <cell r="A6584"/>
          <cell r="B6584"/>
          <cell r="C6584"/>
          <cell r="D6584"/>
          <cell r="E6584"/>
          <cell r="F6584"/>
          <cell r="G6584"/>
          <cell r="H6584" t="str">
            <v/>
          </cell>
        </row>
        <row r="6585">
          <cell r="A6585" t="str">
            <v xml:space="preserve">TOTAL CANTIDAD ITEM </v>
          </cell>
          <cell r="B6585"/>
          <cell r="C6585"/>
          <cell r="D6585"/>
          <cell r="E6585"/>
          <cell r="F6585"/>
          <cell r="G6585"/>
          <cell r="H6585" t="str">
            <v/>
          </cell>
        </row>
        <row r="6586">
          <cell r="A6586" t="str">
            <v>INSERTE PLANO, GRÁFICO O ESQUEMA AQUÍ</v>
          </cell>
          <cell r="B6586"/>
          <cell r="C6586"/>
          <cell r="D6586"/>
          <cell r="E6586"/>
          <cell r="F6586"/>
          <cell r="G6586"/>
          <cell r="H6586"/>
        </row>
        <row r="6587">
          <cell r="A6587"/>
          <cell r="B6587"/>
          <cell r="C6587"/>
          <cell r="D6587"/>
          <cell r="E6587"/>
          <cell r="F6587"/>
          <cell r="G6587"/>
          <cell r="H6587"/>
        </row>
        <row r="6588">
          <cell r="A6588"/>
          <cell r="B6588"/>
          <cell r="C6588"/>
          <cell r="D6588"/>
          <cell r="E6588"/>
          <cell r="F6588"/>
          <cell r="G6588"/>
          <cell r="H6588"/>
        </row>
        <row r="6589">
          <cell r="A6589"/>
          <cell r="B6589"/>
          <cell r="C6589"/>
          <cell r="D6589"/>
          <cell r="E6589"/>
          <cell r="F6589"/>
          <cell r="G6589"/>
          <cell r="H6589"/>
        </row>
        <row r="6590">
          <cell r="A6590"/>
          <cell r="B6590"/>
          <cell r="C6590"/>
          <cell r="D6590"/>
          <cell r="E6590"/>
          <cell r="F6590"/>
          <cell r="G6590"/>
          <cell r="H6590"/>
        </row>
        <row r="6591">
          <cell r="A6591"/>
          <cell r="B6591"/>
          <cell r="C6591"/>
          <cell r="D6591"/>
          <cell r="E6591"/>
          <cell r="F6591"/>
          <cell r="G6591"/>
          <cell r="H6591"/>
        </row>
        <row r="6592">
          <cell r="A6592"/>
          <cell r="B6592"/>
          <cell r="C6592"/>
          <cell r="D6592"/>
          <cell r="E6592"/>
          <cell r="F6592"/>
          <cell r="G6592"/>
          <cell r="H6592"/>
        </row>
        <row r="6593">
          <cell r="A6593"/>
          <cell r="B6593"/>
          <cell r="C6593"/>
          <cell r="D6593"/>
          <cell r="E6593"/>
          <cell r="F6593"/>
          <cell r="G6593"/>
          <cell r="H6593"/>
        </row>
        <row r="6594">
          <cell r="A6594"/>
          <cell r="B6594"/>
          <cell r="C6594"/>
          <cell r="D6594"/>
          <cell r="E6594"/>
          <cell r="F6594"/>
          <cell r="G6594"/>
          <cell r="H6594"/>
        </row>
        <row r="6595">
          <cell r="A6595"/>
          <cell r="B6595"/>
          <cell r="C6595"/>
          <cell r="D6595"/>
          <cell r="E6595"/>
          <cell r="F6595"/>
          <cell r="G6595"/>
          <cell r="H6595"/>
        </row>
        <row r="6596">
          <cell r="A6596"/>
          <cell r="B6596"/>
          <cell r="C6596"/>
          <cell r="D6596"/>
          <cell r="E6596"/>
          <cell r="F6596"/>
          <cell r="G6596"/>
          <cell r="H6596"/>
        </row>
        <row r="6597">
          <cell r="A6597"/>
          <cell r="B6597"/>
          <cell r="C6597"/>
          <cell r="D6597"/>
          <cell r="E6597"/>
          <cell r="F6597"/>
          <cell r="G6597"/>
          <cell r="H6597"/>
        </row>
        <row r="6598">
          <cell r="A6598"/>
          <cell r="B6598"/>
          <cell r="C6598"/>
          <cell r="D6598"/>
          <cell r="E6598"/>
          <cell r="F6598"/>
          <cell r="G6598"/>
          <cell r="H6598"/>
        </row>
        <row r="6599">
          <cell r="A6599"/>
          <cell r="B6599"/>
          <cell r="C6599"/>
          <cell r="D6599"/>
          <cell r="E6599"/>
          <cell r="F6599"/>
          <cell r="G6599"/>
          <cell r="H6599"/>
        </row>
        <row r="6600">
          <cell r="A6600"/>
          <cell r="B6600"/>
          <cell r="C6600"/>
          <cell r="D6600"/>
          <cell r="E6600"/>
          <cell r="F6600"/>
          <cell r="G6600"/>
          <cell r="H6600"/>
        </row>
        <row r="6601">
          <cell r="A6601"/>
          <cell r="B6601"/>
          <cell r="C6601"/>
          <cell r="D6601"/>
          <cell r="E6601"/>
          <cell r="F6601"/>
          <cell r="G6601"/>
          <cell r="H6601"/>
        </row>
        <row r="6602">
          <cell r="A6602"/>
          <cell r="B6602"/>
          <cell r="C6602"/>
          <cell r="D6602"/>
          <cell r="E6602"/>
          <cell r="F6602"/>
          <cell r="G6602"/>
          <cell r="H6602"/>
        </row>
        <row r="6603">
          <cell r="A6603"/>
          <cell r="B6603"/>
          <cell r="C6603"/>
          <cell r="D6603"/>
          <cell r="E6603"/>
          <cell r="F6603"/>
          <cell r="G6603"/>
          <cell r="H6603"/>
        </row>
        <row r="6604">
          <cell r="A6604"/>
          <cell r="B6604"/>
          <cell r="C6604"/>
          <cell r="D6604"/>
          <cell r="E6604"/>
          <cell r="F6604"/>
          <cell r="G6604"/>
          <cell r="H6604"/>
        </row>
        <row r="6605">
          <cell r="A6605"/>
          <cell r="B6605"/>
          <cell r="C6605"/>
          <cell r="D6605"/>
          <cell r="E6605"/>
          <cell r="F6605"/>
          <cell r="G6605"/>
          <cell r="H6605"/>
        </row>
        <row r="6606">
          <cell r="A6606"/>
          <cell r="C6606"/>
          <cell r="D6606"/>
          <cell r="E6606"/>
          <cell r="F6606"/>
          <cell r="G6606"/>
        </row>
        <row r="6607">
          <cell r="A6607"/>
          <cell r="C6607"/>
          <cell r="D6607"/>
          <cell r="E6607"/>
          <cell r="F6607"/>
          <cell r="G6607"/>
        </row>
        <row r="6608">
          <cell r="A6608"/>
          <cell r="B6608"/>
          <cell r="C6608"/>
          <cell r="D6608"/>
          <cell r="E6608"/>
          <cell r="F6608"/>
          <cell r="G6608"/>
        </row>
        <row r="6609">
          <cell r="A6609"/>
          <cell r="B6609" t="str">
            <v>LUIS ROBERTO MONTERROSA OROZCO</v>
          </cell>
          <cell r="C6609"/>
          <cell r="D6609"/>
          <cell r="E6609"/>
          <cell r="F6609"/>
          <cell r="G6609"/>
        </row>
        <row r="6610">
          <cell r="A6610"/>
          <cell r="B6610" t="str">
            <v>ING. CIVIL CONSULTOR EXTERNO</v>
          </cell>
          <cell r="C6610"/>
          <cell r="D6610"/>
          <cell r="E6610"/>
          <cell r="F6610"/>
          <cell r="G6610"/>
        </row>
        <row r="6611">
          <cell r="A6611"/>
          <cell r="B6611" t="str">
            <v>PLANEACION MUNICIPAL</v>
          </cell>
          <cell r="C6611"/>
          <cell r="D6611"/>
          <cell r="E6611"/>
          <cell r="F6611"/>
          <cell r="G6611"/>
        </row>
        <row r="6612">
          <cell r="A6612"/>
          <cell r="B6612" t="str">
            <v>M.P. 5202140692</v>
          </cell>
          <cell r="C6612" t="str">
            <v>ITEM  - PÁGINA 2</v>
          </cell>
          <cell r="D6612"/>
          <cell r="E6612"/>
          <cell r="F6612"/>
          <cell r="G6612"/>
          <cell r="H6612"/>
        </row>
        <row r="6613">
          <cell r="A6613" t="str">
            <v>DEPARTAMENTO DE ANTIOQUIA</v>
          </cell>
          <cell r="B6613"/>
          <cell r="C6613"/>
          <cell r="D6613"/>
          <cell r="E6613"/>
          <cell r="F6613"/>
          <cell r="G6613"/>
          <cell r="H6613"/>
        </row>
        <row r="6614">
          <cell r="A6614" t="str">
            <v>MUNICIPIO DE CAUCASIA</v>
          </cell>
          <cell r="B6614"/>
          <cell r="C6614"/>
          <cell r="D6614"/>
          <cell r="E6614"/>
          <cell r="F6614"/>
          <cell r="G6614"/>
          <cell r="H6614"/>
        </row>
        <row r="6615">
          <cell r="A6615" t="str">
            <v>PROYECTO: CONSTRUCCION DE PAVIMENTO RIGIDO URBANO EN LA URBANIZACION VILLA SUAREZ DEL MUNICIPIO DE CAUCASIA ,ANTIOQUIA</v>
          </cell>
          <cell r="B6615"/>
          <cell r="C6615"/>
          <cell r="D6615"/>
          <cell r="E6615"/>
          <cell r="F6615"/>
          <cell r="G6615"/>
          <cell r="H6615"/>
        </row>
        <row r="6616">
          <cell r="A6616"/>
          <cell r="C6616"/>
          <cell r="D6616"/>
          <cell r="E6616"/>
          <cell r="F6616"/>
          <cell r="G6616"/>
          <cell r="H6616"/>
        </row>
        <row r="6617">
          <cell r="A6617" t="str">
            <v>MEMORIAS DE OBRA</v>
          </cell>
          <cell r="B6617"/>
          <cell r="C6617"/>
          <cell r="D6617"/>
          <cell r="E6617"/>
          <cell r="F6617"/>
          <cell r="G6617"/>
          <cell r="H6617"/>
        </row>
        <row r="6619">
          <cell r="A6619" t="str">
            <v>ITEM</v>
          </cell>
          <cell r="B6619" t="str">
            <v>DESCRIPCIÓN</v>
          </cell>
          <cell r="C6619"/>
          <cell r="D6619"/>
          <cell r="E6619"/>
          <cell r="F6619"/>
          <cell r="G6619" t="str">
            <v>UNIDAD</v>
          </cell>
          <cell r="H6619" t="str">
            <v>CANTIDAD</v>
          </cell>
        </row>
        <row r="6620">
          <cell r="A6620"/>
          <cell r="B6620" t="str">
            <v/>
          </cell>
          <cell r="C6620"/>
          <cell r="D6620"/>
          <cell r="E6620"/>
          <cell r="F6620"/>
          <cell r="G6620" t="str">
            <v/>
          </cell>
          <cell r="H6620" t="str">
            <v/>
          </cell>
        </row>
        <row r="6621">
          <cell r="A6621"/>
          <cell r="B6621"/>
          <cell r="C6621"/>
          <cell r="D6621"/>
          <cell r="E6621"/>
          <cell r="F6621"/>
          <cell r="G6621"/>
        </row>
        <row r="6622">
          <cell r="A6622" t="str">
            <v>DETALLE</v>
          </cell>
          <cell r="B6622"/>
          <cell r="C6622" t="str">
            <v>FACTOR</v>
          </cell>
          <cell r="D6622" t="str">
            <v>CANTIDAD</v>
          </cell>
          <cell r="E6622" t="str">
            <v>A (ML)</v>
          </cell>
          <cell r="F6622" t="str">
            <v>B (M2)</v>
          </cell>
          <cell r="G6622" t="str">
            <v>C (M3)</v>
          </cell>
          <cell r="H6622" t="str">
            <v>TOTAL</v>
          </cell>
        </row>
        <row r="6623">
          <cell r="A6623"/>
          <cell r="B6623"/>
          <cell r="C6623"/>
          <cell r="D6623"/>
          <cell r="E6623"/>
          <cell r="F6623"/>
          <cell r="G6623"/>
          <cell r="H6623" t="str">
            <v/>
          </cell>
        </row>
        <row r="6624">
          <cell r="A6624"/>
          <cell r="B6624"/>
          <cell r="C6624"/>
          <cell r="D6624"/>
          <cell r="E6624"/>
          <cell r="F6624"/>
          <cell r="G6624"/>
          <cell r="H6624" t="str">
            <v/>
          </cell>
        </row>
        <row r="6625">
          <cell r="A6625"/>
          <cell r="B6625"/>
          <cell r="C6625"/>
          <cell r="D6625"/>
          <cell r="E6625"/>
          <cell r="F6625"/>
          <cell r="G6625"/>
          <cell r="H6625" t="str">
            <v/>
          </cell>
        </row>
        <row r="6626">
          <cell r="A6626"/>
          <cell r="B6626"/>
          <cell r="C6626"/>
          <cell r="D6626"/>
          <cell r="E6626"/>
          <cell r="F6626"/>
          <cell r="G6626"/>
          <cell r="H6626" t="str">
            <v/>
          </cell>
        </row>
        <row r="6627">
          <cell r="A6627"/>
          <cell r="B6627"/>
          <cell r="C6627"/>
          <cell r="D6627"/>
          <cell r="E6627"/>
          <cell r="F6627"/>
          <cell r="G6627"/>
          <cell r="H6627" t="str">
            <v/>
          </cell>
        </row>
        <row r="6628">
          <cell r="A6628"/>
          <cell r="B6628"/>
          <cell r="C6628"/>
          <cell r="D6628"/>
          <cell r="E6628"/>
          <cell r="F6628"/>
          <cell r="G6628"/>
          <cell r="H6628" t="str">
            <v/>
          </cell>
        </row>
        <row r="6629">
          <cell r="A6629"/>
          <cell r="B6629"/>
          <cell r="C6629"/>
          <cell r="D6629"/>
          <cell r="E6629"/>
          <cell r="F6629"/>
          <cell r="G6629"/>
          <cell r="H6629" t="str">
            <v/>
          </cell>
        </row>
        <row r="6630">
          <cell r="A6630"/>
          <cell r="B6630"/>
          <cell r="C6630"/>
          <cell r="D6630"/>
          <cell r="E6630"/>
          <cell r="F6630"/>
          <cell r="G6630"/>
          <cell r="H6630" t="str">
            <v/>
          </cell>
        </row>
        <row r="6631">
          <cell r="A6631"/>
          <cell r="B6631"/>
          <cell r="C6631"/>
          <cell r="D6631"/>
          <cell r="E6631"/>
          <cell r="F6631"/>
          <cell r="G6631"/>
          <cell r="H6631" t="str">
            <v/>
          </cell>
        </row>
        <row r="6632">
          <cell r="A6632"/>
          <cell r="B6632"/>
          <cell r="C6632"/>
          <cell r="D6632"/>
          <cell r="E6632"/>
          <cell r="F6632"/>
          <cell r="G6632"/>
          <cell r="H6632" t="str">
            <v/>
          </cell>
        </row>
        <row r="6633">
          <cell r="A6633"/>
          <cell r="B6633"/>
          <cell r="C6633"/>
          <cell r="D6633"/>
          <cell r="E6633"/>
          <cell r="F6633"/>
          <cell r="G6633"/>
          <cell r="H6633" t="str">
            <v/>
          </cell>
        </row>
        <row r="6634">
          <cell r="A6634"/>
          <cell r="B6634"/>
          <cell r="C6634"/>
          <cell r="D6634"/>
          <cell r="E6634"/>
          <cell r="F6634"/>
          <cell r="G6634"/>
          <cell r="H6634" t="str">
            <v/>
          </cell>
        </row>
        <row r="6635">
          <cell r="A6635"/>
          <cell r="B6635"/>
          <cell r="C6635"/>
          <cell r="D6635"/>
          <cell r="E6635"/>
          <cell r="F6635"/>
          <cell r="G6635"/>
          <cell r="H6635" t="str">
            <v/>
          </cell>
        </row>
        <row r="6636">
          <cell r="A6636"/>
          <cell r="B6636"/>
          <cell r="C6636"/>
          <cell r="D6636"/>
          <cell r="E6636"/>
          <cell r="F6636"/>
          <cell r="G6636"/>
          <cell r="H6636" t="str">
            <v/>
          </cell>
        </row>
        <row r="6637">
          <cell r="A6637"/>
          <cell r="B6637"/>
          <cell r="C6637"/>
          <cell r="D6637"/>
          <cell r="E6637"/>
          <cell r="F6637"/>
          <cell r="G6637"/>
          <cell r="H6637" t="str">
            <v/>
          </cell>
        </row>
        <row r="6638">
          <cell r="A6638"/>
          <cell r="B6638"/>
          <cell r="C6638"/>
          <cell r="D6638"/>
          <cell r="E6638"/>
          <cell r="F6638"/>
          <cell r="G6638"/>
          <cell r="H6638" t="str">
            <v/>
          </cell>
        </row>
        <row r="6639">
          <cell r="A6639"/>
          <cell r="B6639"/>
          <cell r="C6639"/>
          <cell r="D6639"/>
          <cell r="E6639"/>
          <cell r="F6639"/>
          <cell r="G6639"/>
          <cell r="H6639" t="str">
            <v/>
          </cell>
        </row>
        <row r="6640">
          <cell r="A6640"/>
          <cell r="B6640"/>
          <cell r="C6640"/>
          <cell r="D6640"/>
          <cell r="E6640"/>
          <cell r="F6640"/>
          <cell r="G6640"/>
          <cell r="H6640" t="str">
            <v/>
          </cell>
        </row>
        <row r="6641">
          <cell r="A6641"/>
          <cell r="B6641"/>
          <cell r="C6641"/>
          <cell r="D6641"/>
          <cell r="E6641"/>
          <cell r="F6641"/>
          <cell r="G6641"/>
          <cell r="H6641" t="str">
            <v/>
          </cell>
        </row>
        <row r="6642">
          <cell r="A6642"/>
          <cell r="B6642"/>
          <cell r="C6642"/>
          <cell r="D6642"/>
          <cell r="E6642"/>
          <cell r="F6642"/>
          <cell r="G6642"/>
          <cell r="H6642" t="str">
            <v/>
          </cell>
        </row>
        <row r="6643">
          <cell r="A6643"/>
          <cell r="B6643"/>
          <cell r="C6643"/>
          <cell r="D6643"/>
          <cell r="E6643"/>
          <cell r="F6643"/>
          <cell r="G6643"/>
          <cell r="H6643" t="str">
            <v/>
          </cell>
        </row>
        <row r="6644">
          <cell r="A6644"/>
          <cell r="B6644"/>
          <cell r="C6644"/>
          <cell r="D6644"/>
          <cell r="E6644"/>
          <cell r="F6644"/>
          <cell r="G6644"/>
          <cell r="H6644" t="str">
            <v/>
          </cell>
        </row>
        <row r="6645">
          <cell r="A6645"/>
          <cell r="B6645"/>
          <cell r="C6645"/>
          <cell r="D6645"/>
          <cell r="E6645"/>
          <cell r="F6645"/>
          <cell r="G6645"/>
          <cell r="H6645" t="str">
            <v/>
          </cell>
        </row>
        <row r="6646">
          <cell r="A6646"/>
          <cell r="B6646"/>
          <cell r="C6646"/>
          <cell r="D6646"/>
          <cell r="E6646"/>
          <cell r="F6646"/>
          <cell r="G6646"/>
          <cell r="H6646" t="str">
            <v/>
          </cell>
        </row>
        <row r="6647">
          <cell r="A6647"/>
          <cell r="B6647"/>
          <cell r="C6647"/>
          <cell r="D6647"/>
          <cell r="E6647"/>
          <cell r="F6647"/>
          <cell r="G6647"/>
          <cell r="H6647" t="str">
            <v/>
          </cell>
        </row>
        <row r="6648">
          <cell r="A6648"/>
          <cell r="B6648"/>
          <cell r="C6648"/>
          <cell r="D6648"/>
          <cell r="E6648"/>
          <cell r="F6648"/>
          <cell r="G6648"/>
          <cell r="H6648" t="str">
            <v/>
          </cell>
        </row>
        <row r="6649">
          <cell r="A6649"/>
          <cell r="B6649"/>
          <cell r="C6649"/>
          <cell r="D6649"/>
          <cell r="E6649"/>
          <cell r="F6649"/>
          <cell r="G6649"/>
          <cell r="H6649" t="str">
            <v/>
          </cell>
        </row>
        <row r="6650">
          <cell r="A6650"/>
          <cell r="B6650"/>
          <cell r="C6650"/>
          <cell r="D6650"/>
          <cell r="E6650"/>
          <cell r="F6650"/>
          <cell r="G6650"/>
          <cell r="H6650" t="str">
            <v/>
          </cell>
        </row>
        <row r="6651">
          <cell r="A6651"/>
          <cell r="B6651"/>
          <cell r="C6651"/>
          <cell r="D6651"/>
          <cell r="E6651"/>
          <cell r="F6651"/>
          <cell r="G6651"/>
          <cell r="H6651" t="str">
            <v/>
          </cell>
        </row>
        <row r="6652">
          <cell r="A6652"/>
          <cell r="B6652"/>
          <cell r="C6652"/>
          <cell r="D6652"/>
          <cell r="E6652"/>
          <cell r="F6652"/>
          <cell r="G6652"/>
          <cell r="H6652" t="str">
            <v/>
          </cell>
        </row>
        <row r="6653">
          <cell r="A6653"/>
          <cell r="B6653"/>
          <cell r="C6653"/>
          <cell r="D6653"/>
          <cell r="E6653"/>
          <cell r="F6653"/>
          <cell r="G6653"/>
          <cell r="H6653" t="str">
            <v/>
          </cell>
        </row>
        <row r="6654">
          <cell r="A6654" t="str">
            <v>ITEM  - PÁGINA 1</v>
          </cell>
          <cell r="B6654"/>
          <cell r="C6654"/>
          <cell r="D6654"/>
          <cell r="E6654"/>
          <cell r="F6654"/>
          <cell r="G6654"/>
          <cell r="H6654"/>
        </row>
        <row r="6655">
          <cell r="A6655"/>
          <cell r="B6655"/>
          <cell r="C6655"/>
          <cell r="D6655"/>
          <cell r="E6655"/>
          <cell r="F6655"/>
          <cell r="G6655"/>
          <cell r="H6655" t="str">
            <v/>
          </cell>
        </row>
        <row r="6656">
          <cell r="A6656"/>
          <cell r="B6656"/>
          <cell r="C6656"/>
          <cell r="D6656"/>
          <cell r="E6656"/>
          <cell r="F6656"/>
          <cell r="G6656"/>
          <cell r="H6656" t="str">
            <v/>
          </cell>
        </row>
        <row r="6657">
          <cell r="A6657"/>
          <cell r="B6657"/>
          <cell r="C6657"/>
          <cell r="D6657"/>
          <cell r="E6657"/>
          <cell r="F6657"/>
          <cell r="G6657"/>
          <cell r="H6657" t="str">
            <v/>
          </cell>
        </row>
        <row r="6658">
          <cell r="A6658"/>
          <cell r="B6658"/>
          <cell r="C6658"/>
          <cell r="D6658"/>
          <cell r="E6658"/>
          <cell r="F6658"/>
          <cell r="G6658"/>
          <cell r="H6658" t="str">
            <v/>
          </cell>
        </row>
        <row r="6659">
          <cell r="A6659"/>
          <cell r="B6659"/>
          <cell r="C6659"/>
          <cell r="D6659"/>
          <cell r="E6659"/>
          <cell r="F6659"/>
          <cell r="G6659"/>
          <cell r="H6659" t="str">
            <v/>
          </cell>
        </row>
        <row r="6660">
          <cell r="A6660"/>
          <cell r="B6660"/>
          <cell r="C6660"/>
          <cell r="D6660"/>
          <cell r="E6660"/>
          <cell r="F6660"/>
          <cell r="G6660"/>
          <cell r="H6660" t="str">
            <v/>
          </cell>
        </row>
        <row r="6661">
          <cell r="A6661"/>
          <cell r="B6661"/>
          <cell r="C6661"/>
          <cell r="D6661"/>
          <cell r="E6661"/>
          <cell r="F6661"/>
          <cell r="G6661"/>
          <cell r="H6661" t="str">
            <v/>
          </cell>
        </row>
        <row r="6662">
          <cell r="A6662"/>
          <cell r="B6662"/>
          <cell r="C6662"/>
          <cell r="D6662"/>
          <cell r="E6662"/>
          <cell r="F6662"/>
          <cell r="G6662"/>
          <cell r="H6662" t="str">
            <v/>
          </cell>
        </row>
        <row r="6663">
          <cell r="A6663"/>
          <cell r="B6663"/>
          <cell r="C6663"/>
          <cell r="D6663"/>
          <cell r="E6663"/>
          <cell r="F6663"/>
          <cell r="G6663"/>
          <cell r="H6663" t="str">
            <v/>
          </cell>
        </row>
        <row r="6664">
          <cell r="A6664"/>
          <cell r="B6664"/>
          <cell r="C6664"/>
          <cell r="D6664"/>
          <cell r="E6664"/>
          <cell r="F6664"/>
          <cell r="G6664"/>
          <cell r="H6664" t="str">
            <v/>
          </cell>
        </row>
        <row r="6665">
          <cell r="A6665"/>
          <cell r="B6665"/>
          <cell r="C6665"/>
          <cell r="D6665"/>
          <cell r="E6665"/>
          <cell r="F6665"/>
          <cell r="G6665"/>
          <cell r="H6665" t="str">
            <v/>
          </cell>
        </row>
        <row r="6666">
          <cell r="A6666"/>
          <cell r="B6666"/>
          <cell r="C6666"/>
          <cell r="D6666"/>
          <cell r="E6666"/>
          <cell r="F6666"/>
          <cell r="G6666"/>
          <cell r="H6666" t="str">
            <v/>
          </cell>
        </row>
        <row r="6667">
          <cell r="A6667"/>
          <cell r="B6667"/>
          <cell r="C6667"/>
          <cell r="D6667"/>
          <cell r="E6667"/>
          <cell r="F6667"/>
          <cell r="G6667"/>
          <cell r="H6667" t="str">
            <v/>
          </cell>
        </row>
        <row r="6668">
          <cell r="A6668"/>
          <cell r="B6668"/>
          <cell r="C6668"/>
          <cell r="D6668"/>
          <cell r="E6668"/>
          <cell r="F6668"/>
          <cell r="G6668"/>
          <cell r="H6668" t="str">
            <v/>
          </cell>
        </row>
        <row r="6669">
          <cell r="A6669"/>
          <cell r="B6669"/>
          <cell r="C6669"/>
          <cell r="D6669"/>
          <cell r="E6669"/>
          <cell r="F6669"/>
          <cell r="G6669"/>
          <cell r="H6669" t="str">
            <v/>
          </cell>
        </row>
        <row r="6670">
          <cell r="A6670"/>
          <cell r="B6670"/>
          <cell r="C6670"/>
          <cell r="D6670"/>
          <cell r="E6670"/>
          <cell r="F6670"/>
          <cell r="G6670"/>
          <cell r="H6670" t="str">
            <v/>
          </cell>
        </row>
        <row r="6671">
          <cell r="A6671"/>
          <cell r="B6671"/>
          <cell r="C6671"/>
          <cell r="D6671"/>
          <cell r="E6671"/>
          <cell r="F6671"/>
          <cell r="G6671"/>
          <cell r="H6671" t="str">
            <v/>
          </cell>
        </row>
        <row r="6672">
          <cell r="A6672" t="str">
            <v xml:space="preserve">TOTAL CANTIDAD ITEM </v>
          </cell>
          <cell r="B6672"/>
          <cell r="C6672"/>
          <cell r="D6672"/>
          <cell r="E6672"/>
          <cell r="F6672"/>
          <cell r="G6672"/>
          <cell r="H6672" t="str">
            <v/>
          </cell>
        </row>
        <row r="6673">
          <cell r="A6673" t="str">
            <v>INSERTE PLANO, GRÁFICO O ESQUEMA AQUÍ</v>
          </cell>
          <cell r="B6673"/>
          <cell r="C6673"/>
          <cell r="D6673"/>
          <cell r="E6673"/>
          <cell r="F6673"/>
          <cell r="G6673"/>
          <cell r="H6673"/>
        </row>
        <row r="6674">
          <cell r="A6674"/>
          <cell r="B6674"/>
          <cell r="C6674"/>
          <cell r="D6674"/>
          <cell r="E6674"/>
          <cell r="F6674"/>
          <cell r="G6674"/>
          <cell r="H6674"/>
        </row>
        <row r="6675">
          <cell r="A6675"/>
          <cell r="B6675"/>
          <cell r="C6675"/>
          <cell r="D6675"/>
          <cell r="E6675"/>
          <cell r="F6675"/>
          <cell r="G6675"/>
          <cell r="H6675"/>
        </row>
        <row r="6676">
          <cell r="A6676"/>
          <cell r="B6676"/>
          <cell r="C6676"/>
          <cell r="D6676"/>
          <cell r="E6676"/>
          <cell r="F6676"/>
          <cell r="G6676"/>
          <cell r="H6676"/>
        </row>
        <row r="6677">
          <cell r="A6677"/>
          <cell r="B6677"/>
          <cell r="C6677"/>
          <cell r="D6677"/>
          <cell r="E6677"/>
          <cell r="F6677"/>
          <cell r="G6677"/>
          <cell r="H6677"/>
        </row>
        <row r="6678">
          <cell r="A6678"/>
          <cell r="B6678"/>
          <cell r="C6678"/>
          <cell r="D6678"/>
          <cell r="E6678"/>
          <cell r="F6678"/>
          <cell r="G6678"/>
          <cell r="H6678"/>
        </row>
        <row r="6679">
          <cell r="A6679"/>
          <cell r="B6679"/>
          <cell r="C6679"/>
          <cell r="D6679"/>
          <cell r="E6679"/>
          <cell r="F6679"/>
          <cell r="G6679"/>
          <cell r="H6679"/>
        </row>
        <row r="6680">
          <cell r="A6680"/>
          <cell r="B6680"/>
          <cell r="C6680"/>
          <cell r="D6680"/>
          <cell r="E6680"/>
          <cell r="F6680"/>
          <cell r="G6680"/>
          <cell r="H6680"/>
        </row>
        <row r="6681">
          <cell r="A6681"/>
          <cell r="B6681"/>
          <cell r="C6681"/>
          <cell r="D6681"/>
          <cell r="E6681"/>
          <cell r="F6681"/>
          <cell r="G6681"/>
          <cell r="H6681"/>
        </row>
        <row r="6682">
          <cell r="A6682"/>
          <cell r="B6682"/>
          <cell r="C6682"/>
          <cell r="D6682"/>
          <cell r="E6682"/>
          <cell r="F6682"/>
          <cell r="G6682"/>
          <cell r="H6682"/>
        </row>
        <row r="6683">
          <cell r="A6683"/>
          <cell r="B6683"/>
          <cell r="C6683"/>
          <cell r="D6683"/>
          <cell r="E6683"/>
          <cell r="F6683"/>
          <cell r="G6683"/>
          <cell r="H6683"/>
        </row>
        <row r="6684">
          <cell r="A6684"/>
          <cell r="B6684"/>
          <cell r="C6684"/>
          <cell r="D6684"/>
          <cell r="E6684"/>
          <cell r="F6684"/>
          <cell r="G6684"/>
          <cell r="H6684"/>
        </row>
        <row r="6685">
          <cell r="A6685"/>
          <cell r="B6685"/>
          <cell r="C6685"/>
          <cell r="D6685"/>
          <cell r="E6685"/>
          <cell r="F6685"/>
          <cell r="G6685"/>
          <cell r="H6685"/>
        </row>
        <row r="6686">
          <cell r="A6686"/>
          <cell r="B6686"/>
          <cell r="C6686"/>
          <cell r="D6686"/>
          <cell r="E6686"/>
          <cell r="F6686"/>
          <cell r="G6686"/>
          <cell r="H6686"/>
        </row>
        <row r="6687">
          <cell r="A6687"/>
          <cell r="B6687"/>
          <cell r="C6687"/>
          <cell r="D6687"/>
          <cell r="E6687"/>
          <cell r="F6687"/>
          <cell r="G6687"/>
          <cell r="H6687"/>
        </row>
        <row r="6688">
          <cell r="A6688"/>
          <cell r="B6688"/>
          <cell r="C6688"/>
          <cell r="D6688"/>
          <cell r="E6688"/>
          <cell r="F6688"/>
          <cell r="G6688"/>
          <cell r="H6688"/>
        </row>
        <row r="6689">
          <cell r="A6689"/>
          <cell r="B6689"/>
          <cell r="C6689"/>
          <cell r="D6689"/>
          <cell r="E6689"/>
          <cell r="F6689"/>
          <cell r="G6689"/>
          <cell r="H6689"/>
        </row>
        <row r="6690">
          <cell r="A6690"/>
          <cell r="B6690"/>
          <cell r="C6690"/>
          <cell r="D6690"/>
          <cell r="E6690"/>
          <cell r="F6690"/>
          <cell r="G6690"/>
          <cell r="H6690"/>
        </row>
        <row r="6691">
          <cell r="A6691"/>
          <cell r="B6691"/>
          <cell r="C6691"/>
          <cell r="D6691"/>
          <cell r="E6691"/>
          <cell r="F6691"/>
          <cell r="G6691"/>
          <cell r="H6691"/>
        </row>
        <row r="6692">
          <cell r="A6692"/>
          <cell r="B6692"/>
          <cell r="C6692"/>
          <cell r="D6692"/>
          <cell r="E6692"/>
          <cell r="F6692"/>
          <cell r="G6692"/>
          <cell r="H6692"/>
        </row>
        <row r="6693">
          <cell r="A6693"/>
          <cell r="C6693"/>
          <cell r="D6693"/>
          <cell r="E6693"/>
          <cell r="F6693"/>
          <cell r="G6693"/>
        </row>
        <row r="6694">
          <cell r="A6694"/>
          <cell r="C6694"/>
          <cell r="D6694"/>
          <cell r="E6694"/>
          <cell r="F6694"/>
          <cell r="G6694"/>
        </row>
        <row r="6695">
          <cell r="A6695"/>
          <cell r="B6695"/>
          <cell r="C6695"/>
          <cell r="D6695"/>
          <cell r="E6695"/>
          <cell r="F6695"/>
          <cell r="G6695"/>
        </row>
        <row r="6696">
          <cell r="A6696"/>
          <cell r="B6696" t="str">
            <v>LUIS ROBERTO MONTERROSA OROZCO</v>
          </cell>
          <cell r="C6696"/>
          <cell r="D6696"/>
          <cell r="E6696"/>
          <cell r="F6696"/>
          <cell r="G6696"/>
        </row>
        <row r="6697">
          <cell r="A6697"/>
          <cell r="B6697" t="str">
            <v>ING. CIVIL CONSULTOR EXTERNO</v>
          </cell>
          <cell r="C6697"/>
          <cell r="D6697"/>
          <cell r="E6697"/>
          <cell r="F6697"/>
          <cell r="G6697"/>
        </row>
        <row r="6698">
          <cell r="A6698"/>
          <cell r="B6698" t="str">
            <v>PLANEACION MUNICIPAL</v>
          </cell>
          <cell r="C6698"/>
          <cell r="D6698"/>
          <cell r="E6698"/>
          <cell r="F6698"/>
          <cell r="G6698"/>
        </row>
        <row r="6699">
          <cell r="A6699"/>
          <cell r="B6699" t="str">
            <v>M.P. 5202140692</v>
          </cell>
          <cell r="C6699" t="str">
            <v>ITEM  - PÁGINA 2</v>
          </cell>
          <cell r="D6699"/>
          <cell r="E6699"/>
          <cell r="F6699"/>
          <cell r="G6699"/>
          <cell r="H6699"/>
        </row>
        <row r="6700">
          <cell r="A6700" t="str">
            <v>DEPARTAMENTO DE ANTIOQUIA</v>
          </cell>
          <cell r="B6700"/>
          <cell r="C6700"/>
          <cell r="D6700"/>
          <cell r="E6700"/>
          <cell r="F6700"/>
          <cell r="G6700"/>
          <cell r="H6700"/>
        </row>
        <row r="6701">
          <cell r="A6701" t="str">
            <v>MUNICIPIO DE CAUCASIA</v>
          </cell>
          <cell r="B6701"/>
          <cell r="C6701"/>
          <cell r="D6701"/>
          <cell r="E6701"/>
          <cell r="F6701"/>
          <cell r="G6701"/>
          <cell r="H6701"/>
        </row>
        <row r="6702">
          <cell r="A6702" t="str">
            <v>PROYECTO: CONSTRUCCION DE PAVIMENTO RIGIDO URBANO EN LA URBANIZACION VILLA SUAREZ DEL MUNICIPIO DE CAUCASIA ,ANTIOQUIA</v>
          </cell>
          <cell r="B6702"/>
          <cell r="C6702"/>
          <cell r="D6702"/>
          <cell r="E6702"/>
          <cell r="F6702"/>
          <cell r="G6702"/>
          <cell r="H6702"/>
        </row>
        <row r="6703">
          <cell r="A6703"/>
          <cell r="C6703"/>
          <cell r="D6703"/>
          <cell r="E6703"/>
          <cell r="F6703"/>
          <cell r="G6703"/>
          <cell r="H6703"/>
        </row>
        <row r="6704">
          <cell r="A6704" t="str">
            <v>MEMORIAS DE OBRA</v>
          </cell>
          <cell r="B6704"/>
          <cell r="C6704"/>
          <cell r="D6704"/>
          <cell r="E6704"/>
          <cell r="F6704"/>
          <cell r="G6704"/>
          <cell r="H6704"/>
        </row>
        <row r="6706">
          <cell r="A6706" t="str">
            <v>ITEM</v>
          </cell>
          <cell r="B6706" t="str">
            <v>DESCRIPCIÓN</v>
          </cell>
          <cell r="C6706"/>
          <cell r="D6706"/>
          <cell r="E6706"/>
          <cell r="F6706"/>
          <cell r="G6706" t="str">
            <v>UNIDAD</v>
          </cell>
          <cell r="H6706" t="str">
            <v>CANTIDAD</v>
          </cell>
        </row>
        <row r="6707">
          <cell r="A6707"/>
          <cell r="B6707" t="str">
            <v/>
          </cell>
          <cell r="C6707"/>
          <cell r="D6707"/>
          <cell r="E6707"/>
          <cell r="F6707"/>
          <cell r="G6707" t="str">
            <v/>
          </cell>
          <cell r="H6707" t="str">
            <v/>
          </cell>
        </row>
        <row r="6708">
          <cell r="A6708"/>
          <cell r="B6708"/>
          <cell r="C6708"/>
          <cell r="D6708"/>
          <cell r="E6708"/>
          <cell r="F6708"/>
          <cell r="G6708"/>
        </row>
        <row r="6709">
          <cell r="A6709" t="str">
            <v>DETALLE</v>
          </cell>
          <cell r="B6709"/>
          <cell r="C6709" t="str">
            <v>FACTOR</v>
          </cell>
          <cell r="D6709" t="str">
            <v>CANTIDAD</v>
          </cell>
          <cell r="E6709" t="str">
            <v>A (ML)</v>
          </cell>
          <cell r="F6709" t="str">
            <v>B (M2)</v>
          </cell>
          <cell r="G6709" t="str">
            <v>C (M3)</v>
          </cell>
          <cell r="H6709" t="str">
            <v>TOTAL</v>
          </cell>
        </row>
        <row r="6710">
          <cell r="A6710"/>
          <cell r="B6710"/>
          <cell r="C6710"/>
          <cell r="D6710"/>
          <cell r="E6710"/>
          <cell r="F6710"/>
          <cell r="G6710"/>
          <cell r="H6710" t="str">
            <v/>
          </cell>
        </row>
        <row r="6711">
          <cell r="A6711"/>
          <cell r="B6711"/>
          <cell r="C6711"/>
          <cell r="D6711"/>
          <cell r="E6711"/>
          <cell r="F6711"/>
          <cell r="G6711"/>
          <cell r="H6711" t="str">
            <v/>
          </cell>
        </row>
        <row r="6712">
          <cell r="A6712"/>
          <cell r="B6712"/>
          <cell r="C6712"/>
          <cell r="D6712"/>
          <cell r="E6712"/>
          <cell r="F6712"/>
          <cell r="G6712"/>
          <cell r="H6712" t="str">
            <v/>
          </cell>
        </row>
        <row r="6713">
          <cell r="A6713"/>
          <cell r="B6713"/>
          <cell r="C6713"/>
          <cell r="D6713"/>
          <cell r="E6713"/>
          <cell r="F6713"/>
          <cell r="G6713"/>
          <cell r="H6713" t="str">
            <v/>
          </cell>
        </row>
        <row r="6714">
          <cell r="A6714"/>
          <cell r="B6714"/>
          <cell r="C6714"/>
          <cell r="D6714"/>
          <cell r="E6714"/>
          <cell r="F6714"/>
          <cell r="G6714"/>
          <cell r="H6714" t="str">
            <v/>
          </cell>
        </row>
        <row r="6715">
          <cell r="A6715"/>
          <cell r="B6715"/>
          <cell r="C6715"/>
          <cell r="D6715"/>
          <cell r="E6715"/>
          <cell r="F6715"/>
          <cell r="G6715"/>
          <cell r="H6715" t="str">
            <v/>
          </cell>
        </row>
        <row r="6716">
          <cell r="A6716"/>
          <cell r="B6716"/>
          <cell r="C6716"/>
          <cell r="D6716"/>
          <cell r="E6716"/>
          <cell r="F6716"/>
          <cell r="G6716"/>
          <cell r="H6716" t="str">
            <v/>
          </cell>
        </row>
        <row r="6717">
          <cell r="A6717"/>
          <cell r="B6717"/>
          <cell r="C6717"/>
          <cell r="D6717"/>
          <cell r="E6717"/>
          <cell r="F6717"/>
          <cell r="G6717"/>
          <cell r="H6717" t="str">
            <v/>
          </cell>
        </row>
        <row r="6718">
          <cell r="A6718"/>
          <cell r="B6718"/>
          <cell r="C6718"/>
          <cell r="D6718"/>
          <cell r="E6718"/>
          <cell r="F6718"/>
          <cell r="G6718"/>
          <cell r="H6718" t="str">
            <v/>
          </cell>
        </row>
        <row r="6719">
          <cell r="A6719"/>
          <cell r="B6719"/>
          <cell r="C6719"/>
          <cell r="D6719"/>
          <cell r="E6719"/>
          <cell r="F6719"/>
          <cell r="G6719"/>
          <cell r="H6719" t="str">
            <v/>
          </cell>
        </row>
        <row r="6720">
          <cell r="A6720"/>
          <cell r="B6720"/>
          <cell r="C6720"/>
          <cell r="D6720"/>
          <cell r="E6720"/>
          <cell r="F6720"/>
          <cell r="G6720"/>
          <cell r="H6720" t="str">
            <v/>
          </cell>
        </row>
        <row r="6721">
          <cell r="A6721"/>
          <cell r="B6721"/>
          <cell r="C6721"/>
          <cell r="D6721"/>
          <cell r="E6721"/>
          <cell r="F6721"/>
          <cell r="G6721"/>
          <cell r="H6721" t="str">
            <v/>
          </cell>
        </row>
        <row r="6722">
          <cell r="A6722"/>
          <cell r="B6722"/>
          <cell r="C6722"/>
          <cell r="D6722"/>
          <cell r="E6722"/>
          <cell r="F6722"/>
          <cell r="G6722"/>
          <cell r="H6722" t="str">
            <v/>
          </cell>
        </row>
        <row r="6723">
          <cell r="A6723"/>
          <cell r="B6723"/>
          <cell r="C6723"/>
          <cell r="D6723"/>
          <cell r="E6723"/>
          <cell r="F6723"/>
          <cell r="G6723"/>
          <cell r="H6723" t="str">
            <v/>
          </cell>
        </row>
        <row r="6724">
          <cell r="A6724"/>
          <cell r="B6724"/>
          <cell r="C6724"/>
          <cell r="D6724"/>
          <cell r="E6724"/>
          <cell r="F6724"/>
          <cell r="G6724"/>
          <cell r="H6724" t="str">
            <v/>
          </cell>
        </row>
        <row r="6725">
          <cell r="A6725"/>
          <cell r="B6725"/>
          <cell r="C6725"/>
          <cell r="D6725"/>
          <cell r="E6725"/>
          <cell r="F6725"/>
          <cell r="G6725"/>
          <cell r="H6725" t="str">
            <v/>
          </cell>
        </row>
        <row r="6726">
          <cell r="A6726"/>
          <cell r="B6726"/>
          <cell r="C6726"/>
          <cell r="D6726"/>
          <cell r="E6726"/>
          <cell r="F6726"/>
          <cell r="G6726"/>
          <cell r="H6726" t="str">
            <v/>
          </cell>
        </row>
        <row r="6727">
          <cell r="A6727"/>
          <cell r="B6727"/>
          <cell r="C6727"/>
          <cell r="D6727"/>
          <cell r="E6727"/>
          <cell r="F6727"/>
          <cell r="G6727"/>
          <cell r="H6727" t="str">
            <v/>
          </cell>
        </row>
        <row r="6728">
          <cell r="A6728"/>
          <cell r="B6728"/>
          <cell r="C6728"/>
          <cell r="D6728"/>
          <cell r="E6728"/>
          <cell r="F6728"/>
          <cell r="G6728"/>
          <cell r="H6728" t="str">
            <v/>
          </cell>
        </row>
        <row r="6729">
          <cell r="A6729"/>
          <cell r="B6729"/>
          <cell r="C6729"/>
          <cell r="D6729"/>
          <cell r="E6729"/>
          <cell r="F6729"/>
          <cell r="G6729"/>
          <cell r="H6729" t="str">
            <v/>
          </cell>
        </row>
        <row r="6730">
          <cell r="A6730"/>
          <cell r="B6730"/>
          <cell r="C6730"/>
          <cell r="D6730"/>
          <cell r="E6730"/>
          <cell r="F6730"/>
          <cell r="G6730"/>
          <cell r="H6730" t="str">
            <v/>
          </cell>
        </row>
        <row r="6731">
          <cell r="A6731"/>
          <cell r="B6731"/>
          <cell r="C6731"/>
          <cell r="D6731"/>
          <cell r="E6731"/>
          <cell r="F6731"/>
          <cell r="G6731"/>
          <cell r="H6731" t="str">
            <v/>
          </cell>
        </row>
        <row r="6732">
          <cell r="A6732"/>
          <cell r="B6732"/>
          <cell r="C6732"/>
          <cell r="D6732"/>
          <cell r="E6732"/>
          <cell r="F6732"/>
          <cell r="G6732"/>
          <cell r="H6732" t="str">
            <v/>
          </cell>
        </row>
        <row r="6733">
          <cell r="A6733"/>
          <cell r="B6733"/>
          <cell r="C6733"/>
          <cell r="D6733"/>
          <cell r="E6733"/>
          <cell r="F6733"/>
          <cell r="G6733"/>
          <cell r="H6733" t="str">
            <v/>
          </cell>
        </row>
        <row r="6734">
          <cell r="A6734"/>
          <cell r="B6734"/>
          <cell r="C6734"/>
          <cell r="D6734"/>
          <cell r="E6734"/>
          <cell r="F6734"/>
          <cell r="G6734"/>
          <cell r="H6734" t="str">
            <v/>
          </cell>
        </row>
        <row r="6735">
          <cell r="A6735"/>
          <cell r="B6735"/>
          <cell r="C6735"/>
          <cell r="D6735"/>
          <cell r="E6735"/>
          <cell r="F6735"/>
          <cell r="G6735"/>
          <cell r="H6735" t="str">
            <v/>
          </cell>
        </row>
        <row r="6736">
          <cell r="A6736"/>
          <cell r="B6736"/>
          <cell r="C6736"/>
          <cell r="D6736"/>
          <cell r="E6736"/>
          <cell r="F6736"/>
          <cell r="G6736"/>
          <cell r="H6736" t="str">
            <v/>
          </cell>
        </row>
        <row r="6737">
          <cell r="A6737"/>
          <cell r="B6737"/>
          <cell r="C6737"/>
          <cell r="D6737"/>
          <cell r="E6737"/>
          <cell r="F6737"/>
          <cell r="G6737"/>
          <cell r="H6737" t="str">
            <v/>
          </cell>
        </row>
        <row r="6738">
          <cell r="A6738"/>
          <cell r="B6738"/>
          <cell r="C6738"/>
          <cell r="D6738"/>
          <cell r="E6738"/>
          <cell r="F6738"/>
          <cell r="G6738"/>
          <cell r="H6738" t="str">
            <v/>
          </cell>
        </row>
        <row r="6739">
          <cell r="A6739"/>
          <cell r="B6739"/>
          <cell r="C6739"/>
          <cell r="D6739"/>
          <cell r="E6739"/>
          <cell r="F6739"/>
          <cell r="G6739"/>
          <cell r="H6739" t="str">
            <v/>
          </cell>
        </row>
        <row r="6740">
          <cell r="A6740"/>
          <cell r="B6740"/>
          <cell r="C6740"/>
          <cell r="D6740"/>
          <cell r="E6740"/>
          <cell r="F6740"/>
          <cell r="G6740"/>
          <cell r="H6740" t="str">
            <v/>
          </cell>
        </row>
        <row r="6741">
          <cell r="A6741" t="str">
            <v>ITEM  - PÁGINA 1</v>
          </cell>
          <cell r="B6741"/>
          <cell r="C6741"/>
          <cell r="D6741"/>
          <cell r="E6741"/>
          <cell r="F6741"/>
          <cell r="G6741"/>
          <cell r="H6741"/>
        </row>
        <row r="6742">
          <cell r="A6742"/>
          <cell r="B6742"/>
          <cell r="C6742"/>
          <cell r="D6742"/>
          <cell r="E6742"/>
          <cell r="F6742"/>
          <cell r="G6742"/>
          <cell r="H6742" t="str">
            <v/>
          </cell>
        </row>
        <row r="6743">
          <cell r="A6743"/>
          <cell r="B6743"/>
          <cell r="C6743"/>
          <cell r="D6743"/>
          <cell r="E6743"/>
          <cell r="F6743"/>
          <cell r="G6743"/>
          <cell r="H6743" t="str">
            <v/>
          </cell>
        </row>
        <row r="6744">
          <cell r="A6744"/>
          <cell r="B6744"/>
          <cell r="C6744"/>
          <cell r="D6744"/>
          <cell r="E6744"/>
          <cell r="F6744"/>
          <cell r="G6744"/>
          <cell r="H6744" t="str">
            <v/>
          </cell>
        </row>
        <row r="6745">
          <cell r="A6745"/>
          <cell r="B6745"/>
          <cell r="C6745"/>
          <cell r="D6745"/>
          <cell r="E6745"/>
          <cell r="F6745"/>
          <cell r="G6745"/>
          <cell r="H6745" t="str">
            <v/>
          </cell>
        </row>
        <row r="6746">
          <cell r="A6746"/>
          <cell r="B6746"/>
          <cell r="C6746"/>
          <cell r="D6746"/>
          <cell r="E6746"/>
          <cell r="F6746"/>
          <cell r="G6746"/>
          <cell r="H6746" t="str">
            <v/>
          </cell>
        </row>
        <row r="6747">
          <cell r="A6747"/>
          <cell r="B6747"/>
          <cell r="C6747"/>
          <cell r="D6747"/>
          <cell r="E6747"/>
          <cell r="F6747"/>
          <cell r="G6747"/>
          <cell r="H6747" t="str">
            <v/>
          </cell>
        </row>
        <row r="6748">
          <cell r="A6748"/>
          <cell r="B6748"/>
          <cell r="C6748"/>
          <cell r="D6748"/>
          <cell r="E6748"/>
          <cell r="F6748"/>
          <cell r="G6748"/>
          <cell r="H6748" t="str">
            <v/>
          </cell>
        </row>
        <row r="6749">
          <cell r="A6749"/>
          <cell r="B6749"/>
          <cell r="C6749"/>
          <cell r="D6749"/>
          <cell r="E6749"/>
          <cell r="F6749"/>
          <cell r="G6749"/>
          <cell r="H6749" t="str">
            <v/>
          </cell>
        </row>
        <row r="6750">
          <cell r="A6750"/>
          <cell r="B6750"/>
          <cell r="C6750"/>
          <cell r="D6750"/>
          <cell r="E6750"/>
          <cell r="F6750"/>
          <cell r="G6750"/>
          <cell r="H6750" t="str">
            <v/>
          </cell>
        </row>
        <row r="6751">
          <cell r="A6751"/>
          <cell r="B6751"/>
          <cell r="C6751"/>
          <cell r="D6751"/>
          <cell r="E6751"/>
          <cell r="F6751"/>
          <cell r="G6751"/>
          <cell r="H6751" t="str">
            <v/>
          </cell>
        </row>
        <row r="6752">
          <cell r="A6752"/>
          <cell r="B6752"/>
          <cell r="C6752"/>
          <cell r="D6752"/>
          <cell r="E6752"/>
          <cell r="F6752"/>
          <cell r="G6752"/>
          <cell r="H6752" t="str">
            <v/>
          </cell>
        </row>
        <row r="6753">
          <cell r="A6753"/>
          <cell r="B6753"/>
          <cell r="C6753"/>
          <cell r="D6753"/>
          <cell r="E6753"/>
          <cell r="F6753"/>
          <cell r="G6753"/>
          <cell r="H6753" t="str">
            <v/>
          </cell>
        </row>
        <row r="6754">
          <cell r="A6754"/>
          <cell r="B6754"/>
          <cell r="C6754"/>
          <cell r="D6754"/>
          <cell r="E6754"/>
          <cell r="F6754"/>
          <cell r="G6754"/>
          <cell r="H6754" t="str">
            <v/>
          </cell>
        </row>
        <row r="6755">
          <cell r="A6755"/>
          <cell r="B6755"/>
          <cell r="C6755"/>
          <cell r="D6755"/>
          <cell r="E6755"/>
          <cell r="F6755"/>
          <cell r="G6755"/>
          <cell r="H6755" t="str">
            <v/>
          </cell>
        </row>
        <row r="6756">
          <cell r="A6756"/>
          <cell r="B6756"/>
          <cell r="C6756"/>
          <cell r="D6756"/>
          <cell r="E6756"/>
          <cell r="F6756"/>
          <cell r="G6756"/>
          <cell r="H6756" t="str">
            <v/>
          </cell>
        </row>
        <row r="6757">
          <cell r="A6757"/>
          <cell r="B6757"/>
          <cell r="C6757"/>
          <cell r="D6757"/>
          <cell r="E6757"/>
          <cell r="F6757"/>
          <cell r="G6757"/>
          <cell r="H6757" t="str">
            <v/>
          </cell>
        </row>
        <row r="6758">
          <cell r="A6758"/>
          <cell r="B6758"/>
          <cell r="C6758"/>
          <cell r="D6758"/>
          <cell r="E6758"/>
          <cell r="F6758"/>
          <cell r="G6758"/>
          <cell r="H6758" t="str">
            <v/>
          </cell>
        </row>
        <row r="6759">
          <cell r="A6759" t="str">
            <v xml:space="preserve">TOTAL CANTIDAD ITEM </v>
          </cell>
          <cell r="B6759"/>
          <cell r="C6759"/>
          <cell r="D6759"/>
          <cell r="E6759"/>
          <cell r="F6759"/>
          <cell r="G6759"/>
          <cell r="H6759" t="str">
            <v/>
          </cell>
        </row>
        <row r="6760">
          <cell r="A6760" t="str">
            <v>INSERTE PLANO, GRÁFICO O ESQUEMA AQUÍ</v>
          </cell>
          <cell r="B6760"/>
          <cell r="C6760"/>
          <cell r="D6760"/>
          <cell r="E6760"/>
          <cell r="F6760"/>
          <cell r="G6760"/>
          <cell r="H6760"/>
        </row>
        <row r="6761">
          <cell r="A6761"/>
          <cell r="B6761"/>
          <cell r="C6761"/>
          <cell r="D6761"/>
          <cell r="E6761"/>
          <cell r="F6761"/>
          <cell r="G6761"/>
          <cell r="H6761"/>
        </row>
        <row r="6762">
          <cell r="A6762"/>
          <cell r="B6762"/>
          <cell r="C6762"/>
          <cell r="D6762"/>
          <cell r="E6762"/>
          <cell r="F6762"/>
          <cell r="G6762"/>
          <cell r="H6762"/>
        </row>
        <row r="6763">
          <cell r="A6763"/>
          <cell r="B6763"/>
          <cell r="C6763"/>
          <cell r="D6763"/>
          <cell r="E6763"/>
          <cell r="F6763"/>
          <cell r="G6763"/>
          <cell r="H6763"/>
        </row>
        <row r="6764">
          <cell r="A6764"/>
          <cell r="B6764"/>
          <cell r="C6764"/>
          <cell r="D6764"/>
          <cell r="E6764"/>
          <cell r="F6764"/>
          <cell r="G6764"/>
          <cell r="H6764"/>
        </row>
        <row r="6765">
          <cell r="A6765"/>
          <cell r="B6765"/>
          <cell r="C6765"/>
          <cell r="D6765"/>
          <cell r="E6765"/>
          <cell r="F6765"/>
          <cell r="G6765"/>
          <cell r="H6765"/>
        </row>
        <row r="6766">
          <cell r="A6766"/>
          <cell r="B6766"/>
          <cell r="C6766"/>
          <cell r="D6766"/>
          <cell r="E6766"/>
          <cell r="F6766"/>
          <cell r="G6766"/>
          <cell r="H6766"/>
        </row>
        <row r="6767">
          <cell r="A6767"/>
          <cell r="B6767"/>
          <cell r="C6767"/>
          <cell r="D6767"/>
          <cell r="E6767"/>
          <cell r="F6767"/>
          <cell r="G6767"/>
          <cell r="H6767"/>
        </row>
        <row r="6768">
          <cell r="A6768"/>
          <cell r="B6768"/>
          <cell r="C6768"/>
          <cell r="D6768"/>
          <cell r="E6768"/>
          <cell r="F6768"/>
          <cell r="G6768"/>
          <cell r="H6768"/>
        </row>
        <row r="6769">
          <cell r="A6769"/>
          <cell r="B6769"/>
          <cell r="C6769"/>
          <cell r="D6769"/>
          <cell r="E6769"/>
          <cell r="F6769"/>
          <cell r="G6769"/>
          <cell r="H6769"/>
        </row>
        <row r="6770">
          <cell r="A6770"/>
          <cell r="B6770"/>
          <cell r="C6770"/>
          <cell r="D6770"/>
          <cell r="E6770"/>
          <cell r="F6770"/>
          <cell r="G6770"/>
          <cell r="H6770"/>
        </row>
        <row r="6771">
          <cell r="A6771"/>
          <cell r="B6771"/>
          <cell r="C6771"/>
          <cell r="D6771"/>
          <cell r="E6771"/>
          <cell r="F6771"/>
          <cell r="G6771"/>
          <cell r="H6771"/>
        </row>
        <row r="6772">
          <cell r="A6772"/>
          <cell r="B6772"/>
          <cell r="C6772"/>
          <cell r="D6772"/>
          <cell r="E6772"/>
          <cell r="F6772"/>
          <cell r="G6772"/>
          <cell r="H6772"/>
        </row>
        <row r="6773">
          <cell r="A6773"/>
          <cell r="B6773"/>
          <cell r="C6773"/>
          <cell r="D6773"/>
          <cell r="E6773"/>
          <cell r="F6773"/>
          <cell r="G6773"/>
          <cell r="H6773"/>
        </row>
        <row r="6774">
          <cell r="A6774"/>
          <cell r="B6774"/>
          <cell r="C6774"/>
          <cell r="D6774"/>
          <cell r="E6774"/>
          <cell r="F6774"/>
          <cell r="G6774"/>
          <cell r="H6774"/>
        </row>
        <row r="6775">
          <cell r="A6775"/>
          <cell r="B6775"/>
          <cell r="C6775"/>
          <cell r="D6775"/>
          <cell r="E6775"/>
          <cell r="F6775"/>
          <cell r="G6775"/>
          <cell r="H6775"/>
        </row>
        <row r="6776">
          <cell r="A6776"/>
          <cell r="B6776"/>
          <cell r="C6776"/>
          <cell r="D6776"/>
          <cell r="E6776"/>
          <cell r="F6776"/>
          <cell r="G6776"/>
          <cell r="H6776"/>
        </row>
        <row r="6777">
          <cell r="A6777"/>
          <cell r="B6777"/>
          <cell r="C6777"/>
          <cell r="D6777"/>
          <cell r="E6777"/>
          <cell r="F6777"/>
          <cell r="G6777"/>
          <cell r="H6777"/>
        </row>
        <row r="6778">
          <cell r="A6778"/>
          <cell r="B6778"/>
          <cell r="C6778"/>
          <cell r="D6778"/>
          <cell r="E6778"/>
          <cell r="F6778"/>
          <cell r="G6778"/>
          <cell r="H6778"/>
        </row>
        <row r="6779">
          <cell r="A6779"/>
          <cell r="B6779"/>
          <cell r="C6779"/>
          <cell r="D6779"/>
          <cell r="E6779"/>
          <cell r="F6779"/>
          <cell r="G6779"/>
          <cell r="H6779"/>
        </row>
        <row r="6780">
          <cell r="A6780"/>
          <cell r="C6780"/>
          <cell r="D6780"/>
          <cell r="E6780"/>
          <cell r="F6780"/>
          <cell r="G6780"/>
        </row>
        <row r="6781">
          <cell r="A6781"/>
          <cell r="C6781"/>
          <cell r="D6781"/>
          <cell r="E6781"/>
          <cell r="F6781"/>
          <cell r="G6781"/>
        </row>
        <row r="6782">
          <cell r="A6782"/>
          <cell r="B6782"/>
          <cell r="C6782"/>
          <cell r="D6782"/>
          <cell r="E6782"/>
          <cell r="F6782"/>
          <cell r="G6782"/>
        </row>
        <row r="6783">
          <cell r="A6783"/>
          <cell r="B6783" t="str">
            <v>LUIS ROBERTO MONTERROSA OROZCO</v>
          </cell>
          <cell r="C6783"/>
          <cell r="D6783"/>
          <cell r="E6783"/>
          <cell r="F6783"/>
          <cell r="G6783"/>
        </row>
        <row r="6784">
          <cell r="A6784"/>
          <cell r="B6784" t="str">
            <v>ING. CIVIL CONSULTOR EXTERNO</v>
          </cell>
          <cell r="C6784"/>
          <cell r="D6784"/>
          <cell r="E6784"/>
          <cell r="F6784"/>
          <cell r="G6784"/>
        </row>
        <row r="6785">
          <cell r="A6785"/>
          <cell r="B6785" t="str">
            <v>PLANEACION MUNICIPAL</v>
          </cell>
          <cell r="C6785"/>
          <cell r="D6785"/>
          <cell r="E6785"/>
          <cell r="F6785"/>
          <cell r="G6785"/>
        </row>
        <row r="6786">
          <cell r="A6786"/>
          <cell r="B6786" t="str">
            <v>M.P. 5202140692</v>
          </cell>
          <cell r="C6786" t="str">
            <v>ITEM  - PÁGINA 2</v>
          </cell>
          <cell r="D6786"/>
          <cell r="E6786"/>
          <cell r="F6786"/>
          <cell r="G6786"/>
          <cell r="H6786"/>
        </row>
        <row r="6787">
          <cell r="A6787" t="str">
            <v>DEPARTAMENTO DE ANTIOQUIA</v>
          </cell>
          <cell r="B6787"/>
          <cell r="C6787"/>
          <cell r="D6787"/>
          <cell r="E6787"/>
          <cell r="F6787"/>
          <cell r="G6787"/>
          <cell r="H6787"/>
        </row>
        <row r="6788">
          <cell r="A6788" t="str">
            <v>MUNICIPIO DE CAUCASIA</v>
          </cell>
          <cell r="B6788"/>
          <cell r="C6788"/>
          <cell r="D6788"/>
          <cell r="E6788"/>
          <cell r="F6788"/>
          <cell r="G6788"/>
          <cell r="H6788"/>
        </row>
        <row r="6789">
          <cell r="A6789" t="str">
            <v>PROYECTO: CONSTRUCCION DE PAVIMENTO RIGIDO URBANO EN LA URBANIZACION VILLA SUAREZ DEL MUNICIPIO DE CAUCASIA ,ANTIOQUIA</v>
          </cell>
          <cell r="B6789"/>
          <cell r="C6789"/>
          <cell r="D6789"/>
          <cell r="E6789"/>
          <cell r="F6789"/>
          <cell r="G6789"/>
          <cell r="H6789"/>
        </row>
        <row r="6790">
          <cell r="A6790"/>
          <cell r="C6790"/>
          <cell r="D6790"/>
          <cell r="E6790"/>
          <cell r="F6790"/>
          <cell r="G6790"/>
          <cell r="H6790"/>
        </row>
        <row r="6791">
          <cell r="A6791" t="str">
            <v>MEMORIAS DE OBRA</v>
          </cell>
          <cell r="B6791"/>
          <cell r="C6791"/>
          <cell r="D6791"/>
          <cell r="E6791"/>
          <cell r="F6791"/>
          <cell r="G6791"/>
          <cell r="H6791"/>
        </row>
        <row r="6793">
          <cell r="A6793" t="str">
            <v>ITEM</v>
          </cell>
          <cell r="B6793" t="str">
            <v>DESCRIPCIÓN</v>
          </cell>
          <cell r="C6793"/>
          <cell r="D6793"/>
          <cell r="E6793"/>
          <cell r="F6793"/>
          <cell r="G6793" t="str">
            <v>UNIDAD</v>
          </cell>
          <cell r="H6793" t="str">
            <v>CANTIDAD</v>
          </cell>
        </row>
        <row r="6794">
          <cell r="A6794"/>
          <cell r="B6794" t="str">
            <v/>
          </cell>
          <cell r="C6794"/>
          <cell r="D6794"/>
          <cell r="E6794"/>
          <cell r="F6794"/>
          <cell r="G6794" t="str">
            <v/>
          </cell>
          <cell r="H6794" t="str">
            <v/>
          </cell>
        </row>
        <row r="6795">
          <cell r="A6795"/>
          <cell r="B6795"/>
          <cell r="C6795"/>
          <cell r="D6795"/>
          <cell r="E6795"/>
          <cell r="F6795"/>
          <cell r="G6795"/>
        </row>
        <row r="6796">
          <cell r="A6796" t="str">
            <v>DETALLE</v>
          </cell>
          <cell r="B6796"/>
          <cell r="C6796" t="str">
            <v>FACTOR</v>
          </cell>
          <cell r="D6796" t="str">
            <v>CANTIDAD</v>
          </cell>
          <cell r="E6796" t="str">
            <v>A (ML)</v>
          </cell>
          <cell r="F6796" t="str">
            <v>B (M2)</v>
          </cell>
          <cell r="G6796" t="str">
            <v>C (M3)</v>
          </cell>
          <cell r="H6796" t="str">
            <v>TOTAL</v>
          </cell>
        </row>
        <row r="6797">
          <cell r="A6797"/>
          <cell r="B6797"/>
          <cell r="C6797"/>
          <cell r="D6797"/>
          <cell r="E6797"/>
          <cell r="F6797"/>
          <cell r="G6797"/>
          <cell r="H6797" t="str">
            <v/>
          </cell>
        </row>
        <row r="6798">
          <cell r="A6798"/>
          <cell r="B6798"/>
          <cell r="C6798"/>
          <cell r="D6798"/>
          <cell r="E6798"/>
          <cell r="F6798"/>
          <cell r="G6798"/>
          <cell r="H6798" t="str">
            <v/>
          </cell>
        </row>
        <row r="6799">
          <cell r="A6799"/>
          <cell r="B6799"/>
          <cell r="C6799"/>
          <cell r="D6799"/>
          <cell r="E6799"/>
          <cell r="F6799"/>
          <cell r="G6799"/>
          <cell r="H6799" t="str">
            <v/>
          </cell>
        </row>
        <row r="6800">
          <cell r="A6800"/>
          <cell r="B6800"/>
          <cell r="C6800"/>
          <cell r="D6800"/>
          <cell r="E6800"/>
          <cell r="F6800"/>
          <cell r="G6800"/>
          <cell r="H6800" t="str">
            <v/>
          </cell>
        </row>
        <row r="6801">
          <cell r="A6801"/>
          <cell r="B6801"/>
          <cell r="C6801"/>
          <cell r="D6801"/>
          <cell r="E6801"/>
          <cell r="F6801"/>
          <cell r="G6801"/>
          <cell r="H6801" t="str">
            <v/>
          </cell>
        </row>
        <row r="6802">
          <cell r="A6802"/>
          <cell r="B6802"/>
          <cell r="C6802"/>
          <cell r="D6802"/>
          <cell r="E6802"/>
          <cell r="F6802"/>
          <cell r="G6802"/>
          <cell r="H6802" t="str">
            <v/>
          </cell>
        </row>
        <row r="6803">
          <cell r="A6803"/>
          <cell r="B6803"/>
          <cell r="C6803"/>
          <cell r="D6803"/>
          <cell r="E6803"/>
          <cell r="F6803"/>
          <cell r="G6803"/>
          <cell r="H6803" t="str">
            <v/>
          </cell>
        </row>
        <row r="6804">
          <cell r="A6804"/>
          <cell r="B6804"/>
          <cell r="C6804"/>
          <cell r="D6804"/>
          <cell r="E6804"/>
          <cell r="F6804"/>
          <cell r="G6804"/>
          <cell r="H6804" t="str">
            <v/>
          </cell>
        </row>
        <row r="6805">
          <cell r="A6805"/>
          <cell r="B6805"/>
          <cell r="C6805"/>
          <cell r="D6805"/>
          <cell r="E6805"/>
          <cell r="F6805"/>
          <cell r="G6805"/>
          <cell r="H6805" t="str">
            <v/>
          </cell>
        </row>
        <row r="6806">
          <cell r="A6806"/>
          <cell r="B6806"/>
          <cell r="C6806"/>
          <cell r="D6806"/>
          <cell r="E6806"/>
          <cell r="F6806"/>
          <cell r="G6806"/>
          <cell r="H6806" t="str">
            <v/>
          </cell>
        </row>
        <row r="6807">
          <cell r="A6807"/>
          <cell r="B6807"/>
          <cell r="C6807"/>
          <cell r="D6807"/>
          <cell r="E6807"/>
          <cell r="F6807"/>
          <cell r="G6807"/>
          <cell r="H6807" t="str">
            <v/>
          </cell>
        </row>
        <row r="6808">
          <cell r="A6808"/>
          <cell r="B6808"/>
          <cell r="C6808"/>
          <cell r="D6808"/>
          <cell r="E6808"/>
          <cell r="F6808"/>
          <cell r="G6808"/>
          <cell r="H6808" t="str">
            <v/>
          </cell>
        </row>
        <row r="6809">
          <cell r="A6809"/>
          <cell r="B6809"/>
          <cell r="C6809"/>
          <cell r="D6809"/>
          <cell r="E6809"/>
          <cell r="F6809"/>
          <cell r="G6809"/>
          <cell r="H6809" t="str">
            <v/>
          </cell>
        </row>
        <row r="6810">
          <cell r="A6810"/>
          <cell r="B6810"/>
          <cell r="C6810"/>
          <cell r="D6810"/>
          <cell r="E6810"/>
          <cell r="F6810"/>
          <cell r="G6810"/>
          <cell r="H6810" t="str">
            <v/>
          </cell>
        </row>
        <row r="6811">
          <cell r="A6811"/>
          <cell r="B6811"/>
          <cell r="C6811"/>
          <cell r="D6811"/>
          <cell r="E6811"/>
          <cell r="F6811"/>
          <cell r="G6811"/>
          <cell r="H6811" t="str">
            <v/>
          </cell>
        </row>
        <row r="6812">
          <cell r="A6812"/>
          <cell r="B6812"/>
          <cell r="C6812"/>
          <cell r="D6812"/>
          <cell r="E6812"/>
          <cell r="F6812"/>
          <cell r="G6812"/>
          <cell r="H6812" t="str">
            <v/>
          </cell>
        </row>
        <row r="6813">
          <cell r="A6813"/>
          <cell r="B6813"/>
          <cell r="C6813"/>
          <cell r="D6813"/>
          <cell r="E6813"/>
          <cell r="F6813"/>
          <cell r="G6813"/>
          <cell r="H6813" t="str">
            <v/>
          </cell>
        </row>
        <row r="6814">
          <cell r="A6814"/>
          <cell r="B6814"/>
          <cell r="C6814"/>
          <cell r="D6814"/>
          <cell r="E6814"/>
          <cell r="F6814"/>
          <cell r="G6814"/>
          <cell r="H6814" t="str">
            <v/>
          </cell>
        </row>
        <row r="6815">
          <cell r="A6815"/>
          <cell r="B6815"/>
          <cell r="C6815"/>
          <cell r="D6815"/>
          <cell r="E6815"/>
          <cell r="F6815"/>
          <cell r="G6815"/>
          <cell r="H6815" t="str">
            <v/>
          </cell>
        </row>
        <row r="6816">
          <cell r="A6816"/>
          <cell r="B6816"/>
          <cell r="C6816"/>
          <cell r="D6816"/>
          <cell r="E6816"/>
          <cell r="F6816"/>
          <cell r="G6816"/>
          <cell r="H6816" t="str">
            <v/>
          </cell>
        </row>
        <row r="6817">
          <cell r="A6817"/>
          <cell r="B6817"/>
          <cell r="C6817"/>
          <cell r="D6817"/>
          <cell r="E6817"/>
          <cell r="F6817"/>
          <cell r="G6817"/>
          <cell r="H6817" t="str">
            <v/>
          </cell>
        </row>
        <row r="6818">
          <cell r="A6818"/>
          <cell r="B6818"/>
          <cell r="C6818"/>
          <cell r="D6818"/>
          <cell r="E6818"/>
          <cell r="F6818"/>
          <cell r="G6818"/>
          <cell r="H6818" t="str">
            <v/>
          </cell>
        </row>
        <row r="6819">
          <cell r="A6819"/>
          <cell r="B6819"/>
          <cell r="C6819"/>
          <cell r="D6819"/>
          <cell r="E6819"/>
          <cell r="F6819"/>
          <cell r="G6819"/>
          <cell r="H6819" t="str">
            <v/>
          </cell>
        </row>
        <row r="6820">
          <cell r="A6820"/>
          <cell r="B6820"/>
          <cell r="C6820"/>
          <cell r="D6820"/>
          <cell r="E6820"/>
          <cell r="F6820"/>
          <cell r="G6820"/>
          <cell r="H6820" t="str">
            <v/>
          </cell>
        </row>
        <row r="6821">
          <cell r="A6821"/>
          <cell r="B6821"/>
          <cell r="C6821"/>
          <cell r="D6821"/>
          <cell r="E6821"/>
          <cell r="F6821"/>
          <cell r="G6821"/>
          <cell r="H6821" t="str">
            <v/>
          </cell>
        </row>
        <row r="6822">
          <cell r="A6822"/>
          <cell r="B6822"/>
          <cell r="C6822"/>
          <cell r="D6822"/>
          <cell r="E6822"/>
          <cell r="F6822"/>
          <cell r="G6822"/>
          <cell r="H6822" t="str">
            <v/>
          </cell>
        </row>
        <row r="6823">
          <cell r="A6823"/>
          <cell r="B6823"/>
          <cell r="C6823"/>
          <cell r="D6823"/>
          <cell r="E6823"/>
          <cell r="F6823"/>
          <cell r="G6823"/>
          <cell r="H6823" t="str">
            <v/>
          </cell>
        </row>
        <row r="6824">
          <cell r="A6824"/>
          <cell r="B6824"/>
          <cell r="C6824"/>
          <cell r="D6824"/>
          <cell r="E6824"/>
          <cell r="F6824"/>
          <cell r="G6824"/>
          <cell r="H6824" t="str">
            <v/>
          </cell>
        </row>
        <row r="6825">
          <cell r="A6825"/>
          <cell r="B6825"/>
          <cell r="C6825"/>
          <cell r="D6825"/>
          <cell r="E6825"/>
          <cell r="F6825"/>
          <cell r="G6825"/>
          <cell r="H6825" t="str">
            <v/>
          </cell>
        </row>
        <row r="6826">
          <cell r="A6826"/>
          <cell r="B6826"/>
          <cell r="C6826"/>
          <cell r="D6826"/>
          <cell r="E6826"/>
          <cell r="F6826"/>
          <cell r="G6826"/>
          <cell r="H6826" t="str">
            <v/>
          </cell>
        </row>
        <row r="6827">
          <cell r="A6827"/>
          <cell r="B6827"/>
          <cell r="C6827"/>
          <cell r="D6827"/>
          <cell r="E6827"/>
          <cell r="F6827"/>
          <cell r="G6827"/>
          <cell r="H6827" t="str">
            <v/>
          </cell>
        </row>
        <row r="6828">
          <cell r="A6828" t="str">
            <v>ITEM  - PÁGINA 1</v>
          </cell>
          <cell r="B6828"/>
          <cell r="C6828"/>
          <cell r="D6828"/>
          <cell r="E6828"/>
          <cell r="F6828"/>
          <cell r="G6828"/>
          <cell r="H6828"/>
        </row>
        <row r="6829">
          <cell r="A6829"/>
          <cell r="B6829"/>
          <cell r="C6829"/>
          <cell r="D6829"/>
          <cell r="E6829"/>
          <cell r="F6829"/>
          <cell r="G6829"/>
          <cell r="H6829" t="str">
            <v/>
          </cell>
        </row>
        <row r="6830">
          <cell r="A6830"/>
          <cell r="B6830"/>
          <cell r="C6830"/>
          <cell r="D6830"/>
          <cell r="E6830"/>
          <cell r="F6830"/>
          <cell r="G6830"/>
          <cell r="H6830" t="str">
            <v/>
          </cell>
        </row>
        <row r="6831">
          <cell r="A6831"/>
          <cell r="B6831"/>
          <cell r="C6831"/>
          <cell r="D6831"/>
          <cell r="E6831"/>
          <cell r="F6831"/>
          <cell r="G6831"/>
          <cell r="H6831" t="str">
            <v/>
          </cell>
        </row>
        <row r="6832">
          <cell r="A6832"/>
          <cell r="B6832"/>
          <cell r="C6832"/>
          <cell r="D6832"/>
          <cell r="E6832"/>
          <cell r="F6832"/>
          <cell r="G6832"/>
          <cell r="H6832" t="str">
            <v/>
          </cell>
        </row>
        <row r="6833">
          <cell r="A6833"/>
          <cell r="B6833"/>
          <cell r="C6833"/>
          <cell r="D6833"/>
          <cell r="E6833"/>
          <cell r="F6833"/>
          <cell r="G6833"/>
          <cell r="H6833" t="str">
            <v/>
          </cell>
        </row>
        <row r="6834">
          <cell r="A6834"/>
          <cell r="B6834"/>
          <cell r="C6834"/>
          <cell r="D6834"/>
          <cell r="E6834"/>
          <cell r="F6834"/>
          <cell r="G6834"/>
          <cell r="H6834" t="str">
            <v/>
          </cell>
        </row>
        <row r="6835">
          <cell r="A6835"/>
          <cell r="B6835"/>
          <cell r="C6835"/>
          <cell r="D6835"/>
          <cell r="E6835"/>
          <cell r="F6835"/>
          <cell r="G6835"/>
          <cell r="H6835" t="str">
            <v/>
          </cell>
        </row>
        <row r="6836">
          <cell r="A6836"/>
          <cell r="B6836"/>
          <cell r="C6836"/>
          <cell r="D6836"/>
          <cell r="E6836"/>
          <cell r="F6836"/>
          <cell r="G6836"/>
          <cell r="H6836" t="str">
            <v/>
          </cell>
        </row>
        <row r="6837">
          <cell r="A6837"/>
          <cell r="B6837"/>
          <cell r="C6837"/>
          <cell r="D6837"/>
          <cell r="E6837"/>
          <cell r="F6837"/>
          <cell r="G6837"/>
          <cell r="H6837" t="str">
            <v/>
          </cell>
        </row>
        <row r="6838">
          <cell r="A6838"/>
          <cell r="B6838"/>
          <cell r="C6838"/>
          <cell r="D6838"/>
          <cell r="E6838"/>
          <cell r="F6838"/>
          <cell r="G6838"/>
          <cell r="H6838" t="str">
            <v/>
          </cell>
        </row>
        <row r="6839">
          <cell r="A6839"/>
          <cell r="B6839"/>
          <cell r="C6839"/>
          <cell r="D6839"/>
          <cell r="E6839"/>
          <cell r="F6839"/>
          <cell r="G6839"/>
          <cell r="H6839" t="str">
            <v/>
          </cell>
        </row>
        <row r="6840">
          <cell r="A6840"/>
          <cell r="B6840"/>
          <cell r="C6840"/>
          <cell r="D6840"/>
          <cell r="E6840"/>
          <cell r="F6840"/>
          <cell r="G6840"/>
          <cell r="H6840" t="str">
            <v/>
          </cell>
        </row>
        <row r="6841">
          <cell r="A6841"/>
          <cell r="B6841"/>
          <cell r="C6841"/>
          <cell r="D6841"/>
          <cell r="E6841"/>
          <cell r="F6841"/>
          <cell r="G6841"/>
          <cell r="H6841" t="str">
            <v/>
          </cell>
        </row>
        <row r="6842">
          <cell r="A6842"/>
          <cell r="B6842"/>
          <cell r="C6842"/>
          <cell r="D6842"/>
          <cell r="E6842"/>
          <cell r="F6842"/>
          <cell r="G6842"/>
          <cell r="H6842" t="str">
            <v/>
          </cell>
        </row>
        <row r="6843">
          <cell r="A6843"/>
          <cell r="B6843"/>
          <cell r="C6843"/>
          <cell r="D6843"/>
          <cell r="E6843"/>
          <cell r="F6843"/>
          <cell r="G6843"/>
          <cell r="H6843" t="str">
            <v/>
          </cell>
        </row>
        <row r="6844">
          <cell r="A6844"/>
          <cell r="B6844"/>
          <cell r="C6844"/>
          <cell r="D6844"/>
          <cell r="E6844"/>
          <cell r="F6844"/>
          <cell r="G6844"/>
          <cell r="H6844" t="str">
            <v/>
          </cell>
        </row>
        <row r="6845">
          <cell r="A6845"/>
          <cell r="B6845"/>
          <cell r="C6845"/>
          <cell r="D6845"/>
          <cell r="E6845"/>
          <cell r="F6845"/>
          <cell r="G6845"/>
          <cell r="H6845" t="str">
            <v/>
          </cell>
        </row>
        <row r="6846">
          <cell r="A6846" t="str">
            <v xml:space="preserve">TOTAL CANTIDAD ITEM </v>
          </cell>
          <cell r="B6846"/>
          <cell r="C6846"/>
          <cell r="D6846"/>
          <cell r="E6846"/>
          <cell r="F6846"/>
          <cell r="G6846"/>
          <cell r="H6846" t="str">
            <v/>
          </cell>
        </row>
        <row r="6847">
          <cell r="A6847" t="str">
            <v>INSERTE PLANO, GRÁFICO O ESQUEMA AQUÍ</v>
          </cell>
          <cell r="B6847"/>
          <cell r="C6847"/>
          <cell r="D6847"/>
          <cell r="E6847"/>
          <cell r="F6847"/>
          <cell r="G6847"/>
          <cell r="H6847"/>
        </row>
        <row r="6848">
          <cell r="A6848"/>
          <cell r="B6848"/>
          <cell r="C6848"/>
          <cell r="D6848"/>
          <cell r="E6848"/>
          <cell r="F6848"/>
          <cell r="G6848"/>
          <cell r="H6848"/>
        </row>
        <row r="6849">
          <cell r="A6849"/>
          <cell r="B6849"/>
          <cell r="C6849"/>
          <cell r="D6849"/>
          <cell r="E6849"/>
          <cell r="F6849"/>
          <cell r="G6849"/>
          <cell r="H6849"/>
        </row>
        <row r="6850">
          <cell r="A6850"/>
          <cell r="B6850"/>
          <cell r="C6850"/>
          <cell r="D6850"/>
          <cell r="E6850"/>
          <cell r="F6850"/>
          <cell r="G6850"/>
          <cell r="H6850"/>
        </row>
        <row r="6851">
          <cell r="A6851"/>
          <cell r="B6851"/>
          <cell r="C6851"/>
          <cell r="D6851"/>
          <cell r="E6851"/>
          <cell r="F6851"/>
          <cell r="G6851"/>
          <cell r="H6851"/>
        </row>
        <row r="6852">
          <cell r="A6852"/>
          <cell r="B6852"/>
          <cell r="C6852"/>
          <cell r="D6852"/>
          <cell r="E6852"/>
          <cell r="F6852"/>
          <cell r="G6852"/>
          <cell r="H6852"/>
        </row>
        <row r="6853">
          <cell r="A6853"/>
          <cell r="B6853"/>
          <cell r="C6853"/>
          <cell r="D6853"/>
          <cell r="E6853"/>
          <cell r="F6853"/>
          <cell r="G6853"/>
          <cell r="H6853"/>
        </row>
        <row r="6854">
          <cell r="A6854"/>
          <cell r="B6854"/>
          <cell r="C6854"/>
          <cell r="D6854"/>
          <cell r="E6854"/>
          <cell r="F6854"/>
          <cell r="G6854"/>
          <cell r="H6854"/>
        </row>
        <row r="6855">
          <cell r="A6855"/>
          <cell r="B6855"/>
          <cell r="C6855"/>
          <cell r="D6855"/>
          <cell r="E6855"/>
          <cell r="F6855"/>
          <cell r="G6855"/>
          <cell r="H6855"/>
        </row>
        <row r="6856">
          <cell r="A6856"/>
          <cell r="B6856"/>
          <cell r="C6856"/>
          <cell r="D6856"/>
          <cell r="E6856"/>
          <cell r="F6856"/>
          <cell r="G6856"/>
          <cell r="H6856"/>
        </row>
        <row r="6857">
          <cell r="A6857"/>
          <cell r="B6857"/>
          <cell r="C6857"/>
          <cell r="D6857"/>
          <cell r="E6857"/>
          <cell r="F6857"/>
          <cell r="G6857"/>
          <cell r="H6857"/>
        </row>
        <row r="6858">
          <cell r="A6858"/>
          <cell r="B6858"/>
          <cell r="C6858"/>
          <cell r="D6858"/>
          <cell r="E6858"/>
          <cell r="F6858"/>
          <cell r="G6858"/>
          <cell r="H6858"/>
        </row>
        <row r="6859">
          <cell r="A6859"/>
          <cell r="B6859"/>
          <cell r="C6859"/>
          <cell r="D6859"/>
          <cell r="E6859"/>
          <cell r="F6859"/>
          <cell r="G6859"/>
          <cell r="H6859"/>
        </row>
        <row r="6860">
          <cell r="A6860"/>
          <cell r="B6860"/>
          <cell r="C6860"/>
          <cell r="D6860"/>
          <cell r="E6860"/>
          <cell r="F6860"/>
          <cell r="G6860"/>
          <cell r="H6860"/>
        </row>
        <row r="6861">
          <cell r="A6861"/>
          <cell r="B6861"/>
          <cell r="C6861"/>
          <cell r="D6861"/>
          <cell r="E6861"/>
          <cell r="F6861"/>
          <cell r="G6861"/>
          <cell r="H6861"/>
        </row>
        <row r="6862">
          <cell r="A6862"/>
          <cell r="B6862"/>
          <cell r="C6862"/>
          <cell r="D6862"/>
          <cell r="E6862"/>
          <cell r="F6862"/>
          <cell r="G6862"/>
          <cell r="H6862"/>
        </row>
        <row r="6863">
          <cell r="A6863"/>
          <cell r="B6863"/>
          <cell r="C6863"/>
          <cell r="D6863"/>
          <cell r="E6863"/>
          <cell r="F6863"/>
          <cell r="G6863"/>
          <cell r="H6863"/>
        </row>
        <row r="6864">
          <cell r="A6864"/>
          <cell r="B6864"/>
          <cell r="C6864"/>
          <cell r="D6864"/>
          <cell r="E6864"/>
          <cell r="F6864"/>
          <cell r="G6864"/>
          <cell r="H6864"/>
        </row>
        <row r="6865">
          <cell r="A6865"/>
          <cell r="B6865"/>
          <cell r="C6865"/>
          <cell r="D6865"/>
          <cell r="E6865"/>
          <cell r="F6865"/>
          <cell r="G6865"/>
          <cell r="H6865"/>
        </row>
        <row r="6866">
          <cell r="A6866"/>
          <cell r="B6866"/>
          <cell r="C6866"/>
          <cell r="D6866"/>
          <cell r="E6866"/>
          <cell r="F6866"/>
          <cell r="G6866"/>
          <cell r="H6866"/>
        </row>
        <row r="6867">
          <cell r="A6867"/>
          <cell r="C6867"/>
          <cell r="D6867"/>
          <cell r="E6867"/>
          <cell r="F6867"/>
          <cell r="G6867"/>
        </row>
        <row r="6868">
          <cell r="A6868"/>
          <cell r="C6868"/>
          <cell r="D6868"/>
          <cell r="E6868"/>
          <cell r="F6868"/>
          <cell r="G6868"/>
        </row>
        <row r="6869">
          <cell r="A6869"/>
          <cell r="B6869"/>
          <cell r="C6869"/>
          <cell r="D6869"/>
          <cell r="E6869"/>
          <cell r="F6869"/>
          <cell r="G6869"/>
        </row>
        <row r="6870">
          <cell r="A6870"/>
          <cell r="B6870" t="str">
            <v>LUIS ROBERTO MONTERROSA OROZCO</v>
          </cell>
          <cell r="C6870"/>
          <cell r="D6870"/>
          <cell r="E6870"/>
          <cell r="F6870"/>
          <cell r="G6870"/>
        </row>
        <row r="6871">
          <cell r="A6871"/>
          <cell r="B6871" t="str">
            <v>ING. CIVIL CONSULTOR EXTERNO</v>
          </cell>
          <cell r="C6871"/>
          <cell r="D6871"/>
          <cell r="E6871"/>
          <cell r="F6871"/>
          <cell r="G6871"/>
        </row>
        <row r="6872">
          <cell r="A6872"/>
          <cell r="B6872" t="str">
            <v>PLANEACION MUNICIPAL</v>
          </cell>
          <cell r="C6872"/>
          <cell r="D6872"/>
          <cell r="E6872"/>
          <cell r="F6872"/>
          <cell r="G6872"/>
        </row>
        <row r="6873">
          <cell r="A6873"/>
          <cell r="B6873" t="str">
            <v>M.P. 5202140692</v>
          </cell>
          <cell r="C6873" t="str">
            <v>ITEM  - PÁGINA 2</v>
          </cell>
          <cell r="D6873"/>
          <cell r="E6873"/>
          <cell r="F6873"/>
          <cell r="G6873"/>
          <cell r="H6873"/>
        </row>
        <row r="6874">
          <cell r="A6874" t="str">
            <v>DEPARTAMENTO DE ANTIOQUIA</v>
          </cell>
          <cell r="B6874"/>
          <cell r="C6874"/>
          <cell r="D6874"/>
          <cell r="E6874"/>
          <cell r="F6874"/>
          <cell r="G6874"/>
          <cell r="H6874"/>
        </row>
        <row r="6875">
          <cell r="A6875" t="str">
            <v>MUNICIPIO DE CAUCASIA</v>
          </cell>
          <cell r="B6875"/>
          <cell r="C6875"/>
          <cell r="D6875"/>
          <cell r="E6875"/>
          <cell r="F6875"/>
          <cell r="G6875"/>
          <cell r="H6875"/>
        </row>
        <row r="6876">
          <cell r="A6876" t="str">
            <v>PROYECTO: CONSTRUCCION DE PAVIMENTO RIGIDO URBANO EN LA URBANIZACION VILLA SUAREZ DEL MUNICIPIO DE CAUCASIA ,ANTIOQUIA</v>
          </cell>
          <cell r="B6876"/>
          <cell r="C6876"/>
          <cell r="D6876"/>
          <cell r="E6876"/>
          <cell r="F6876"/>
          <cell r="G6876"/>
          <cell r="H6876"/>
        </row>
        <row r="6877">
          <cell r="A6877"/>
          <cell r="C6877"/>
          <cell r="D6877"/>
          <cell r="E6877"/>
          <cell r="F6877"/>
          <cell r="G6877"/>
          <cell r="H6877"/>
        </row>
        <row r="6878">
          <cell r="A6878" t="str">
            <v>MEMORIAS DE OBRA</v>
          </cell>
          <cell r="B6878"/>
          <cell r="C6878"/>
          <cell r="D6878"/>
          <cell r="E6878"/>
          <cell r="F6878"/>
          <cell r="G6878"/>
          <cell r="H6878"/>
        </row>
        <row r="6880">
          <cell r="A6880" t="str">
            <v>ITEM</v>
          </cell>
          <cell r="B6880" t="str">
            <v>DESCRIPCIÓN</v>
          </cell>
          <cell r="C6880"/>
          <cell r="D6880"/>
          <cell r="E6880"/>
          <cell r="F6880"/>
          <cell r="G6880" t="str">
            <v>UNIDAD</v>
          </cell>
          <cell r="H6880" t="str">
            <v>CANTIDAD</v>
          </cell>
        </row>
        <row r="6881">
          <cell r="A6881"/>
          <cell r="B6881" t="str">
            <v/>
          </cell>
          <cell r="C6881"/>
          <cell r="D6881"/>
          <cell r="E6881"/>
          <cell r="F6881"/>
          <cell r="G6881" t="str">
            <v/>
          </cell>
          <cell r="H6881" t="str">
            <v/>
          </cell>
        </row>
        <row r="6882">
          <cell r="A6882"/>
          <cell r="B6882"/>
          <cell r="C6882"/>
          <cell r="D6882"/>
          <cell r="E6882"/>
          <cell r="F6882"/>
          <cell r="G6882"/>
        </row>
        <row r="6883">
          <cell r="A6883" t="str">
            <v>DETALLE</v>
          </cell>
          <cell r="B6883"/>
          <cell r="C6883" t="str">
            <v>FACTOR</v>
          </cell>
          <cell r="D6883" t="str">
            <v>CANTIDAD</v>
          </cell>
          <cell r="E6883" t="str">
            <v>A (ML)</v>
          </cell>
          <cell r="F6883" t="str">
            <v>B (M2)</v>
          </cell>
          <cell r="G6883" t="str">
            <v>C (M3)</v>
          </cell>
          <cell r="H6883" t="str">
            <v>TOTAL</v>
          </cell>
        </row>
        <row r="6884">
          <cell r="A6884"/>
          <cell r="B6884"/>
          <cell r="C6884"/>
          <cell r="D6884"/>
          <cell r="E6884"/>
          <cell r="F6884"/>
          <cell r="G6884"/>
          <cell r="H6884" t="str">
            <v/>
          </cell>
        </row>
        <row r="6885">
          <cell r="A6885"/>
          <cell r="B6885"/>
          <cell r="C6885"/>
          <cell r="D6885"/>
          <cell r="E6885"/>
          <cell r="F6885"/>
          <cell r="G6885"/>
          <cell r="H6885" t="str">
            <v/>
          </cell>
        </row>
        <row r="6886">
          <cell r="A6886"/>
          <cell r="B6886"/>
          <cell r="C6886"/>
          <cell r="D6886"/>
          <cell r="E6886"/>
          <cell r="F6886"/>
          <cell r="G6886"/>
          <cell r="H6886" t="str">
            <v/>
          </cell>
        </row>
        <row r="6887">
          <cell r="A6887"/>
          <cell r="B6887"/>
          <cell r="C6887"/>
          <cell r="D6887"/>
          <cell r="E6887"/>
          <cell r="F6887"/>
          <cell r="G6887"/>
          <cell r="H6887" t="str">
            <v/>
          </cell>
        </row>
        <row r="6888">
          <cell r="A6888"/>
          <cell r="B6888"/>
          <cell r="C6888"/>
          <cell r="D6888"/>
          <cell r="E6888"/>
          <cell r="F6888"/>
          <cell r="G6888"/>
          <cell r="H6888" t="str">
            <v/>
          </cell>
        </row>
        <row r="6889">
          <cell r="A6889"/>
          <cell r="B6889"/>
          <cell r="C6889"/>
          <cell r="D6889"/>
          <cell r="E6889"/>
          <cell r="F6889"/>
          <cell r="G6889"/>
          <cell r="H6889" t="str">
            <v/>
          </cell>
        </row>
        <row r="6890">
          <cell r="A6890"/>
          <cell r="B6890"/>
          <cell r="C6890"/>
          <cell r="D6890"/>
          <cell r="E6890"/>
          <cell r="F6890"/>
          <cell r="G6890"/>
          <cell r="H6890" t="str">
            <v/>
          </cell>
        </row>
        <row r="6891">
          <cell r="A6891"/>
          <cell r="B6891"/>
          <cell r="C6891"/>
          <cell r="D6891"/>
          <cell r="E6891"/>
          <cell r="F6891"/>
          <cell r="G6891"/>
          <cell r="H6891" t="str">
            <v/>
          </cell>
        </row>
        <row r="6892">
          <cell r="A6892"/>
          <cell r="B6892"/>
          <cell r="C6892"/>
          <cell r="D6892"/>
          <cell r="E6892"/>
          <cell r="F6892"/>
          <cell r="G6892"/>
          <cell r="H6892" t="str">
            <v/>
          </cell>
        </row>
        <row r="6893">
          <cell r="A6893"/>
          <cell r="B6893"/>
          <cell r="C6893"/>
          <cell r="D6893"/>
          <cell r="E6893"/>
          <cell r="F6893"/>
          <cell r="G6893"/>
          <cell r="H6893" t="str">
            <v/>
          </cell>
        </row>
        <row r="6894">
          <cell r="A6894"/>
          <cell r="B6894"/>
          <cell r="C6894"/>
          <cell r="D6894"/>
          <cell r="E6894"/>
          <cell r="F6894"/>
          <cell r="G6894"/>
          <cell r="H6894" t="str">
            <v/>
          </cell>
        </row>
        <row r="6895">
          <cell r="A6895"/>
          <cell r="B6895"/>
          <cell r="C6895"/>
          <cell r="D6895"/>
          <cell r="E6895"/>
          <cell r="F6895"/>
          <cell r="G6895"/>
          <cell r="H6895" t="str">
            <v/>
          </cell>
        </row>
        <row r="6896">
          <cell r="A6896"/>
          <cell r="B6896"/>
          <cell r="C6896"/>
          <cell r="D6896"/>
          <cell r="E6896"/>
          <cell r="F6896"/>
          <cell r="G6896"/>
          <cell r="H6896" t="str">
            <v/>
          </cell>
        </row>
        <row r="6897">
          <cell r="A6897"/>
          <cell r="B6897"/>
          <cell r="C6897"/>
          <cell r="D6897"/>
          <cell r="E6897"/>
          <cell r="F6897"/>
          <cell r="G6897"/>
          <cell r="H6897" t="str">
            <v/>
          </cell>
        </row>
        <row r="6898">
          <cell r="A6898"/>
          <cell r="B6898"/>
          <cell r="C6898"/>
          <cell r="D6898"/>
          <cell r="E6898"/>
          <cell r="F6898"/>
          <cell r="G6898"/>
          <cell r="H6898" t="str">
            <v/>
          </cell>
        </row>
        <row r="6899">
          <cell r="A6899"/>
          <cell r="B6899"/>
          <cell r="C6899"/>
          <cell r="D6899"/>
          <cell r="E6899"/>
          <cell r="F6899"/>
          <cell r="G6899"/>
          <cell r="H6899" t="str">
            <v/>
          </cell>
        </row>
        <row r="6900">
          <cell r="A6900"/>
          <cell r="B6900"/>
          <cell r="C6900"/>
          <cell r="D6900"/>
          <cell r="E6900"/>
          <cell r="F6900"/>
          <cell r="G6900"/>
          <cell r="H6900" t="str">
            <v/>
          </cell>
        </row>
        <row r="6901">
          <cell r="A6901"/>
          <cell r="B6901"/>
          <cell r="C6901"/>
          <cell r="D6901"/>
          <cell r="E6901"/>
          <cell r="F6901"/>
          <cell r="G6901"/>
          <cell r="H6901" t="str">
            <v/>
          </cell>
        </row>
        <row r="6902">
          <cell r="A6902"/>
          <cell r="B6902"/>
          <cell r="C6902"/>
          <cell r="D6902"/>
          <cell r="E6902"/>
          <cell r="F6902"/>
          <cell r="G6902"/>
          <cell r="H6902" t="str">
            <v/>
          </cell>
        </row>
        <row r="6903">
          <cell r="A6903"/>
          <cell r="B6903"/>
          <cell r="C6903"/>
          <cell r="D6903"/>
          <cell r="E6903"/>
          <cell r="F6903"/>
          <cell r="G6903"/>
          <cell r="H6903" t="str">
            <v/>
          </cell>
        </row>
        <row r="6904">
          <cell r="A6904"/>
          <cell r="B6904"/>
          <cell r="C6904"/>
          <cell r="D6904"/>
          <cell r="E6904"/>
          <cell r="F6904"/>
          <cell r="G6904"/>
          <cell r="H6904" t="str">
            <v/>
          </cell>
        </row>
        <row r="6905">
          <cell r="A6905"/>
          <cell r="B6905"/>
          <cell r="C6905"/>
          <cell r="D6905"/>
          <cell r="E6905"/>
          <cell r="F6905"/>
          <cell r="G6905"/>
          <cell r="H6905" t="str">
            <v/>
          </cell>
        </row>
        <row r="6906">
          <cell r="A6906"/>
          <cell r="B6906"/>
          <cell r="C6906"/>
          <cell r="D6906"/>
          <cell r="E6906"/>
          <cell r="F6906"/>
          <cell r="G6906"/>
          <cell r="H6906" t="str">
            <v/>
          </cell>
        </row>
        <row r="6907">
          <cell r="A6907"/>
          <cell r="B6907"/>
          <cell r="C6907"/>
          <cell r="D6907"/>
          <cell r="E6907"/>
          <cell r="F6907"/>
          <cell r="G6907"/>
          <cell r="H6907" t="str">
            <v/>
          </cell>
        </row>
        <row r="6908">
          <cell r="A6908"/>
          <cell r="B6908"/>
          <cell r="C6908"/>
          <cell r="D6908"/>
          <cell r="E6908"/>
          <cell r="F6908"/>
          <cell r="G6908"/>
          <cell r="H6908" t="str">
            <v/>
          </cell>
        </row>
        <row r="6909">
          <cell r="A6909"/>
          <cell r="B6909"/>
          <cell r="C6909"/>
          <cell r="D6909"/>
          <cell r="E6909"/>
          <cell r="F6909"/>
          <cell r="G6909"/>
          <cell r="H6909" t="str">
            <v/>
          </cell>
        </row>
        <row r="6910">
          <cell r="A6910"/>
          <cell r="B6910"/>
          <cell r="C6910"/>
          <cell r="D6910"/>
          <cell r="E6910"/>
          <cell r="F6910"/>
          <cell r="G6910"/>
          <cell r="H6910" t="str">
            <v/>
          </cell>
        </row>
        <row r="6911">
          <cell r="A6911"/>
          <cell r="B6911"/>
          <cell r="C6911"/>
          <cell r="D6911"/>
          <cell r="E6911"/>
          <cell r="F6911"/>
          <cell r="G6911"/>
          <cell r="H6911" t="str">
            <v/>
          </cell>
        </row>
        <row r="6912">
          <cell r="A6912"/>
          <cell r="B6912"/>
          <cell r="C6912"/>
          <cell r="D6912"/>
          <cell r="E6912"/>
          <cell r="F6912"/>
          <cell r="G6912"/>
          <cell r="H6912" t="str">
            <v/>
          </cell>
        </row>
        <row r="6913">
          <cell r="A6913"/>
          <cell r="B6913"/>
          <cell r="C6913"/>
          <cell r="D6913"/>
          <cell r="E6913"/>
          <cell r="F6913"/>
          <cell r="G6913"/>
          <cell r="H6913" t="str">
            <v/>
          </cell>
        </row>
        <row r="6914">
          <cell r="A6914"/>
          <cell r="B6914"/>
          <cell r="C6914"/>
          <cell r="D6914"/>
          <cell r="E6914"/>
          <cell r="F6914"/>
          <cell r="G6914"/>
          <cell r="H6914" t="str">
            <v/>
          </cell>
        </row>
        <row r="6915">
          <cell r="A6915" t="str">
            <v>ITEM  - PÁGINA 1</v>
          </cell>
          <cell r="B6915"/>
          <cell r="C6915"/>
          <cell r="D6915"/>
          <cell r="E6915"/>
          <cell r="F6915"/>
          <cell r="G6915"/>
          <cell r="H6915"/>
        </row>
        <row r="6916">
          <cell r="A6916"/>
          <cell r="B6916"/>
          <cell r="C6916"/>
          <cell r="D6916"/>
          <cell r="E6916"/>
          <cell r="F6916"/>
          <cell r="G6916"/>
          <cell r="H6916" t="str">
            <v/>
          </cell>
        </row>
        <row r="6917">
          <cell r="A6917"/>
          <cell r="B6917"/>
          <cell r="C6917"/>
          <cell r="D6917"/>
          <cell r="E6917"/>
          <cell r="F6917"/>
          <cell r="G6917"/>
          <cell r="H6917" t="str">
            <v/>
          </cell>
        </row>
        <row r="6918">
          <cell r="A6918"/>
          <cell r="B6918"/>
          <cell r="C6918"/>
          <cell r="D6918"/>
          <cell r="E6918"/>
          <cell r="F6918"/>
          <cell r="G6918"/>
          <cell r="H6918" t="str">
            <v/>
          </cell>
        </row>
        <row r="6919">
          <cell r="A6919"/>
          <cell r="B6919"/>
          <cell r="C6919"/>
          <cell r="D6919"/>
          <cell r="E6919"/>
          <cell r="F6919"/>
          <cell r="G6919"/>
          <cell r="H6919" t="str">
            <v/>
          </cell>
        </row>
        <row r="6920">
          <cell r="A6920"/>
          <cell r="B6920"/>
          <cell r="C6920"/>
          <cell r="D6920"/>
          <cell r="E6920"/>
          <cell r="F6920"/>
          <cell r="G6920"/>
          <cell r="H6920" t="str">
            <v/>
          </cell>
        </row>
        <row r="6921">
          <cell r="A6921"/>
          <cell r="B6921"/>
          <cell r="C6921"/>
          <cell r="D6921"/>
          <cell r="E6921"/>
          <cell r="F6921"/>
          <cell r="G6921"/>
          <cell r="H6921" t="str">
            <v/>
          </cell>
        </row>
        <row r="6922">
          <cell r="A6922"/>
          <cell r="B6922"/>
          <cell r="C6922"/>
          <cell r="D6922"/>
          <cell r="E6922"/>
          <cell r="F6922"/>
          <cell r="G6922"/>
          <cell r="H6922" t="str">
            <v/>
          </cell>
        </row>
        <row r="6923">
          <cell r="A6923"/>
          <cell r="B6923"/>
          <cell r="C6923"/>
          <cell r="D6923"/>
          <cell r="E6923"/>
          <cell r="F6923"/>
          <cell r="G6923"/>
          <cell r="H6923" t="str">
            <v/>
          </cell>
        </row>
        <row r="6924">
          <cell r="A6924"/>
          <cell r="B6924"/>
          <cell r="C6924"/>
          <cell r="D6924"/>
          <cell r="E6924"/>
          <cell r="F6924"/>
          <cell r="G6924"/>
          <cell r="H6924" t="str">
            <v/>
          </cell>
        </row>
        <row r="6925">
          <cell r="A6925"/>
          <cell r="B6925"/>
          <cell r="C6925"/>
          <cell r="D6925"/>
          <cell r="E6925"/>
          <cell r="F6925"/>
          <cell r="G6925"/>
          <cell r="H6925" t="str">
            <v/>
          </cell>
        </row>
        <row r="6926">
          <cell r="A6926"/>
          <cell r="B6926"/>
          <cell r="C6926"/>
          <cell r="D6926"/>
          <cell r="E6926"/>
          <cell r="F6926"/>
          <cell r="G6926"/>
          <cell r="H6926" t="str">
            <v/>
          </cell>
        </row>
        <row r="6927">
          <cell r="A6927"/>
          <cell r="B6927"/>
          <cell r="C6927"/>
          <cell r="D6927"/>
          <cell r="E6927"/>
          <cell r="F6927"/>
          <cell r="G6927"/>
          <cell r="H6927" t="str">
            <v/>
          </cell>
        </row>
        <row r="6928">
          <cell r="A6928"/>
          <cell r="B6928"/>
          <cell r="C6928"/>
          <cell r="D6928"/>
          <cell r="E6928"/>
          <cell r="F6928"/>
          <cell r="G6928"/>
          <cell r="H6928" t="str">
            <v/>
          </cell>
        </row>
        <row r="6929">
          <cell r="A6929"/>
          <cell r="B6929"/>
          <cell r="C6929"/>
          <cell r="D6929"/>
          <cell r="E6929"/>
          <cell r="F6929"/>
          <cell r="G6929"/>
          <cell r="H6929" t="str">
            <v/>
          </cell>
        </row>
        <row r="6930">
          <cell r="A6930"/>
          <cell r="B6930"/>
          <cell r="C6930"/>
          <cell r="D6930"/>
          <cell r="E6930"/>
          <cell r="F6930"/>
          <cell r="G6930"/>
          <cell r="H6930" t="str">
            <v/>
          </cell>
        </row>
        <row r="6931">
          <cell r="A6931"/>
          <cell r="B6931"/>
          <cell r="C6931"/>
          <cell r="D6931"/>
          <cell r="E6931"/>
          <cell r="F6931"/>
          <cell r="G6931"/>
          <cell r="H6931" t="str">
            <v/>
          </cell>
        </row>
        <row r="6932">
          <cell r="A6932"/>
          <cell r="B6932"/>
          <cell r="C6932"/>
          <cell r="D6932"/>
          <cell r="E6932"/>
          <cell r="F6932"/>
          <cell r="G6932"/>
          <cell r="H6932" t="str">
            <v/>
          </cell>
        </row>
        <row r="6933">
          <cell r="A6933" t="str">
            <v xml:space="preserve">TOTAL CANTIDAD ITEM </v>
          </cell>
          <cell r="B6933"/>
          <cell r="C6933"/>
          <cell r="D6933"/>
          <cell r="E6933"/>
          <cell r="F6933"/>
          <cell r="G6933"/>
          <cell r="H6933" t="str">
            <v/>
          </cell>
        </row>
        <row r="6934">
          <cell r="A6934" t="str">
            <v>INSERTE PLANO, GRÁFICO O ESQUEMA AQUÍ</v>
          </cell>
          <cell r="B6934"/>
          <cell r="C6934"/>
          <cell r="D6934"/>
          <cell r="E6934"/>
          <cell r="F6934"/>
          <cell r="G6934"/>
          <cell r="H6934"/>
        </row>
        <row r="6935">
          <cell r="A6935"/>
          <cell r="B6935"/>
          <cell r="C6935"/>
          <cell r="D6935"/>
          <cell r="E6935"/>
          <cell r="F6935"/>
          <cell r="G6935"/>
          <cell r="H6935"/>
        </row>
        <row r="6936">
          <cell r="A6936"/>
          <cell r="B6936"/>
          <cell r="C6936"/>
          <cell r="D6936"/>
          <cell r="E6936"/>
          <cell r="F6936"/>
          <cell r="G6936"/>
          <cell r="H6936"/>
        </row>
        <row r="6937">
          <cell r="A6937"/>
          <cell r="B6937"/>
          <cell r="C6937"/>
          <cell r="D6937"/>
          <cell r="E6937"/>
          <cell r="F6937"/>
          <cell r="G6937"/>
          <cell r="H6937"/>
        </row>
        <row r="6938">
          <cell r="A6938"/>
          <cell r="B6938"/>
          <cell r="C6938"/>
          <cell r="D6938"/>
          <cell r="E6938"/>
          <cell r="F6938"/>
          <cell r="G6938"/>
          <cell r="H6938"/>
        </row>
        <row r="6939">
          <cell r="A6939"/>
          <cell r="B6939"/>
          <cell r="C6939"/>
          <cell r="D6939"/>
          <cell r="E6939"/>
          <cell r="F6939"/>
          <cell r="G6939"/>
          <cell r="H6939"/>
        </row>
        <row r="6940">
          <cell r="A6940"/>
          <cell r="B6940"/>
          <cell r="C6940"/>
          <cell r="D6940"/>
          <cell r="E6940"/>
          <cell r="F6940"/>
          <cell r="G6940"/>
          <cell r="H6940"/>
        </row>
        <row r="6941">
          <cell r="A6941"/>
          <cell r="B6941"/>
          <cell r="C6941"/>
          <cell r="D6941"/>
          <cell r="E6941"/>
          <cell r="F6941"/>
          <cell r="G6941"/>
          <cell r="H6941"/>
        </row>
        <row r="6942">
          <cell r="A6942"/>
          <cell r="B6942"/>
          <cell r="C6942"/>
          <cell r="D6942"/>
          <cell r="E6942"/>
          <cell r="F6942"/>
          <cell r="G6942"/>
          <cell r="H6942"/>
        </row>
        <row r="6943">
          <cell r="A6943"/>
          <cell r="B6943"/>
          <cell r="C6943"/>
          <cell r="D6943"/>
          <cell r="E6943"/>
          <cell r="F6943"/>
          <cell r="G6943"/>
          <cell r="H6943"/>
        </row>
        <row r="6944">
          <cell r="A6944"/>
          <cell r="B6944"/>
          <cell r="C6944"/>
          <cell r="D6944"/>
          <cell r="E6944"/>
          <cell r="F6944"/>
          <cell r="G6944"/>
          <cell r="H6944"/>
        </row>
        <row r="6945">
          <cell r="A6945"/>
          <cell r="B6945"/>
          <cell r="C6945"/>
          <cell r="D6945"/>
          <cell r="E6945"/>
          <cell r="F6945"/>
          <cell r="G6945"/>
          <cell r="H6945"/>
        </row>
        <row r="6946">
          <cell r="A6946"/>
          <cell r="B6946"/>
          <cell r="C6946"/>
          <cell r="D6946"/>
          <cell r="E6946"/>
          <cell r="F6946"/>
          <cell r="G6946"/>
          <cell r="H6946"/>
        </row>
        <row r="6947">
          <cell r="A6947"/>
          <cell r="B6947"/>
          <cell r="C6947"/>
          <cell r="D6947"/>
          <cell r="E6947"/>
          <cell r="F6947"/>
          <cell r="G6947"/>
          <cell r="H6947"/>
        </row>
        <row r="6948">
          <cell r="A6948"/>
          <cell r="B6948"/>
          <cell r="C6948"/>
          <cell r="D6948"/>
          <cell r="E6948"/>
          <cell r="F6948"/>
          <cell r="G6948"/>
          <cell r="H6948"/>
        </row>
        <row r="6949">
          <cell r="A6949"/>
          <cell r="B6949"/>
          <cell r="C6949"/>
          <cell r="D6949"/>
          <cell r="E6949"/>
          <cell r="F6949"/>
          <cell r="G6949"/>
          <cell r="H6949"/>
        </row>
        <row r="6950">
          <cell r="A6950"/>
          <cell r="B6950"/>
          <cell r="C6950"/>
          <cell r="D6950"/>
          <cell r="E6950"/>
          <cell r="F6950"/>
          <cell r="G6950"/>
          <cell r="H6950"/>
        </row>
        <row r="6951">
          <cell r="A6951"/>
          <cell r="B6951"/>
          <cell r="C6951"/>
          <cell r="D6951"/>
          <cell r="E6951"/>
          <cell r="F6951"/>
          <cell r="G6951"/>
          <cell r="H6951"/>
        </row>
        <row r="6952">
          <cell r="A6952"/>
          <cell r="B6952"/>
          <cell r="C6952"/>
          <cell r="D6952"/>
          <cell r="E6952"/>
          <cell r="F6952"/>
          <cell r="G6952"/>
          <cell r="H6952"/>
        </row>
        <row r="6953">
          <cell r="A6953"/>
          <cell r="B6953"/>
          <cell r="C6953"/>
          <cell r="D6953"/>
          <cell r="E6953"/>
          <cell r="F6953"/>
          <cell r="G6953"/>
          <cell r="H6953"/>
        </row>
        <row r="6954">
          <cell r="A6954"/>
          <cell r="C6954"/>
          <cell r="D6954"/>
          <cell r="E6954"/>
          <cell r="F6954"/>
          <cell r="G6954"/>
        </row>
        <row r="6955">
          <cell r="A6955"/>
          <cell r="C6955"/>
          <cell r="D6955"/>
          <cell r="E6955"/>
          <cell r="F6955"/>
          <cell r="G6955"/>
        </row>
        <row r="6956">
          <cell r="A6956"/>
          <cell r="B6956"/>
          <cell r="C6956"/>
          <cell r="D6956"/>
          <cell r="E6956"/>
          <cell r="F6956"/>
          <cell r="G6956"/>
        </row>
        <row r="6957">
          <cell r="A6957"/>
          <cell r="B6957" t="str">
            <v>LUIS ROBERTO MONTERROSA OROZCO</v>
          </cell>
          <cell r="C6957"/>
          <cell r="D6957"/>
          <cell r="E6957"/>
          <cell r="F6957"/>
          <cell r="G6957"/>
        </row>
        <row r="6958">
          <cell r="A6958"/>
          <cell r="B6958" t="str">
            <v>ING. CIVIL CONSULTOR EXTERNO</v>
          </cell>
          <cell r="C6958"/>
          <cell r="D6958"/>
          <cell r="E6958"/>
          <cell r="F6958"/>
          <cell r="G6958"/>
        </row>
        <row r="6959">
          <cell r="A6959"/>
          <cell r="B6959" t="str">
            <v>PLANEACION MUNICIPAL</v>
          </cell>
          <cell r="C6959"/>
          <cell r="D6959"/>
          <cell r="E6959"/>
          <cell r="F6959"/>
          <cell r="G6959"/>
        </row>
        <row r="6960">
          <cell r="A6960"/>
          <cell r="B6960" t="str">
            <v>M.P. 5202140692</v>
          </cell>
          <cell r="C6960" t="str">
            <v>ITEM  - PÁGINA 2</v>
          </cell>
          <cell r="D6960"/>
          <cell r="E6960"/>
          <cell r="F6960"/>
          <cell r="G6960"/>
          <cell r="H6960"/>
        </row>
        <row r="6961">
          <cell r="A6961" t="str">
            <v>DEPARTAMENTO DE ANTIOQUIA</v>
          </cell>
          <cell r="B6961"/>
          <cell r="C6961"/>
          <cell r="D6961"/>
          <cell r="E6961"/>
          <cell r="F6961"/>
          <cell r="G6961"/>
          <cell r="H6961"/>
        </row>
        <row r="6962">
          <cell r="A6962" t="str">
            <v>MUNICIPIO DE CAUCASIA</v>
          </cell>
          <cell r="B6962"/>
          <cell r="C6962"/>
          <cell r="D6962"/>
          <cell r="E6962"/>
          <cell r="F6962"/>
          <cell r="G6962"/>
          <cell r="H6962"/>
        </row>
        <row r="6963">
          <cell r="A6963" t="str">
            <v>PROYECTO: CONSTRUCCION DE PAVIMENTO RIGIDO URBANO EN LA URBANIZACION VILLA SUAREZ DEL MUNICIPIO DE CAUCASIA ,ANTIOQUIA</v>
          </cell>
          <cell r="B6963"/>
          <cell r="C6963"/>
          <cell r="D6963"/>
          <cell r="E6963"/>
          <cell r="F6963"/>
          <cell r="G6963"/>
          <cell r="H6963"/>
        </row>
        <row r="6964">
          <cell r="A6964"/>
          <cell r="C6964"/>
          <cell r="D6964"/>
          <cell r="E6964"/>
          <cell r="F6964"/>
          <cell r="G6964"/>
          <cell r="H6964"/>
        </row>
        <row r="6965">
          <cell r="A6965" t="str">
            <v>MEMORIAS DE OBRA</v>
          </cell>
          <cell r="B6965"/>
          <cell r="C6965"/>
          <cell r="D6965"/>
          <cell r="E6965"/>
          <cell r="F6965"/>
          <cell r="G6965"/>
          <cell r="H6965"/>
        </row>
        <row r="6967">
          <cell r="A6967" t="str">
            <v>ITEM</v>
          </cell>
          <cell r="B6967" t="str">
            <v>DESCRIPCIÓN</v>
          </cell>
          <cell r="C6967"/>
          <cell r="D6967"/>
          <cell r="E6967"/>
          <cell r="F6967"/>
          <cell r="G6967" t="str">
            <v>UNIDAD</v>
          </cell>
          <cell r="H6967" t="str">
            <v>CANTIDAD</v>
          </cell>
        </row>
        <row r="6968">
          <cell r="A6968"/>
          <cell r="B6968" t="str">
            <v/>
          </cell>
          <cell r="C6968"/>
          <cell r="D6968"/>
          <cell r="E6968"/>
          <cell r="F6968"/>
          <cell r="G6968" t="str">
            <v/>
          </cell>
          <cell r="H6968" t="str">
            <v/>
          </cell>
        </row>
        <row r="6969">
          <cell r="A6969"/>
          <cell r="B6969"/>
          <cell r="C6969"/>
          <cell r="D6969"/>
          <cell r="E6969"/>
          <cell r="F6969"/>
          <cell r="G6969"/>
        </row>
        <row r="6970">
          <cell r="A6970" t="str">
            <v>DETALLE</v>
          </cell>
          <cell r="B6970"/>
          <cell r="C6970" t="str">
            <v>FACTOR</v>
          </cell>
          <cell r="D6970" t="str">
            <v>CANTIDAD</v>
          </cell>
          <cell r="E6970" t="str">
            <v>A (ML)</v>
          </cell>
          <cell r="F6970" t="str">
            <v>B (M2)</v>
          </cell>
          <cell r="G6970" t="str">
            <v>C (M3)</v>
          </cell>
          <cell r="H6970" t="str">
            <v>TOTAL</v>
          </cell>
        </row>
        <row r="6971">
          <cell r="A6971"/>
          <cell r="B6971"/>
          <cell r="C6971"/>
          <cell r="D6971"/>
          <cell r="E6971"/>
          <cell r="F6971"/>
          <cell r="G6971"/>
          <cell r="H6971" t="str">
            <v/>
          </cell>
        </row>
        <row r="6972">
          <cell r="A6972"/>
          <cell r="B6972"/>
          <cell r="C6972"/>
          <cell r="D6972"/>
          <cell r="E6972"/>
          <cell r="F6972"/>
          <cell r="G6972"/>
          <cell r="H6972" t="str">
            <v/>
          </cell>
        </row>
        <row r="6973">
          <cell r="A6973"/>
          <cell r="B6973"/>
          <cell r="C6973"/>
          <cell r="D6973"/>
          <cell r="E6973"/>
          <cell r="F6973"/>
          <cell r="G6973"/>
          <cell r="H6973" t="str">
            <v/>
          </cell>
        </row>
        <row r="6974">
          <cell r="A6974"/>
          <cell r="B6974"/>
          <cell r="C6974"/>
          <cell r="D6974"/>
          <cell r="E6974"/>
          <cell r="F6974"/>
          <cell r="G6974"/>
          <cell r="H6974" t="str">
            <v/>
          </cell>
        </row>
        <row r="6975">
          <cell r="A6975"/>
          <cell r="B6975"/>
          <cell r="C6975"/>
          <cell r="D6975"/>
          <cell r="E6975"/>
          <cell r="F6975"/>
          <cell r="G6975"/>
          <cell r="H6975" t="str">
            <v/>
          </cell>
        </row>
        <row r="6976">
          <cell r="A6976"/>
          <cell r="B6976"/>
          <cell r="C6976"/>
          <cell r="D6976"/>
          <cell r="E6976"/>
          <cell r="F6976"/>
          <cell r="G6976"/>
          <cell r="H6976" t="str">
            <v/>
          </cell>
        </row>
        <row r="6977">
          <cell r="A6977"/>
          <cell r="B6977"/>
          <cell r="C6977"/>
          <cell r="D6977"/>
          <cell r="E6977"/>
          <cell r="F6977"/>
          <cell r="G6977"/>
          <cell r="H6977" t="str">
            <v/>
          </cell>
        </row>
        <row r="6978">
          <cell r="A6978"/>
          <cell r="B6978"/>
          <cell r="C6978"/>
          <cell r="D6978"/>
          <cell r="E6978"/>
          <cell r="F6978"/>
          <cell r="G6978"/>
          <cell r="H6978" t="str">
            <v/>
          </cell>
        </row>
        <row r="6979">
          <cell r="A6979"/>
          <cell r="B6979"/>
          <cell r="C6979"/>
          <cell r="D6979"/>
          <cell r="E6979"/>
          <cell r="F6979"/>
          <cell r="G6979"/>
          <cell r="H6979" t="str">
            <v/>
          </cell>
        </row>
        <row r="6980">
          <cell r="A6980"/>
          <cell r="B6980"/>
          <cell r="C6980"/>
          <cell r="D6980"/>
          <cell r="E6980"/>
          <cell r="F6980"/>
          <cell r="G6980"/>
          <cell r="H6980" t="str">
            <v/>
          </cell>
        </row>
        <row r="6981">
          <cell r="A6981"/>
          <cell r="B6981"/>
          <cell r="C6981"/>
          <cell r="D6981"/>
          <cell r="E6981"/>
          <cell r="F6981"/>
          <cell r="G6981"/>
          <cell r="H6981" t="str">
            <v/>
          </cell>
        </row>
        <row r="6982">
          <cell r="A6982"/>
          <cell r="B6982"/>
          <cell r="C6982"/>
          <cell r="D6982"/>
          <cell r="E6982"/>
          <cell r="F6982"/>
          <cell r="G6982"/>
          <cell r="H6982" t="str">
            <v/>
          </cell>
        </row>
        <row r="6983">
          <cell r="A6983"/>
          <cell r="B6983"/>
          <cell r="C6983"/>
          <cell r="D6983"/>
          <cell r="E6983"/>
          <cell r="F6983"/>
          <cell r="G6983"/>
          <cell r="H6983" t="str">
            <v/>
          </cell>
        </row>
        <row r="6984">
          <cell r="A6984"/>
          <cell r="B6984"/>
          <cell r="C6984"/>
          <cell r="D6984"/>
          <cell r="E6984"/>
          <cell r="F6984"/>
          <cell r="G6984"/>
          <cell r="H6984" t="str">
            <v/>
          </cell>
        </row>
        <row r="6985">
          <cell r="A6985"/>
          <cell r="B6985"/>
          <cell r="C6985"/>
          <cell r="D6985"/>
          <cell r="E6985"/>
          <cell r="F6985"/>
          <cell r="G6985"/>
          <cell r="H6985" t="str">
            <v/>
          </cell>
        </row>
        <row r="6986">
          <cell r="A6986"/>
          <cell r="B6986"/>
          <cell r="C6986"/>
          <cell r="D6986"/>
          <cell r="E6986"/>
          <cell r="F6986"/>
          <cell r="G6986"/>
          <cell r="H6986" t="str">
            <v/>
          </cell>
        </row>
        <row r="6987">
          <cell r="A6987"/>
          <cell r="B6987"/>
          <cell r="C6987"/>
          <cell r="D6987"/>
          <cell r="E6987"/>
          <cell r="F6987"/>
          <cell r="G6987"/>
          <cell r="H6987" t="str">
            <v/>
          </cell>
        </row>
        <row r="6988">
          <cell r="A6988"/>
          <cell r="B6988"/>
          <cell r="C6988"/>
          <cell r="D6988"/>
          <cell r="E6988"/>
          <cell r="F6988"/>
          <cell r="G6988"/>
          <cell r="H6988" t="str">
            <v/>
          </cell>
        </row>
        <row r="6989">
          <cell r="A6989"/>
          <cell r="B6989"/>
          <cell r="C6989"/>
          <cell r="D6989"/>
          <cell r="E6989"/>
          <cell r="F6989"/>
          <cell r="G6989"/>
          <cell r="H6989" t="str">
            <v/>
          </cell>
        </row>
        <row r="6990">
          <cell r="A6990"/>
          <cell r="B6990"/>
          <cell r="C6990"/>
          <cell r="D6990"/>
          <cell r="E6990"/>
          <cell r="F6990"/>
          <cell r="G6990"/>
          <cell r="H6990" t="str">
            <v/>
          </cell>
        </row>
        <row r="6991">
          <cell r="A6991"/>
          <cell r="B6991"/>
          <cell r="C6991"/>
          <cell r="D6991"/>
          <cell r="E6991"/>
          <cell r="F6991"/>
          <cell r="G6991"/>
          <cell r="H6991" t="str">
            <v/>
          </cell>
        </row>
        <row r="6992">
          <cell r="A6992"/>
          <cell r="B6992"/>
          <cell r="C6992"/>
          <cell r="D6992"/>
          <cell r="E6992"/>
          <cell r="F6992"/>
          <cell r="G6992"/>
          <cell r="H6992" t="str">
            <v/>
          </cell>
        </row>
        <row r="6993">
          <cell r="A6993"/>
          <cell r="B6993"/>
          <cell r="C6993"/>
          <cell r="D6993"/>
          <cell r="E6993"/>
          <cell r="F6993"/>
          <cell r="G6993"/>
          <cell r="H6993" t="str">
            <v/>
          </cell>
        </row>
        <row r="6994">
          <cell r="A6994"/>
          <cell r="B6994"/>
          <cell r="C6994"/>
          <cell r="D6994"/>
          <cell r="E6994"/>
          <cell r="F6994"/>
          <cell r="G6994"/>
          <cell r="H6994" t="str">
            <v/>
          </cell>
        </row>
        <row r="6995">
          <cell r="A6995"/>
          <cell r="B6995"/>
          <cell r="C6995"/>
          <cell r="D6995"/>
          <cell r="E6995"/>
          <cell r="F6995"/>
          <cell r="G6995"/>
          <cell r="H6995" t="str">
            <v/>
          </cell>
        </row>
        <row r="6996">
          <cell r="A6996"/>
          <cell r="B6996"/>
          <cell r="C6996"/>
          <cell r="D6996"/>
          <cell r="E6996"/>
          <cell r="F6996"/>
          <cell r="G6996"/>
          <cell r="H6996" t="str">
            <v/>
          </cell>
        </row>
        <row r="6997">
          <cell r="A6997"/>
          <cell r="B6997"/>
          <cell r="C6997"/>
          <cell r="D6997"/>
          <cell r="E6997"/>
          <cell r="F6997"/>
          <cell r="G6997"/>
          <cell r="H6997" t="str">
            <v/>
          </cell>
        </row>
        <row r="6998">
          <cell r="A6998"/>
          <cell r="B6998"/>
          <cell r="C6998"/>
          <cell r="D6998"/>
          <cell r="E6998"/>
          <cell r="F6998"/>
          <cell r="G6998"/>
          <cell r="H6998" t="str">
            <v/>
          </cell>
        </row>
        <row r="6999">
          <cell r="A6999"/>
          <cell r="B6999"/>
          <cell r="C6999"/>
          <cell r="D6999"/>
          <cell r="E6999"/>
          <cell r="F6999"/>
          <cell r="G6999"/>
          <cell r="H6999" t="str">
            <v/>
          </cell>
        </row>
        <row r="7000">
          <cell r="A7000"/>
          <cell r="B7000"/>
          <cell r="C7000"/>
          <cell r="D7000"/>
          <cell r="E7000"/>
          <cell r="F7000"/>
          <cell r="G7000"/>
          <cell r="H7000" t="str">
            <v/>
          </cell>
        </row>
        <row r="7001">
          <cell r="A7001"/>
          <cell r="B7001"/>
          <cell r="C7001"/>
          <cell r="D7001"/>
          <cell r="E7001"/>
          <cell r="F7001"/>
          <cell r="G7001"/>
          <cell r="H7001" t="str">
            <v/>
          </cell>
        </row>
        <row r="7002">
          <cell r="A7002" t="str">
            <v>ITEM  - PÁGINA 1</v>
          </cell>
          <cell r="B7002"/>
          <cell r="C7002"/>
          <cell r="D7002"/>
          <cell r="E7002"/>
          <cell r="F7002"/>
          <cell r="G7002"/>
          <cell r="H7002"/>
        </row>
        <row r="7003">
          <cell r="A7003"/>
          <cell r="B7003"/>
          <cell r="C7003"/>
          <cell r="D7003"/>
          <cell r="E7003"/>
          <cell r="F7003"/>
          <cell r="G7003"/>
          <cell r="H7003" t="str">
            <v/>
          </cell>
        </row>
        <row r="7004">
          <cell r="A7004"/>
          <cell r="B7004"/>
          <cell r="C7004"/>
          <cell r="D7004"/>
          <cell r="E7004"/>
          <cell r="F7004"/>
          <cell r="G7004"/>
          <cell r="H7004" t="str">
            <v/>
          </cell>
        </row>
        <row r="7005">
          <cell r="A7005"/>
          <cell r="B7005"/>
          <cell r="C7005"/>
          <cell r="D7005"/>
          <cell r="E7005"/>
          <cell r="F7005"/>
          <cell r="G7005"/>
          <cell r="H7005" t="str">
            <v/>
          </cell>
        </row>
        <row r="7006">
          <cell r="A7006"/>
          <cell r="B7006"/>
          <cell r="C7006"/>
          <cell r="D7006"/>
          <cell r="E7006"/>
          <cell r="F7006"/>
          <cell r="G7006"/>
          <cell r="H7006" t="str">
            <v/>
          </cell>
        </row>
        <row r="7007">
          <cell r="A7007"/>
          <cell r="B7007"/>
          <cell r="C7007"/>
          <cell r="D7007"/>
          <cell r="E7007"/>
          <cell r="F7007"/>
          <cell r="G7007"/>
          <cell r="H7007" t="str">
            <v/>
          </cell>
        </row>
        <row r="7008">
          <cell r="A7008"/>
          <cell r="B7008"/>
          <cell r="C7008"/>
          <cell r="D7008"/>
          <cell r="E7008"/>
          <cell r="F7008"/>
          <cell r="G7008"/>
          <cell r="H7008" t="str">
            <v/>
          </cell>
        </row>
        <row r="7009">
          <cell r="A7009"/>
          <cell r="B7009"/>
          <cell r="C7009"/>
          <cell r="D7009"/>
          <cell r="E7009"/>
          <cell r="F7009"/>
          <cell r="G7009"/>
          <cell r="H7009" t="str">
            <v/>
          </cell>
        </row>
        <row r="7010">
          <cell r="A7010"/>
          <cell r="B7010"/>
          <cell r="C7010"/>
          <cell r="D7010"/>
          <cell r="E7010"/>
          <cell r="F7010"/>
          <cell r="G7010"/>
          <cell r="H7010" t="str">
            <v/>
          </cell>
        </row>
        <row r="7011">
          <cell r="A7011"/>
          <cell r="B7011"/>
          <cell r="C7011"/>
          <cell r="D7011"/>
          <cell r="E7011"/>
          <cell r="F7011"/>
          <cell r="G7011"/>
          <cell r="H7011" t="str">
            <v/>
          </cell>
        </row>
        <row r="7012">
          <cell r="A7012"/>
          <cell r="B7012"/>
          <cell r="C7012"/>
          <cell r="D7012"/>
          <cell r="E7012"/>
          <cell r="F7012"/>
          <cell r="G7012"/>
          <cell r="H7012" t="str">
            <v/>
          </cell>
        </row>
        <row r="7013">
          <cell r="A7013"/>
          <cell r="B7013"/>
          <cell r="C7013"/>
          <cell r="D7013"/>
          <cell r="E7013"/>
          <cell r="F7013"/>
          <cell r="G7013"/>
          <cell r="H7013" t="str">
            <v/>
          </cell>
        </row>
        <row r="7014">
          <cell r="A7014"/>
          <cell r="B7014"/>
          <cell r="C7014"/>
          <cell r="D7014"/>
          <cell r="E7014"/>
          <cell r="F7014"/>
          <cell r="G7014"/>
          <cell r="H7014" t="str">
            <v/>
          </cell>
        </row>
        <row r="7015">
          <cell r="A7015"/>
          <cell r="B7015"/>
          <cell r="C7015"/>
          <cell r="D7015"/>
          <cell r="E7015"/>
          <cell r="F7015"/>
          <cell r="G7015"/>
          <cell r="H7015" t="str">
            <v/>
          </cell>
        </row>
        <row r="7016">
          <cell r="A7016"/>
          <cell r="B7016"/>
          <cell r="C7016"/>
          <cell r="D7016"/>
          <cell r="E7016"/>
          <cell r="F7016"/>
          <cell r="G7016"/>
          <cell r="H7016" t="str">
            <v/>
          </cell>
        </row>
        <row r="7017">
          <cell r="A7017"/>
          <cell r="B7017"/>
          <cell r="C7017"/>
          <cell r="D7017"/>
          <cell r="E7017"/>
          <cell r="F7017"/>
          <cell r="G7017"/>
          <cell r="H7017" t="str">
            <v/>
          </cell>
        </row>
        <row r="7018">
          <cell r="A7018"/>
          <cell r="B7018"/>
          <cell r="C7018"/>
          <cell r="D7018"/>
          <cell r="E7018"/>
          <cell r="F7018"/>
          <cell r="G7018"/>
          <cell r="H7018" t="str">
            <v/>
          </cell>
        </row>
        <row r="7019">
          <cell r="A7019"/>
          <cell r="B7019"/>
          <cell r="C7019"/>
          <cell r="D7019"/>
          <cell r="E7019"/>
          <cell r="F7019"/>
          <cell r="G7019"/>
          <cell r="H7019" t="str">
            <v/>
          </cell>
        </row>
        <row r="7020">
          <cell r="A7020" t="str">
            <v xml:space="preserve">TOTAL CANTIDAD ITEM </v>
          </cell>
          <cell r="B7020"/>
          <cell r="C7020"/>
          <cell r="D7020"/>
          <cell r="E7020"/>
          <cell r="F7020"/>
          <cell r="G7020"/>
          <cell r="H7020" t="str">
            <v/>
          </cell>
        </row>
        <row r="7021">
          <cell r="A7021" t="str">
            <v>INSERTE PLANO, GRÁFICO O ESQUEMA AQUÍ</v>
          </cell>
          <cell r="B7021"/>
          <cell r="C7021"/>
          <cell r="D7021"/>
          <cell r="E7021"/>
          <cell r="F7021"/>
          <cell r="G7021"/>
          <cell r="H7021"/>
        </row>
        <row r="7022">
          <cell r="A7022"/>
          <cell r="B7022"/>
          <cell r="C7022"/>
          <cell r="D7022"/>
          <cell r="E7022"/>
          <cell r="F7022"/>
          <cell r="G7022"/>
          <cell r="H7022"/>
        </row>
        <row r="7023">
          <cell r="A7023"/>
          <cell r="B7023"/>
          <cell r="C7023"/>
          <cell r="D7023"/>
          <cell r="E7023"/>
          <cell r="F7023"/>
          <cell r="G7023"/>
          <cell r="H7023"/>
        </row>
        <row r="7024">
          <cell r="A7024"/>
          <cell r="B7024"/>
          <cell r="C7024"/>
          <cell r="D7024"/>
          <cell r="E7024"/>
          <cell r="F7024"/>
          <cell r="G7024"/>
          <cell r="H7024"/>
        </row>
        <row r="7025">
          <cell r="A7025"/>
          <cell r="B7025"/>
          <cell r="C7025"/>
          <cell r="D7025"/>
          <cell r="E7025"/>
          <cell r="F7025"/>
          <cell r="G7025"/>
          <cell r="H7025"/>
        </row>
        <row r="7026">
          <cell r="A7026"/>
          <cell r="B7026"/>
          <cell r="C7026"/>
          <cell r="D7026"/>
          <cell r="E7026"/>
          <cell r="F7026"/>
          <cell r="G7026"/>
          <cell r="H7026"/>
        </row>
        <row r="7027">
          <cell r="A7027"/>
          <cell r="B7027"/>
          <cell r="C7027"/>
          <cell r="D7027"/>
          <cell r="E7027"/>
          <cell r="F7027"/>
          <cell r="G7027"/>
          <cell r="H7027"/>
        </row>
        <row r="7028">
          <cell r="A7028"/>
          <cell r="B7028"/>
          <cell r="C7028"/>
          <cell r="D7028"/>
          <cell r="E7028"/>
          <cell r="F7028"/>
          <cell r="G7028"/>
          <cell r="H7028"/>
        </row>
        <row r="7029">
          <cell r="A7029"/>
          <cell r="B7029"/>
          <cell r="C7029"/>
          <cell r="D7029"/>
          <cell r="E7029"/>
          <cell r="F7029"/>
          <cell r="G7029"/>
          <cell r="H7029"/>
        </row>
        <row r="7030">
          <cell r="A7030"/>
          <cell r="B7030"/>
          <cell r="C7030"/>
          <cell r="D7030"/>
          <cell r="E7030"/>
          <cell r="F7030"/>
          <cell r="G7030"/>
          <cell r="H7030"/>
        </row>
        <row r="7031">
          <cell r="A7031"/>
          <cell r="B7031"/>
          <cell r="C7031"/>
          <cell r="D7031"/>
          <cell r="E7031"/>
          <cell r="F7031"/>
          <cell r="G7031"/>
          <cell r="H7031"/>
        </row>
        <row r="7032">
          <cell r="A7032"/>
          <cell r="B7032"/>
          <cell r="C7032"/>
          <cell r="D7032"/>
          <cell r="E7032"/>
          <cell r="F7032"/>
          <cell r="G7032"/>
          <cell r="H7032"/>
        </row>
        <row r="7033">
          <cell r="A7033"/>
          <cell r="B7033"/>
          <cell r="C7033"/>
          <cell r="D7033"/>
          <cell r="E7033"/>
          <cell r="F7033"/>
          <cell r="G7033"/>
          <cell r="H7033"/>
        </row>
        <row r="7034">
          <cell r="A7034"/>
          <cell r="B7034"/>
          <cell r="C7034"/>
          <cell r="D7034"/>
          <cell r="E7034"/>
          <cell r="F7034"/>
          <cell r="G7034"/>
          <cell r="H7034"/>
        </row>
        <row r="7035">
          <cell r="A7035"/>
          <cell r="B7035"/>
          <cell r="C7035"/>
          <cell r="D7035"/>
          <cell r="E7035"/>
          <cell r="F7035"/>
          <cell r="G7035"/>
          <cell r="H7035"/>
        </row>
        <row r="7036">
          <cell r="A7036"/>
          <cell r="B7036"/>
          <cell r="C7036"/>
          <cell r="D7036"/>
          <cell r="E7036"/>
          <cell r="F7036"/>
          <cell r="G7036"/>
          <cell r="H7036"/>
        </row>
        <row r="7037">
          <cell r="A7037"/>
          <cell r="B7037"/>
          <cell r="C7037"/>
          <cell r="D7037"/>
          <cell r="E7037"/>
          <cell r="F7037"/>
          <cell r="G7037"/>
          <cell r="H7037"/>
        </row>
        <row r="7038">
          <cell r="A7038"/>
          <cell r="B7038"/>
          <cell r="C7038"/>
          <cell r="D7038"/>
          <cell r="E7038"/>
          <cell r="F7038"/>
          <cell r="G7038"/>
          <cell r="H7038"/>
        </row>
        <row r="7039">
          <cell r="A7039"/>
          <cell r="B7039"/>
          <cell r="C7039"/>
          <cell r="D7039"/>
          <cell r="E7039"/>
          <cell r="F7039"/>
          <cell r="G7039"/>
          <cell r="H7039"/>
        </row>
        <row r="7040">
          <cell r="A7040"/>
          <cell r="B7040"/>
          <cell r="C7040"/>
          <cell r="D7040"/>
          <cell r="E7040"/>
          <cell r="F7040"/>
          <cell r="G7040"/>
          <cell r="H7040"/>
        </row>
        <row r="7041">
          <cell r="A7041"/>
          <cell r="C7041"/>
          <cell r="D7041"/>
          <cell r="E7041"/>
          <cell r="F7041"/>
          <cell r="G7041"/>
        </row>
        <row r="7042">
          <cell r="A7042"/>
          <cell r="C7042"/>
          <cell r="D7042"/>
          <cell r="E7042"/>
          <cell r="F7042"/>
          <cell r="G7042"/>
        </row>
        <row r="7043">
          <cell r="A7043"/>
          <cell r="B7043"/>
          <cell r="C7043"/>
          <cell r="D7043"/>
          <cell r="E7043"/>
          <cell r="F7043"/>
          <cell r="G7043"/>
        </row>
        <row r="7044">
          <cell r="A7044"/>
          <cell r="B7044" t="str">
            <v>LUIS ROBERTO MONTERROSA OROZCO</v>
          </cell>
          <cell r="C7044"/>
          <cell r="D7044"/>
          <cell r="E7044"/>
          <cell r="F7044"/>
          <cell r="G7044"/>
        </row>
        <row r="7045">
          <cell r="A7045"/>
          <cell r="B7045" t="str">
            <v>ING. CIVIL CONSULTOR EXTERNO</v>
          </cell>
          <cell r="C7045"/>
          <cell r="D7045"/>
          <cell r="E7045"/>
          <cell r="F7045"/>
          <cell r="G7045"/>
        </row>
        <row r="7046">
          <cell r="A7046"/>
          <cell r="B7046" t="str">
            <v>PLANEACION MUNICIPAL</v>
          </cell>
          <cell r="C7046"/>
          <cell r="D7046"/>
          <cell r="E7046"/>
          <cell r="F7046"/>
          <cell r="G7046"/>
        </row>
        <row r="7047">
          <cell r="A7047"/>
          <cell r="B7047" t="str">
            <v>M.P. 5202140692</v>
          </cell>
          <cell r="C7047" t="str">
            <v>ITEM  - PÁGINA 2</v>
          </cell>
          <cell r="D7047"/>
          <cell r="E7047"/>
          <cell r="F7047"/>
          <cell r="G7047"/>
          <cell r="H7047"/>
        </row>
        <row r="7048">
          <cell r="A7048" t="str">
            <v>DEPARTAMENTO DE ANTIOQUIA</v>
          </cell>
          <cell r="B7048"/>
          <cell r="C7048"/>
          <cell r="D7048"/>
          <cell r="E7048"/>
          <cell r="F7048"/>
          <cell r="G7048"/>
          <cell r="H7048"/>
        </row>
        <row r="7049">
          <cell r="A7049" t="str">
            <v>MUNICIPIO DE CAUCASIA</v>
          </cell>
          <cell r="B7049"/>
          <cell r="C7049"/>
          <cell r="D7049"/>
          <cell r="E7049"/>
          <cell r="F7049"/>
          <cell r="G7049"/>
          <cell r="H7049"/>
        </row>
        <row r="7050">
          <cell r="A7050" t="str">
            <v>PROYECTO: CONSTRUCCION DE PAVIMENTO RIGIDO URBANO EN LA URBANIZACION VILLA SUAREZ DEL MUNICIPIO DE CAUCASIA ,ANTIOQUIA</v>
          </cell>
          <cell r="B7050"/>
          <cell r="C7050"/>
          <cell r="D7050"/>
          <cell r="E7050"/>
          <cell r="F7050"/>
          <cell r="G7050"/>
          <cell r="H7050"/>
        </row>
        <row r="7051">
          <cell r="A7051"/>
          <cell r="C7051"/>
          <cell r="D7051"/>
          <cell r="E7051"/>
          <cell r="F7051"/>
          <cell r="G7051"/>
          <cell r="H7051"/>
        </row>
        <row r="7052">
          <cell r="A7052" t="str">
            <v>MEMORIAS DE OBRA</v>
          </cell>
          <cell r="B7052"/>
          <cell r="C7052"/>
          <cell r="D7052"/>
          <cell r="E7052"/>
          <cell r="F7052"/>
          <cell r="G7052"/>
          <cell r="H7052"/>
        </row>
        <row r="7054">
          <cell r="A7054" t="str">
            <v>ITEM</v>
          </cell>
          <cell r="B7054" t="str">
            <v>DESCRIPCIÓN</v>
          </cell>
          <cell r="C7054"/>
          <cell r="D7054"/>
          <cell r="E7054"/>
          <cell r="F7054"/>
          <cell r="G7054" t="str">
            <v>UNIDAD</v>
          </cell>
          <cell r="H7054" t="str">
            <v>CANTIDAD</v>
          </cell>
        </row>
        <row r="7055">
          <cell r="A7055"/>
          <cell r="B7055" t="str">
            <v/>
          </cell>
          <cell r="C7055"/>
          <cell r="D7055"/>
          <cell r="E7055"/>
          <cell r="F7055"/>
          <cell r="G7055" t="str">
            <v/>
          </cell>
          <cell r="H7055" t="str">
            <v/>
          </cell>
        </row>
        <row r="7056">
          <cell r="A7056"/>
          <cell r="B7056"/>
          <cell r="C7056"/>
          <cell r="D7056"/>
          <cell r="E7056"/>
          <cell r="F7056"/>
          <cell r="G7056"/>
        </row>
        <row r="7057">
          <cell r="A7057" t="str">
            <v>DETALLE</v>
          </cell>
          <cell r="B7057"/>
          <cell r="C7057" t="str">
            <v>FACTOR</v>
          </cell>
          <cell r="D7057" t="str">
            <v>CANTIDAD</v>
          </cell>
          <cell r="E7057" t="str">
            <v>A (ML)</v>
          </cell>
          <cell r="F7057" t="str">
            <v>B (M2)</v>
          </cell>
          <cell r="G7057" t="str">
            <v>C (M3)</v>
          </cell>
          <cell r="H7057" t="str">
            <v>TOTAL</v>
          </cell>
        </row>
        <row r="7058">
          <cell r="A7058"/>
          <cell r="B7058"/>
          <cell r="C7058"/>
          <cell r="D7058"/>
          <cell r="E7058"/>
          <cell r="F7058"/>
          <cell r="G7058"/>
          <cell r="H7058" t="str">
            <v/>
          </cell>
        </row>
        <row r="7059">
          <cell r="A7059"/>
          <cell r="B7059"/>
          <cell r="C7059"/>
          <cell r="D7059"/>
          <cell r="E7059"/>
          <cell r="F7059"/>
          <cell r="G7059"/>
          <cell r="H7059" t="str">
            <v/>
          </cell>
        </row>
        <row r="7060">
          <cell r="A7060"/>
          <cell r="B7060"/>
          <cell r="C7060"/>
          <cell r="D7060"/>
          <cell r="E7060"/>
          <cell r="F7060"/>
          <cell r="G7060"/>
          <cell r="H7060" t="str">
            <v/>
          </cell>
        </row>
        <row r="7061">
          <cell r="A7061"/>
          <cell r="B7061"/>
          <cell r="C7061"/>
          <cell r="D7061"/>
          <cell r="E7061"/>
          <cell r="F7061"/>
          <cell r="G7061"/>
          <cell r="H7061" t="str">
            <v/>
          </cell>
        </row>
        <row r="7062">
          <cell r="A7062"/>
          <cell r="B7062"/>
          <cell r="C7062"/>
          <cell r="D7062"/>
          <cell r="E7062"/>
          <cell r="F7062"/>
          <cell r="G7062"/>
          <cell r="H7062" t="str">
            <v/>
          </cell>
        </row>
        <row r="7063">
          <cell r="A7063"/>
          <cell r="B7063"/>
          <cell r="C7063"/>
          <cell r="D7063"/>
          <cell r="E7063"/>
          <cell r="F7063"/>
          <cell r="G7063"/>
          <cell r="H7063" t="str">
            <v/>
          </cell>
        </row>
        <row r="7064">
          <cell r="A7064"/>
          <cell r="B7064"/>
          <cell r="C7064"/>
          <cell r="D7064"/>
          <cell r="E7064"/>
          <cell r="F7064"/>
          <cell r="G7064"/>
          <cell r="H7064" t="str">
            <v/>
          </cell>
        </row>
        <row r="7065">
          <cell r="A7065"/>
          <cell r="B7065"/>
          <cell r="C7065"/>
          <cell r="D7065"/>
          <cell r="E7065"/>
          <cell r="F7065"/>
          <cell r="G7065"/>
          <cell r="H7065" t="str">
            <v/>
          </cell>
        </row>
        <row r="7066">
          <cell r="A7066"/>
          <cell r="B7066"/>
          <cell r="C7066"/>
          <cell r="D7066"/>
          <cell r="E7066"/>
          <cell r="F7066"/>
          <cell r="G7066"/>
          <cell r="H7066" t="str">
            <v/>
          </cell>
        </row>
        <row r="7067">
          <cell r="A7067"/>
          <cell r="B7067"/>
          <cell r="C7067"/>
          <cell r="D7067"/>
          <cell r="E7067"/>
          <cell r="F7067"/>
          <cell r="G7067"/>
          <cell r="H7067" t="str">
            <v/>
          </cell>
        </row>
        <row r="7068">
          <cell r="A7068"/>
          <cell r="B7068"/>
          <cell r="C7068"/>
          <cell r="D7068"/>
          <cell r="E7068"/>
          <cell r="F7068"/>
          <cell r="G7068"/>
          <cell r="H7068" t="str">
            <v/>
          </cell>
        </row>
        <row r="7069">
          <cell r="A7069"/>
          <cell r="B7069"/>
          <cell r="C7069"/>
          <cell r="D7069"/>
          <cell r="E7069"/>
          <cell r="F7069"/>
          <cell r="G7069"/>
          <cell r="H7069" t="str">
            <v/>
          </cell>
        </row>
        <row r="7070">
          <cell r="A7070"/>
          <cell r="B7070"/>
          <cell r="C7070"/>
          <cell r="D7070"/>
          <cell r="E7070"/>
          <cell r="F7070"/>
          <cell r="G7070"/>
          <cell r="H7070" t="str">
            <v/>
          </cell>
        </row>
        <row r="7071">
          <cell r="A7071"/>
          <cell r="B7071"/>
          <cell r="C7071"/>
          <cell r="D7071"/>
          <cell r="E7071"/>
          <cell r="F7071"/>
          <cell r="G7071"/>
          <cell r="H7071" t="str">
            <v/>
          </cell>
        </row>
        <row r="7072">
          <cell r="A7072"/>
          <cell r="B7072"/>
          <cell r="C7072"/>
          <cell r="D7072"/>
          <cell r="E7072"/>
          <cell r="F7072"/>
          <cell r="G7072"/>
          <cell r="H7072" t="str">
            <v/>
          </cell>
        </row>
        <row r="7073">
          <cell r="A7073"/>
          <cell r="B7073"/>
          <cell r="C7073"/>
          <cell r="D7073"/>
          <cell r="E7073"/>
          <cell r="F7073"/>
          <cell r="G7073"/>
          <cell r="H7073" t="str">
            <v/>
          </cell>
        </row>
        <row r="7074">
          <cell r="A7074"/>
          <cell r="B7074"/>
          <cell r="C7074"/>
          <cell r="D7074"/>
          <cell r="E7074"/>
          <cell r="F7074"/>
          <cell r="G7074"/>
          <cell r="H7074" t="str">
            <v/>
          </cell>
        </row>
        <row r="7075">
          <cell r="A7075"/>
          <cell r="B7075"/>
          <cell r="C7075"/>
          <cell r="D7075"/>
          <cell r="E7075"/>
          <cell r="F7075"/>
          <cell r="G7075"/>
          <cell r="H7075" t="str">
            <v/>
          </cell>
        </row>
        <row r="7076">
          <cell r="A7076"/>
          <cell r="B7076"/>
          <cell r="C7076"/>
          <cell r="D7076"/>
          <cell r="E7076"/>
          <cell r="F7076"/>
          <cell r="G7076"/>
          <cell r="H7076" t="str">
            <v/>
          </cell>
        </row>
        <row r="7077">
          <cell r="A7077"/>
          <cell r="B7077"/>
          <cell r="C7077"/>
          <cell r="D7077"/>
          <cell r="E7077"/>
          <cell r="F7077"/>
          <cell r="G7077"/>
          <cell r="H7077" t="str">
            <v/>
          </cell>
        </row>
        <row r="7078">
          <cell r="A7078"/>
          <cell r="B7078"/>
          <cell r="C7078"/>
          <cell r="D7078"/>
          <cell r="E7078"/>
          <cell r="F7078"/>
          <cell r="G7078"/>
          <cell r="H7078" t="str">
            <v/>
          </cell>
        </row>
        <row r="7079">
          <cell r="A7079"/>
          <cell r="B7079"/>
          <cell r="C7079"/>
          <cell r="D7079"/>
          <cell r="E7079"/>
          <cell r="F7079"/>
          <cell r="G7079"/>
          <cell r="H7079" t="str">
            <v/>
          </cell>
        </row>
        <row r="7080">
          <cell r="A7080"/>
          <cell r="B7080"/>
          <cell r="C7080"/>
          <cell r="D7080"/>
          <cell r="E7080"/>
          <cell r="F7080"/>
          <cell r="G7080"/>
          <cell r="H7080" t="str">
            <v/>
          </cell>
        </row>
        <row r="7081">
          <cell r="A7081"/>
          <cell r="B7081"/>
          <cell r="C7081"/>
          <cell r="D7081"/>
          <cell r="E7081"/>
          <cell r="F7081"/>
          <cell r="G7081"/>
          <cell r="H7081" t="str">
            <v/>
          </cell>
        </row>
        <row r="7082">
          <cell r="A7082"/>
          <cell r="B7082"/>
          <cell r="C7082"/>
          <cell r="D7082"/>
          <cell r="E7082"/>
          <cell r="F7082"/>
          <cell r="G7082"/>
          <cell r="H7082" t="str">
            <v/>
          </cell>
        </row>
        <row r="7083">
          <cell r="A7083"/>
          <cell r="B7083"/>
          <cell r="C7083"/>
          <cell r="D7083"/>
          <cell r="E7083"/>
          <cell r="F7083"/>
          <cell r="G7083"/>
          <cell r="H7083" t="str">
            <v/>
          </cell>
        </row>
        <row r="7084">
          <cell r="A7084"/>
          <cell r="B7084"/>
          <cell r="C7084"/>
          <cell r="D7084"/>
          <cell r="E7084"/>
          <cell r="F7084"/>
          <cell r="G7084"/>
          <cell r="H7084" t="str">
            <v/>
          </cell>
        </row>
        <row r="7085">
          <cell r="A7085"/>
          <cell r="B7085"/>
          <cell r="C7085"/>
          <cell r="D7085"/>
          <cell r="E7085"/>
          <cell r="F7085"/>
          <cell r="G7085"/>
          <cell r="H7085" t="str">
            <v/>
          </cell>
        </row>
        <row r="7086">
          <cell r="A7086"/>
          <cell r="B7086"/>
          <cell r="C7086"/>
          <cell r="D7086"/>
          <cell r="E7086"/>
          <cell r="F7086"/>
          <cell r="G7086"/>
          <cell r="H7086" t="str">
            <v/>
          </cell>
        </row>
        <row r="7087">
          <cell r="A7087"/>
          <cell r="B7087"/>
          <cell r="C7087"/>
          <cell r="D7087"/>
          <cell r="E7087"/>
          <cell r="F7087"/>
          <cell r="G7087"/>
          <cell r="H7087" t="str">
            <v/>
          </cell>
        </row>
        <row r="7088">
          <cell r="A7088"/>
          <cell r="B7088"/>
          <cell r="C7088"/>
          <cell r="D7088"/>
          <cell r="E7088"/>
          <cell r="F7088"/>
          <cell r="G7088"/>
          <cell r="H7088" t="str">
            <v/>
          </cell>
        </row>
        <row r="7089">
          <cell r="A7089" t="str">
            <v>ITEM  - PÁGINA 1</v>
          </cell>
          <cell r="B7089"/>
          <cell r="C7089"/>
          <cell r="D7089"/>
          <cell r="E7089"/>
          <cell r="F7089"/>
          <cell r="G7089"/>
          <cell r="H7089"/>
        </row>
        <row r="7090">
          <cell r="A7090"/>
          <cell r="B7090"/>
          <cell r="C7090"/>
          <cell r="D7090"/>
          <cell r="E7090"/>
          <cell r="F7090"/>
          <cell r="G7090"/>
          <cell r="H7090" t="str">
            <v/>
          </cell>
        </row>
        <row r="7091">
          <cell r="A7091"/>
          <cell r="B7091"/>
          <cell r="C7091"/>
          <cell r="D7091"/>
          <cell r="E7091"/>
          <cell r="F7091"/>
          <cell r="G7091"/>
          <cell r="H7091" t="str">
            <v/>
          </cell>
        </row>
        <row r="7092">
          <cell r="A7092"/>
          <cell r="B7092"/>
          <cell r="C7092"/>
          <cell r="D7092"/>
          <cell r="E7092"/>
          <cell r="F7092"/>
          <cell r="G7092"/>
          <cell r="H7092" t="str">
            <v/>
          </cell>
        </row>
        <row r="7093">
          <cell r="A7093"/>
          <cell r="B7093"/>
          <cell r="C7093"/>
          <cell r="D7093"/>
          <cell r="E7093"/>
          <cell r="F7093"/>
          <cell r="G7093"/>
          <cell r="H7093" t="str">
            <v/>
          </cell>
        </row>
        <row r="7094">
          <cell r="A7094"/>
          <cell r="B7094"/>
          <cell r="C7094"/>
          <cell r="D7094"/>
          <cell r="E7094"/>
          <cell r="F7094"/>
          <cell r="G7094"/>
          <cell r="H7094" t="str">
            <v/>
          </cell>
        </row>
        <row r="7095">
          <cell r="A7095"/>
          <cell r="B7095"/>
          <cell r="C7095"/>
          <cell r="D7095"/>
          <cell r="E7095"/>
          <cell r="F7095"/>
          <cell r="G7095"/>
          <cell r="H7095" t="str">
            <v/>
          </cell>
        </row>
        <row r="7096">
          <cell r="A7096"/>
          <cell r="B7096"/>
          <cell r="C7096"/>
          <cell r="D7096"/>
          <cell r="E7096"/>
          <cell r="F7096"/>
          <cell r="G7096"/>
          <cell r="H7096" t="str">
            <v/>
          </cell>
        </row>
        <row r="7097">
          <cell r="A7097"/>
          <cell r="B7097"/>
          <cell r="C7097"/>
          <cell r="D7097"/>
          <cell r="E7097"/>
          <cell r="F7097"/>
          <cell r="G7097"/>
          <cell r="H7097" t="str">
            <v/>
          </cell>
        </row>
        <row r="7098">
          <cell r="A7098"/>
          <cell r="B7098"/>
          <cell r="C7098"/>
          <cell r="D7098"/>
          <cell r="E7098"/>
          <cell r="F7098"/>
          <cell r="G7098"/>
          <cell r="H7098" t="str">
            <v/>
          </cell>
        </row>
        <row r="7099">
          <cell r="A7099"/>
          <cell r="B7099"/>
          <cell r="C7099"/>
          <cell r="D7099"/>
          <cell r="E7099"/>
          <cell r="F7099"/>
          <cell r="G7099"/>
          <cell r="H7099" t="str">
            <v/>
          </cell>
        </row>
        <row r="7100">
          <cell r="A7100"/>
          <cell r="B7100"/>
          <cell r="C7100"/>
          <cell r="D7100"/>
          <cell r="E7100"/>
          <cell r="F7100"/>
          <cell r="G7100"/>
          <cell r="H7100" t="str">
            <v/>
          </cell>
        </row>
        <row r="7101">
          <cell r="A7101"/>
          <cell r="B7101"/>
          <cell r="C7101"/>
          <cell r="D7101"/>
          <cell r="E7101"/>
          <cell r="F7101"/>
          <cell r="G7101"/>
          <cell r="H7101" t="str">
            <v/>
          </cell>
        </row>
        <row r="7102">
          <cell r="A7102"/>
          <cell r="B7102"/>
          <cell r="C7102"/>
          <cell r="D7102"/>
          <cell r="E7102"/>
          <cell r="F7102"/>
          <cell r="G7102"/>
          <cell r="H7102" t="str">
            <v/>
          </cell>
        </row>
        <row r="7103">
          <cell r="A7103"/>
          <cell r="B7103"/>
          <cell r="C7103"/>
          <cell r="D7103"/>
          <cell r="E7103"/>
          <cell r="F7103"/>
          <cell r="G7103"/>
          <cell r="H7103" t="str">
            <v/>
          </cell>
        </row>
        <row r="7104">
          <cell r="A7104"/>
          <cell r="B7104"/>
          <cell r="C7104"/>
          <cell r="D7104"/>
          <cell r="E7104"/>
          <cell r="F7104"/>
          <cell r="G7104"/>
          <cell r="H7104" t="str">
            <v/>
          </cell>
        </row>
        <row r="7105">
          <cell r="A7105"/>
          <cell r="B7105"/>
          <cell r="C7105"/>
          <cell r="D7105"/>
          <cell r="E7105"/>
          <cell r="F7105"/>
          <cell r="G7105"/>
          <cell r="H7105" t="str">
            <v/>
          </cell>
        </row>
        <row r="7106">
          <cell r="A7106"/>
          <cell r="B7106"/>
          <cell r="C7106"/>
          <cell r="D7106"/>
          <cell r="E7106"/>
          <cell r="F7106"/>
          <cell r="G7106"/>
          <cell r="H7106" t="str">
            <v/>
          </cell>
        </row>
        <row r="7107">
          <cell r="A7107" t="str">
            <v xml:space="preserve">TOTAL CANTIDAD ITEM </v>
          </cell>
          <cell r="B7107"/>
          <cell r="C7107"/>
          <cell r="D7107"/>
          <cell r="E7107"/>
          <cell r="F7107"/>
          <cell r="G7107"/>
          <cell r="H7107" t="str">
            <v/>
          </cell>
        </row>
        <row r="7108">
          <cell r="A7108" t="str">
            <v>INSERTE PLANO, GRÁFICO O ESQUEMA AQUÍ</v>
          </cell>
          <cell r="B7108"/>
          <cell r="C7108"/>
          <cell r="D7108"/>
          <cell r="E7108"/>
          <cell r="F7108"/>
          <cell r="G7108"/>
          <cell r="H7108"/>
        </row>
        <row r="7109">
          <cell r="A7109"/>
          <cell r="B7109"/>
          <cell r="C7109"/>
          <cell r="D7109"/>
          <cell r="E7109"/>
          <cell r="F7109"/>
          <cell r="G7109"/>
          <cell r="H7109"/>
        </row>
        <row r="7110">
          <cell r="A7110"/>
          <cell r="B7110"/>
          <cell r="C7110"/>
          <cell r="D7110"/>
          <cell r="E7110"/>
          <cell r="F7110"/>
          <cell r="G7110"/>
          <cell r="H7110"/>
        </row>
        <row r="7111">
          <cell r="A7111"/>
          <cell r="B7111"/>
          <cell r="C7111"/>
          <cell r="D7111"/>
          <cell r="E7111"/>
          <cell r="F7111"/>
          <cell r="G7111"/>
          <cell r="H7111"/>
        </row>
        <row r="7112">
          <cell r="A7112"/>
          <cell r="B7112"/>
          <cell r="C7112"/>
          <cell r="D7112"/>
          <cell r="E7112"/>
          <cell r="F7112"/>
          <cell r="G7112"/>
          <cell r="H7112"/>
        </row>
        <row r="7113">
          <cell r="A7113"/>
          <cell r="B7113"/>
          <cell r="C7113"/>
          <cell r="D7113"/>
          <cell r="E7113"/>
          <cell r="F7113"/>
          <cell r="G7113"/>
          <cell r="H7113"/>
        </row>
        <row r="7114">
          <cell r="A7114"/>
          <cell r="B7114"/>
          <cell r="C7114"/>
          <cell r="D7114"/>
          <cell r="E7114"/>
          <cell r="F7114"/>
          <cell r="G7114"/>
          <cell r="H7114"/>
        </row>
        <row r="7115">
          <cell r="A7115"/>
          <cell r="B7115"/>
          <cell r="C7115"/>
          <cell r="D7115"/>
          <cell r="E7115"/>
          <cell r="F7115"/>
          <cell r="G7115"/>
          <cell r="H7115"/>
        </row>
        <row r="7116">
          <cell r="A7116"/>
          <cell r="B7116"/>
          <cell r="C7116"/>
          <cell r="D7116"/>
          <cell r="E7116"/>
          <cell r="F7116"/>
          <cell r="G7116"/>
          <cell r="H7116"/>
        </row>
        <row r="7117">
          <cell r="A7117"/>
          <cell r="B7117"/>
          <cell r="C7117"/>
          <cell r="D7117"/>
          <cell r="E7117"/>
          <cell r="F7117"/>
          <cell r="G7117"/>
          <cell r="H7117"/>
        </row>
        <row r="7118">
          <cell r="A7118"/>
          <cell r="B7118"/>
          <cell r="C7118"/>
          <cell r="D7118"/>
          <cell r="E7118"/>
          <cell r="F7118"/>
          <cell r="G7118"/>
          <cell r="H7118"/>
        </row>
        <row r="7119">
          <cell r="A7119"/>
          <cell r="B7119"/>
          <cell r="C7119"/>
          <cell r="D7119"/>
          <cell r="E7119"/>
          <cell r="F7119"/>
          <cell r="G7119"/>
          <cell r="H7119"/>
        </row>
        <row r="7120">
          <cell r="A7120"/>
          <cell r="B7120"/>
          <cell r="C7120"/>
          <cell r="D7120"/>
          <cell r="E7120"/>
          <cell r="F7120"/>
          <cell r="G7120"/>
          <cell r="H7120"/>
        </row>
        <row r="7121">
          <cell r="A7121"/>
          <cell r="B7121"/>
          <cell r="C7121"/>
          <cell r="D7121"/>
          <cell r="E7121"/>
          <cell r="F7121"/>
          <cell r="G7121"/>
          <cell r="H7121"/>
        </row>
        <row r="7122">
          <cell r="A7122"/>
          <cell r="B7122"/>
          <cell r="C7122"/>
          <cell r="D7122"/>
          <cell r="E7122"/>
          <cell r="F7122"/>
          <cell r="G7122"/>
          <cell r="H7122"/>
        </row>
        <row r="7123">
          <cell r="A7123"/>
          <cell r="B7123"/>
          <cell r="C7123"/>
          <cell r="D7123"/>
          <cell r="E7123"/>
          <cell r="F7123"/>
          <cell r="G7123"/>
          <cell r="H7123"/>
        </row>
        <row r="7124">
          <cell r="A7124"/>
          <cell r="B7124"/>
          <cell r="C7124"/>
          <cell r="D7124"/>
          <cell r="E7124"/>
          <cell r="F7124"/>
          <cell r="G7124"/>
          <cell r="H7124"/>
        </row>
        <row r="7125">
          <cell r="A7125"/>
          <cell r="B7125"/>
          <cell r="C7125"/>
          <cell r="D7125"/>
          <cell r="E7125"/>
          <cell r="F7125"/>
          <cell r="G7125"/>
          <cell r="H7125"/>
        </row>
        <row r="7126">
          <cell r="A7126"/>
          <cell r="B7126"/>
          <cell r="C7126"/>
          <cell r="D7126"/>
          <cell r="E7126"/>
          <cell r="F7126"/>
          <cell r="G7126"/>
          <cell r="H7126"/>
        </row>
        <row r="7127">
          <cell r="A7127"/>
          <cell r="B7127"/>
          <cell r="C7127"/>
          <cell r="D7127"/>
          <cell r="E7127"/>
          <cell r="F7127"/>
          <cell r="G7127"/>
          <cell r="H7127"/>
        </row>
        <row r="7128">
          <cell r="A7128"/>
          <cell r="C7128"/>
          <cell r="D7128"/>
          <cell r="E7128"/>
          <cell r="F7128"/>
          <cell r="G7128"/>
        </row>
        <row r="7129">
          <cell r="A7129"/>
          <cell r="C7129"/>
          <cell r="D7129"/>
          <cell r="E7129"/>
          <cell r="F7129"/>
          <cell r="G7129"/>
        </row>
        <row r="7130">
          <cell r="A7130"/>
          <cell r="B7130"/>
          <cell r="C7130"/>
          <cell r="D7130"/>
          <cell r="E7130"/>
          <cell r="F7130"/>
          <cell r="G7130"/>
        </row>
        <row r="7131">
          <cell r="A7131"/>
          <cell r="B7131" t="str">
            <v>LUIS ROBERTO MONTERROSA OROZCO</v>
          </cell>
          <cell r="C7131"/>
          <cell r="D7131"/>
          <cell r="E7131"/>
          <cell r="F7131"/>
          <cell r="G7131"/>
        </row>
        <row r="7132">
          <cell r="A7132"/>
          <cell r="B7132" t="str">
            <v>ING. CIVIL CONSULTOR EXTERNO</v>
          </cell>
          <cell r="C7132"/>
          <cell r="D7132"/>
          <cell r="E7132"/>
          <cell r="F7132"/>
          <cell r="G7132"/>
        </row>
        <row r="7133">
          <cell r="A7133"/>
          <cell r="B7133" t="str">
            <v>PLANEACION MUNICIPAL</v>
          </cell>
          <cell r="C7133"/>
          <cell r="D7133"/>
          <cell r="E7133"/>
          <cell r="F7133"/>
          <cell r="G7133"/>
        </row>
        <row r="7134">
          <cell r="A7134"/>
          <cell r="B7134" t="str">
            <v>M.P. 5202140692</v>
          </cell>
          <cell r="C7134" t="str">
            <v>ITEM  - PÁGINA 2</v>
          </cell>
          <cell r="D7134"/>
          <cell r="E7134"/>
          <cell r="F7134"/>
          <cell r="G7134"/>
          <cell r="H7134"/>
        </row>
        <row r="7135">
          <cell r="A7135" t="str">
            <v>DEPARTAMENTO DE ANTIOQUIA</v>
          </cell>
          <cell r="B7135"/>
          <cell r="C7135"/>
          <cell r="D7135"/>
          <cell r="E7135"/>
          <cell r="F7135"/>
          <cell r="G7135"/>
          <cell r="H7135"/>
        </row>
        <row r="7136">
          <cell r="A7136" t="str">
            <v>MUNICIPIO DE CAUCASIA</v>
          </cell>
          <cell r="B7136"/>
          <cell r="C7136"/>
          <cell r="D7136"/>
          <cell r="E7136"/>
          <cell r="F7136"/>
          <cell r="G7136"/>
          <cell r="H7136"/>
        </row>
        <row r="7137">
          <cell r="A7137" t="str">
            <v>PROYECTO: CONSTRUCCION DE PAVIMENTO RIGIDO URBANO EN LA URBANIZACION VILLA SUAREZ DEL MUNICIPIO DE CAUCASIA ,ANTIOQUIA</v>
          </cell>
          <cell r="B7137"/>
          <cell r="C7137"/>
          <cell r="D7137"/>
          <cell r="E7137"/>
          <cell r="F7137"/>
          <cell r="G7137"/>
          <cell r="H7137"/>
        </row>
        <row r="7138">
          <cell r="A7138"/>
          <cell r="C7138"/>
          <cell r="D7138"/>
          <cell r="E7138"/>
          <cell r="F7138"/>
          <cell r="G7138"/>
          <cell r="H7138"/>
        </row>
        <row r="7139">
          <cell r="A7139" t="str">
            <v>MEMORIAS DE OBRA</v>
          </cell>
          <cell r="B7139"/>
          <cell r="C7139"/>
          <cell r="D7139"/>
          <cell r="E7139"/>
          <cell r="F7139"/>
          <cell r="G7139"/>
          <cell r="H7139"/>
        </row>
        <row r="7141">
          <cell r="A7141" t="str">
            <v>ITEM</v>
          </cell>
          <cell r="B7141" t="str">
            <v>DESCRIPCIÓN</v>
          </cell>
          <cell r="C7141"/>
          <cell r="D7141"/>
          <cell r="E7141"/>
          <cell r="F7141"/>
          <cell r="G7141" t="str">
            <v>UNIDAD</v>
          </cell>
          <cell r="H7141" t="str">
            <v>CANTIDAD</v>
          </cell>
        </row>
        <row r="7142">
          <cell r="A7142"/>
          <cell r="B7142" t="str">
            <v/>
          </cell>
          <cell r="C7142"/>
          <cell r="D7142"/>
          <cell r="E7142"/>
          <cell r="F7142"/>
          <cell r="G7142" t="str">
            <v/>
          </cell>
          <cell r="H7142" t="str">
            <v/>
          </cell>
        </row>
        <row r="7143">
          <cell r="A7143"/>
          <cell r="B7143"/>
          <cell r="C7143"/>
          <cell r="D7143"/>
          <cell r="E7143"/>
          <cell r="F7143"/>
          <cell r="G7143"/>
        </row>
        <row r="7144">
          <cell r="A7144" t="str">
            <v>DETALLE</v>
          </cell>
          <cell r="B7144"/>
          <cell r="C7144" t="str">
            <v>FACTOR</v>
          </cell>
          <cell r="D7144" t="str">
            <v>CANTIDAD</v>
          </cell>
          <cell r="E7144" t="str">
            <v>A (ML)</v>
          </cell>
          <cell r="F7144" t="str">
            <v>B (M2)</v>
          </cell>
          <cell r="G7144" t="str">
            <v>C (M3)</v>
          </cell>
          <cell r="H7144" t="str">
            <v>TOTAL</v>
          </cell>
        </row>
        <row r="7145">
          <cell r="A7145"/>
          <cell r="B7145"/>
          <cell r="C7145"/>
          <cell r="D7145"/>
          <cell r="E7145"/>
          <cell r="F7145"/>
          <cell r="G7145"/>
          <cell r="H7145" t="str">
            <v/>
          </cell>
        </row>
        <row r="7146">
          <cell r="A7146"/>
          <cell r="B7146"/>
          <cell r="C7146"/>
          <cell r="D7146"/>
          <cell r="E7146"/>
          <cell r="F7146"/>
          <cell r="G7146"/>
          <cell r="H7146" t="str">
            <v/>
          </cell>
        </row>
        <row r="7147">
          <cell r="A7147"/>
          <cell r="B7147"/>
          <cell r="C7147"/>
          <cell r="D7147"/>
          <cell r="E7147"/>
          <cell r="F7147"/>
          <cell r="G7147"/>
          <cell r="H7147" t="str">
            <v/>
          </cell>
        </row>
        <row r="7148">
          <cell r="A7148"/>
          <cell r="B7148"/>
          <cell r="C7148"/>
          <cell r="D7148"/>
          <cell r="E7148"/>
          <cell r="F7148"/>
          <cell r="G7148"/>
          <cell r="H7148" t="str">
            <v/>
          </cell>
        </row>
        <row r="7149">
          <cell r="A7149"/>
          <cell r="B7149"/>
          <cell r="C7149"/>
          <cell r="D7149"/>
          <cell r="E7149"/>
          <cell r="F7149"/>
          <cell r="G7149"/>
          <cell r="H7149" t="str">
            <v/>
          </cell>
        </row>
        <row r="7150">
          <cell r="A7150"/>
          <cell r="B7150"/>
          <cell r="C7150"/>
          <cell r="D7150"/>
          <cell r="E7150"/>
          <cell r="F7150"/>
          <cell r="G7150"/>
          <cell r="H7150" t="str">
            <v/>
          </cell>
        </row>
        <row r="7151">
          <cell r="A7151"/>
          <cell r="B7151"/>
          <cell r="C7151"/>
          <cell r="D7151"/>
          <cell r="E7151"/>
          <cell r="F7151"/>
          <cell r="G7151"/>
          <cell r="H7151" t="str">
            <v/>
          </cell>
        </row>
        <row r="7152">
          <cell r="A7152"/>
          <cell r="B7152"/>
          <cell r="C7152"/>
          <cell r="D7152"/>
          <cell r="E7152"/>
          <cell r="F7152"/>
          <cell r="G7152"/>
          <cell r="H7152" t="str">
            <v/>
          </cell>
        </row>
        <row r="7153">
          <cell r="A7153"/>
          <cell r="B7153"/>
          <cell r="C7153"/>
          <cell r="D7153"/>
          <cell r="E7153"/>
          <cell r="F7153"/>
          <cell r="G7153"/>
          <cell r="H7153" t="str">
            <v/>
          </cell>
        </row>
        <row r="7154">
          <cell r="A7154"/>
          <cell r="B7154"/>
          <cell r="C7154"/>
          <cell r="D7154"/>
          <cell r="E7154"/>
          <cell r="F7154"/>
          <cell r="G7154"/>
          <cell r="H7154" t="str">
            <v/>
          </cell>
        </row>
        <row r="7155">
          <cell r="A7155"/>
          <cell r="B7155"/>
          <cell r="C7155"/>
          <cell r="D7155"/>
          <cell r="E7155"/>
          <cell r="F7155"/>
          <cell r="G7155"/>
          <cell r="H7155" t="str">
            <v/>
          </cell>
        </row>
        <row r="7156">
          <cell r="A7156"/>
          <cell r="B7156"/>
          <cell r="C7156"/>
          <cell r="D7156"/>
          <cell r="E7156"/>
          <cell r="F7156"/>
          <cell r="G7156"/>
          <cell r="H7156" t="str">
            <v/>
          </cell>
        </row>
        <row r="7157">
          <cell r="A7157"/>
          <cell r="B7157"/>
          <cell r="C7157"/>
          <cell r="D7157"/>
          <cell r="E7157"/>
          <cell r="F7157"/>
          <cell r="G7157"/>
          <cell r="H7157" t="str">
            <v/>
          </cell>
        </row>
        <row r="7158">
          <cell r="A7158"/>
          <cell r="B7158"/>
          <cell r="C7158"/>
          <cell r="D7158"/>
          <cell r="E7158"/>
          <cell r="F7158"/>
          <cell r="G7158"/>
          <cell r="H7158" t="str">
            <v/>
          </cell>
        </row>
        <row r="7159">
          <cell r="A7159"/>
          <cell r="B7159"/>
          <cell r="C7159"/>
          <cell r="D7159"/>
          <cell r="E7159"/>
          <cell r="F7159"/>
          <cell r="G7159"/>
          <cell r="H7159" t="str">
            <v/>
          </cell>
        </row>
        <row r="7160">
          <cell r="A7160"/>
          <cell r="B7160"/>
          <cell r="C7160"/>
          <cell r="D7160"/>
          <cell r="E7160"/>
          <cell r="F7160"/>
          <cell r="G7160"/>
          <cell r="H7160" t="str">
            <v/>
          </cell>
        </row>
        <row r="7161">
          <cell r="A7161"/>
          <cell r="B7161"/>
          <cell r="C7161"/>
          <cell r="D7161"/>
          <cell r="E7161"/>
          <cell r="F7161"/>
          <cell r="G7161"/>
          <cell r="H7161" t="str">
            <v/>
          </cell>
        </row>
        <row r="7162">
          <cell r="A7162"/>
          <cell r="B7162"/>
          <cell r="C7162"/>
          <cell r="D7162"/>
          <cell r="E7162"/>
          <cell r="F7162"/>
          <cell r="G7162"/>
          <cell r="H7162" t="str">
            <v/>
          </cell>
        </row>
        <row r="7163">
          <cell r="A7163"/>
          <cell r="B7163"/>
          <cell r="C7163"/>
          <cell r="D7163"/>
          <cell r="E7163"/>
          <cell r="F7163"/>
          <cell r="G7163"/>
          <cell r="H7163" t="str">
            <v/>
          </cell>
        </row>
        <row r="7164">
          <cell r="A7164"/>
          <cell r="B7164"/>
          <cell r="C7164"/>
          <cell r="D7164"/>
          <cell r="E7164"/>
          <cell r="F7164"/>
          <cell r="G7164"/>
          <cell r="H7164" t="str">
            <v/>
          </cell>
        </row>
        <row r="7165">
          <cell r="A7165"/>
          <cell r="B7165"/>
          <cell r="C7165"/>
          <cell r="D7165"/>
          <cell r="E7165"/>
          <cell r="F7165"/>
          <cell r="G7165"/>
          <cell r="H7165" t="str">
            <v/>
          </cell>
        </row>
        <row r="7166">
          <cell r="A7166"/>
          <cell r="B7166"/>
          <cell r="C7166"/>
          <cell r="D7166"/>
          <cell r="E7166"/>
          <cell r="F7166"/>
          <cell r="G7166"/>
          <cell r="H7166" t="str">
            <v/>
          </cell>
        </row>
        <row r="7167">
          <cell r="A7167"/>
          <cell r="B7167"/>
          <cell r="C7167"/>
          <cell r="D7167"/>
          <cell r="E7167"/>
          <cell r="F7167"/>
          <cell r="G7167"/>
          <cell r="H7167" t="str">
            <v/>
          </cell>
        </row>
        <row r="7168">
          <cell r="A7168"/>
          <cell r="B7168"/>
          <cell r="C7168"/>
          <cell r="D7168"/>
          <cell r="E7168"/>
          <cell r="F7168"/>
          <cell r="G7168"/>
          <cell r="H7168" t="str">
            <v/>
          </cell>
        </row>
        <row r="7169">
          <cell r="A7169"/>
          <cell r="B7169"/>
          <cell r="C7169"/>
          <cell r="D7169"/>
          <cell r="E7169"/>
          <cell r="F7169"/>
          <cell r="G7169"/>
          <cell r="H7169" t="str">
            <v/>
          </cell>
        </row>
        <row r="7170">
          <cell r="A7170"/>
          <cell r="B7170"/>
          <cell r="C7170"/>
          <cell r="D7170"/>
          <cell r="E7170"/>
          <cell r="F7170"/>
          <cell r="G7170"/>
          <cell r="H7170" t="str">
            <v/>
          </cell>
        </row>
        <row r="7171">
          <cell r="A7171"/>
          <cell r="B7171"/>
          <cell r="C7171"/>
          <cell r="D7171"/>
          <cell r="E7171"/>
          <cell r="F7171"/>
          <cell r="G7171"/>
          <cell r="H7171" t="str">
            <v/>
          </cell>
        </row>
        <row r="7172">
          <cell r="A7172"/>
          <cell r="B7172"/>
          <cell r="C7172"/>
          <cell r="D7172"/>
          <cell r="E7172"/>
          <cell r="F7172"/>
          <cell r="G7172"/>
          <cell r="H7172" t="str">
            <v/>
          </cell>
        </row>
        <row r="7173">
          <cell r="A7173"/>
          <cell r="B7173"/>
          <cell r="C7173"/>
          <cell r="D7173"/>
          <cell r="E7173"/>
          <cell r="F7173"/>
          <cell r="G7173"/>
          <cell r="H7173" t="str">
            <v/>
          </cell>
        </row>
        <row r="7174">
          <cell r="A7174"/>
          <cell r="B7174"/>
          <cell r="C7174"/>
          <cell r="D7174"/>
          <cell r="E7174"/>
          <cell r="F7174"/>
          <cell r="G7174"/>
          <cell r="H7174" t="str">
            <v/>
          </cell>
        </row>
        <row r="7175">
          <cell r="A7175"/>
          <cell r="B7175"/>
          <cell r="C7175"/>
          <cell r="D7175"/>
          <cell r="E7175"/>
          <cell r="F7175"/>
          <cell r="G7175"/>
          <cell r="H7175" t="str">
            <v/>
          </cell>
        </row>
        <row r="7176">
          <cell r="A7176" t="str">
            <v>ITEM  - PÁGINA 1</v>
          </cell>
          <cell r="B7176"/>
          <cell r="C7176"/>
          <cell r="D7176"/>
          <cell r="E7176"/>
          <cell r="F7176"/>
          <cell r="G7176"/>
          <cell r="H7176"/>
        </row>
        <row r="7177">
          <cell r="A7177"/>
          <cell r="B7177"/>
          <cell r="C7177"/>
          <cell r="D7177"/>
          <cell r="E7177"/>
          <cell r="F7177"/>
          <cell r="G7177"/>
          <cell r="H7177" t="str">
            <v/>
          </cell>
        </row>
        <row r="7178">
          <cell r="A7178"/>
          <cell r="B7178"/>
          <cell r="C7178"/>
          <cell r="D7178"/>
          <cell r="E7178"/>
          <cell r="F7178"/>
          <cell r="G7178"/>
          <cell r="H7178" t="str">
            <v/>
          </cell>
        </row>
        <row r="7179">
          <cell r="A7179"/>
          <cell r="B7179"/>
          <cell r="C7179"/>
          <cell r="D7179"/>
          <cell r="E7179"/>
          <cell r="F7179"/>
          <cell r="G7179"/>
          <cell r="H7179" t="str">
            <v/>
          </cell>
        </row>
        <row r="7180">
          <cell r="A7180"/>
          <cell r="B7180"/>
          <cell r="C7180"/>
          <cell r="D7180"/>
          <cell r="E7180"/>
          <cell r="F7180"/>
          <cell r="G7180"/>
          <cell r="H7180" t="str">
            <v/>
          </cell>
        </row>
        <row r="7181">
          <cell r="A7181"/>
          <cell r="B7181"/>
          <cell r="C7181"/>
          <cell r="D7181"/>
          <cell r="E7181"/>
          <cell r="F7181"/>
          <cell r="G7181"/>
          <cell r="H7181" t="str">
            <v/>
          </cell>
        </row>
        <row r="7182">
          <cell r="A7182"/>
          <cell r="B7182"/>
          <cell r="C7182"/>
          <cell r="D7182"/>
          <cell r="E7182"/>
          <cell r="F7182"/>
          <cell r="G7182"/>
          <cell r="H7182" t="str">
            <v/>
          </cell>
        </row>
        <row r="7183">
          <cell r="A7183"/>
          <cell r="B7183"/>
          <cell r="C7183"/>
          <cell r="D7183"/>
          <cell r="E7183"/>
          <cell r="F7183"/>
          <cell r="G7183"/>
          <cell r="H7183" t="str">
            <v/>
          </cell>
        </row>
        <row r="7184">
          <cell r="A7184"/>
          <cell r="B7184"/>
          <cell r="C7184"/>
          <cell r="D7184"/>
          <cell r="E7184"/>
          <cell r="F7184"/>
          <cell r="G7184"/>
          <cell r="H7184" t="str">
            <v/>
          </cell>
        </row>
        <row r="7185">
          <cell r="A7185"/>
          <cell r="B7185"/>
          <cell r="C7185"/>
          <cell r="D7185"/>
          <cell r="E7185"/>
          <cell r="F7185"/>
          <cell r="G7185"/>
          <cell r="H7185" t="str">
            <v/>
          </cell>
        </row>
        <row r="7186">
          <cell r="A7186"/>
          <cell r="B7186"/>
          <cell r="C7186"/>
          <cell r="D7186"/>
          <cell r="E7186"/>
          <cell r="F7186"/>
          <cell r="G7186"/>
          <cell r="H7186" t="str">
            <v/>
          </cell>
        </row>
        <row r="7187">
          <cell r="A7187"/>
          <cell r="B7187"/>
          <cell r="C7187"/>
          <cell r="D7187"/>
          <cell r="E7187"/>
          <cell r="F7187"/>
          <cell r="G7187"/>
          <cell r="H7187" t="str">
            <v/>
          </cell>
        </row>
        <row r="7188">
          <cell r="A7188"/>
          <cell r="B7188"/>
          <cell r="C7188"/>
          <cell r="D7188"/>
          <cell r="E7188"/>
          <cell r="F7188"/>
          <cell r="G7188"/>
          <cell r="H7188" t="str">
            <v/>
          </cell>
        </row>
        <row r="7189">
          <cell r="A7189"/>
          <cell r="B7189"/>
          <cell r="C7189"/>
          <cell r="D7189"/>
          <cell r="E7189"/>
          <cell r="F7189"/>
          <cell r="G7189"/>
          <cell r="H7189" t="str">
            <v/>
          </cell>
        </row>
        <row r="7190">
          <cell r="A7190"/>
          <cell r="B7190"/>
          <cell r="C7190"/>
          <cell r="D7190"/>
          <cell r="E7190"/>
          <cell r="F7190"/>
          <cell r="G7190"/>
          <cell r="H7190" t="str">
            <v/>
          </cell>
        </row>
        <row r="7191">
          <cell r="A7191"/>
          <cell r="B7191"/>
          <cell r="C7191"/>
          <cell r="D7191"/>
          <cell r="E7191"/>
          <cell r="F7191"/>
          <cell r="G7191"/>
          <cell r="H7191" t="str">
            <v/>
          </cell>
        </row>
        <row r="7192">
          <cell r="A7192"/>
          <cell r="B7192"/>
          <cell r="C7192"/>
          <cell r="D7192"/>
          <cell r="E7192"/>
          <cell r="F7192"/>
          <cell r="G7192"/>
          <cell r="H7192" t="str">
            <v/>
          </cell>
        </row>
        <row r="7193">
          <cell r="A7193"/>
          <cell r="B7193"/>
          <cell r="C7193"/>
          <cell r="D7193"/>
          <cell r="E7193"/>
          <cell r="F7193"/>
          <cell r="G7193"/>
          <cell r="H7193" t="str">
            <v/>
          </cell>
        </row>
        <row r="7194">
          <cell r="A7194" t="str">
            <v xml:space="preserve">TOTAL CANTIDAD ITEM </v>
          </cell>
          <cell r="B7194"/>
          <cell r="C7194"/>
          <cell r="D7194"/>
          <cell r="E7194"/>
          <cell r="F7194"/>
          <cell r="G7194"/>
          <cell r="H7194" t="str">
            <v/>
          </cell>
        </row>
        <row r="7195">
          <cell r="A7195" t="str">
            <v>INSERTE PLANO, GRÁFICO O ESQUEMA AQUÍ</v>
          </cell>
          <cell r="B7195"/>
          <cell r="C7195"/>
          <cell r="D7195"/>
          <cell r="E7195"/>
          <cell r="F7195"/>
          <cell r="G7195"/>
          <cell r="H7195"/>
        </row>
        <row r="7196">
          <cell r="A7196"/>
          <cell r="B7196"/>
          <cell r="C7196"/>
          <cell r="D7196"/>
          <cell r="E7196"/>
          <cell r="F7196"/>
          <cell r="G7196"/>
          <cell r="H7196"/>
        </row>
        <row r="7197">
          <cell r="A7197"/>
          <cell r="B7197"/>
          <cell r="C7197"/>
          <cell r="D7197"/>
          <cell r="E7197"/>
          <cell r="F7197"/>
          <cell r="G7197"/>
          <cell r="H7197"/>
        </row>
        <row r="7198">
          <cell r="A7198"/>
          <cell r="B7198"/>
          <cell r="C7198"/>
          <cell r="D7198"/>
          <cell r="E7198"/>
          <cell r="F7198"/>
          <cell r="G7198"/>
          <cell r="H7198"/>
        </row>
        <row r="7199">
          <cell r="A7199"/>
          <cell r="B7199"/>
          <cell r="C7199"/>
          <cell r="D7199"/>
          <cell r="E7199"/>
          <cell r="F7199"/>
          <cell r="G7199"/>
          <cell r="H7199"/>
        </row>
        <row r="7200">
          <cell r="A7200"/>
          <cell r="B7200"/>
          <cell r="C7200"/>
          <cell r="D7200"/>
          <cell r="E7200"/>
          <cell r="F7200"/>
          <cell r="G7200"/>
          <cell r="H7200"/>
        </row>
        <row r="7201">
          <cell r="A7201"/>
          <cell r="B7201"/>
          <cell r="C7201"/>
          <cell r="D7201"/>
          <cell r="E7201"/>
          <cell r="F7201"/>
          <cell r="G7201"/>
          <cell r="H7201"/>
        </row>
        <row r="7202">
          <cell r="A7202"/>
          <cell r="B7202"/>
          <cell r="C7202"/>
          <cell r="D7202"/>
          <cell r="E7202"/>
          <cell r="F7202"/>
          <cell r="G7202"/>
          <cell r="H7202"/>
        </row>
        <row r="7203">
          <cell r="A7203"/>
          <cell r="B7203"/>
          <cell r="C7203"/>
          <cell r="D7203"/>
          <cell r="E7203"/>
          <cell r="F7203"/>
          <cell r="G7203"/>
          <cell r="H7203"/>
        </row>
        <row r="7204">
          <cell r="A7204"/>
          <cell r="B7204"/>
          <cell r="C7204"/>
          <cell r="D7204"/>
          <cell r="E7204"/>
          <cell r="F7204"/>
          <cell r="G7204"/>
          <cell r="H7204"/>
        </row>
        <row r="7205">
          <cell r="A7205"/>
          <cell r="B7205"/>
          <cell r="C7205"/>
          <cell r="D7205"/>
          <cell r="E7205"/>
          <cell r="F7205"/>
          <cell r="G7205"/>
          <cell r="H7205"/>
        </row>
        <row r="7206">
          <cell r="A7206"/>
          <cell r="B7206"/>
          <cell r="C7206"/>
          <cell r="D7206"/>
          <cell r="E7206"/>
          <cell r="F7206"/>
          <cell r="G7206"/>
          <cell r="H7206"/>
        </row>
        <row r="7207">
          <cell r="A7207"/>
          <cell r="B7207"/>
          <cell r="C7207"/>
          <cell r="D7207"/>
          <cell r="E7207"/>
          <cell r="F7207"/>
          <cell r="G7207"/>
          <cell r="H7207"/>
        </row>
        <row r="7208">
          <cell r="A7208"/>
          <cell r="B7208"/>
          <cell r="C7208"/>
          <cell r="D7208"/>
          <cell r="E7208"/>
          <cell r="F7208"/>
          <cell r="G7208"/>
          <cell r="H7208"/>
        </row>
        <row r="7209">
          <cell r="A7209"/>
          <cell r="B7209"/>
          <cell r="C7209"/>
          <cell r="D7209"/>
          <cell r="E7209"/>
          <cell r="F7209"/>
          <cell r="G7209"/>
          <cell r="H7209"/>
        </row>
        <row r="7210">
          <cell r="A7210"/>
          <cell r="B7210"/>
          <cell r="C7210"/>
          <cell r="D7210"/>
          <cell r="E7210"/>
          <cell r="F7210"/>
          <cell r="G7210"/>
          <cell r="H7210"/>
        </row>
        <row r="7211">
          <cell r="A7211"/>
          <cell r="B7211"/>
          <cell r="C7211"/>
          <cell r="D7211"/>
          <cell r="E7211"/>
          <cell r="F7211"/>
          <cell r="G7211"/>
          <cell r="H7211"/>
        </row>
        <row r="7212">
          <cell r="A7212"/>
          <cell r="B7212"/>
          <cell r="C7212"/>
          <cell r="D7212"/>
          <cell r="E7212"/>
          <cell r="F7212"/>
          <cell r="G7212"/>
          <cell r="H7212"/>
        </row>
        <row r="7213">
          <cell r="A7213"/>
          <cell r="B7213"/>
          <cell r="C7213"/>
          <cell r="D7213"/>
          <cell r="E7213"/>
          <cell r="F7213"/>
          <cell r="G7213"/>
          <cell r="H7213"/>
        </row>
        <row r="7214">
          <cell r="A7214"/>
          <cell r="B7214"/>
          <cell r="C7214"/>
          <cell r="D7214"/>
          <cell r="E7214"/>
          <cell r="F7214"/>
          <cell r="G7214"/>
          <cell r="H7214"/>
        </row>
        <row r="7215">
          <cell r="A7215"/>
          <cell r="C7215"/>
          <cell r="D7215"/>
          <cell r="E7215"/>
          <cell r="F7215"/>
          <cell r="G7215"/>
        </row>
        <row r="7216">
          <cell r="A7216"/>
          <cell r="C7216"/>
          <cell r="D7216"/>
          <cell r="E7216"/>
          <cell r="F7216"/>
          <cell r="G7216"/>
        </row>
        <row r="7217">
          <cell r="A7217"/>
          <cell r="B7217"/>
          <cell r="C7217"/>
          <cell r="D7217"/>
          <cell r="E7217"/>
          <cell r="F7217"/>
          <cell r="G7217"/>
        </row>
        <row r="7218">
          <cell r="A7218"/>
          <cell r="B7218" t="str">
            <v>LUIS ROBERTO MONTERROSA OROZCO</v>
          </cell>
          <cell r="C7218"/>
          <cell r="D7218"/>
          <cell r="E7218"/>
          <cell r="F7218"/>
          <cell r="G7218"/>
        </row>
        <row r="7219">
          <cell r="A7219"/>
          <cell r="B7219" t="str">
            <v>ING. CIVIL CONSULTOR EXTERNO</v>
          </cell>
          <cell r="C7219"/>
          <cell r="D7219"/>
          <cell r="E7219"/>
          <cell r="F7219"/>
          <cell r="G7219"/>
        </row>
        <row r="7220">
          <cell r="A7220"/>
          <cell r="B7220" t="str">
            <v>PLANEACION MUNICIPAL</v>
          </cell>
          <cell r="C7220"/>
          <cell r="D7220"/>
          <cell r="E7220"/>
          <cell r="F7220"/>
          <cell r="G7220"/>
        </row>
        <row r="7221">
          <cell r="A7221"/>
          <cell r="B7221" t="str">
            <v>M.P. 5202140692</v>
          </cell>
          <cell r="C7221" t="str">
            <v>ITEM  - PÁGINA 2</v>
          </cell>
          <cell r="D7221"/>
          <cell r="E7221"/>
          <cell r="F7221"/>
          <cell r="G7221"/>
          <cell r="H7221"/>
        </row>
        <row r="7222">
          <cell r="A7222" t="str">
            <v>DEPARTAMENTO DE ANTIOQUIA</v>
          </cell>
          <cell r="B7222"/>
          <cell r="C7222"/>
          <cell r="D7222"/>
          <cell r="E7222"/>
          <cell r="F7222"/>
          <cell r="G7222"/>
          <cell r="H7222"/>
        </row>
        <row r="7223">
          <cell r="A7223" t="str">
            <v>MUNICIPIO DE CAUCASIA</v>
          </cell>
          <cell r="B7223"/>
          <cell r="C7223"/>
          <cell r="D7223"/>
          <cell r="E7223"/>
          <cell r="F7223"/>
          <cell r="G7223"/>
          <cell r="H7223"/>
        </row>
        <row r="7224">
          <cell r="A7224" t="str">
            <v>PROYECTO: CONSTRUCCION DE PAVIMENTO RIGIDO URBANO EN LA URBANIZACION VILLA SUAREZ DEL MUNICIPIO DE CAUCASIA ,ANTIOQUIA</v>
          </cell>
          <cell r="B7224"/>
          <cell r="C7224"/>
          <cell r="D7224"/>
          <cell r="E7224"/>
          <cell r="F7224"/>
          <cell r="G7224"/>
          <cell r="H7224"/>
        </row>
        <row r="7225">
          <cell r="A7225"/>
          <cell r="C7225"/>
          <cell r="D7225"/>
          <cell r="E7225"/>
          <cell r="F7225"/>
          <cell r="G7225"/>
          <cell r="H7225"/>
        </row>
        <row r="7226">
          <cell r="A7226" t="str">
            <v>MEMORIAS DE OBRA</v>
          </cell>
          <cell r="B7226"/>
          <cell r="C7226"/>
          <cell r="D7226"/>
          <cell r="E7226"/>
          <cell r="F7226"/>
          <cell r="G7226"/>
          <cell r="H7226"/>
        </row>
        <row r="7228">
          <cell r="A7228" t="str">
            <v>ITEM</v>
          </cell>
          <cell r="B7228" t="str">
            <v>DESCRIPCIÓN</v>
          </cell>
          <cell r="C7228"/>
          <cell r="D7228"/>
          <cell r="E7228"/>
          <cell r="F7228"/>
          <cell r="G7228" t="str">
            <v>UNIDAD</v>
          </cell>
          <cell r="H7228" t="str">
            <v>CANTIDAD</v>
          </cell>
        </row>
        <row r="7229">
          <cell r="A7229"/>
          <cell r="B7229" t="str">
            <v/>
          </cell>
          <cell r="C7229"/>
          <cell r="D7229"/>
          <cell r="E7229"/>
          <cell r="F7229"/>
          <cell r="G7229" t="str">
            <v/>
          </cell>
          <cell r="H7229" t="str">
            <v/>
          </cell>
        </row>
        <row r="7230">
          <cell r="A7230"/>
          <cell r="B7230"/>
          <cell r="C7230"/>
          <cell r="D7230"/>
          <cell r="E7230"/>
          <cell r="F7230"/>
          <cell r="G7230"/>
        </row>
        <row r="7231">
          <cell r="A7231" t="str">
            <v>DETALLE</v>
          </cell>
          <cell r="B7231"/>
          <cell r="C7231" t="str">
            <v>FACTOR</v>
          </cell>
          <cell r="D7231" t="str">
            <v>CANTIDAD</v>
          </cell>
          <cell r="E7231" t="str">
            <v>A (ML)</v>
          </cell>
          <cell r="F7231" t="str">
            <v>B (M2)</v>
          </cell>
          <cell r="G7231" t="str">
            <v>C (M3)</v>
          </cell>
          <cell r="H7231" t="str">
            <v>TOTAL</v>
          </cell>
        </row>
        <row r="7232">
          <cell r="A7232"/>
          <cell r="B7232"/>
          <cell r="C7232"/>
          <cell r="D7232"/>
          <cell r="E7232"/>
          <cell r="F7232"/>
          <cell r="G7232"/>
          <cell r="H7232" t="str">
            <v/>
          </cell>
        </row>
        <row r="7233">
          <cell r="A7233"/>
          <cell r="B7233"/>
          <cell r="C7233"/>
          <cell r="D7233"/>
          <cell r="E7233"/>
          <cell r="F7233"/>
          <cell r="G7233"/>
          <cell r="H7233" t="str">
            <v/>
          </cell>
        </row>
        <row r="7234">
          <cell r="A7234"/>
          <cell r="B7234"/>
          <cell r="C7234"/>
          <cell r="D7234"/>
          <cell r="E7234"/>
          <cell r="F7234"/>
          <cell r="G7234"/>
          <cell r="H7234" t="str">
            <v/>
          </cell>
        </row>
        <row r="7235">
          <cell r="A7235"/>
          <cell r="B7235"/>
          <cell r="C7235"/>
          <cell r="D7235"/>
          <cell r="E7235"/>
          <cell r="F7235"/>
          <cell r="G7235"/>
          <cell r="H7235" t="str">
            <v/>
          </cell>
        </row>
        <row r="7236">
          <cell r="A7236"/>
          <cell r="B7236"/>
          <cell r="C7236"/>
          <cell r="D7236"/>
          <cell r="E7236"/>
          <cell r="F7236"/>
          <cell r="G7236"/>
          <cell r="H7236" t="str">
            <v/>
          </cell>
        </row>
        <row r="7237">
          <cell r="A7237"/>
          <cell r="B7237"/>
          <cell r="C7237"/>
          <cell r="D7237"/>
          <cell r="E7237"/>
          <cell r="F7237"/>
          <cell r="G7237"/>
          <cell r="H7237" t="str">
            <v/>
          </cell>
        </row>
        <row r="7238">
          <cell r="A7238"/>
          <cell r="B7238"/>
          <cell r="C7238"/>
          <cell r="D7238"/>
          <cell r="E7238"/>
          <cell r="F7238"/>
          <cell r="G7238"/>
          <cell r="H7238" t="str">
            <v/>
          </cell>
        </row>
        <row r="7239">
          <cell r="A7239"/>
          <cell r="B7239"/>
          <cell r="C7239"/>
          <cell r="D7239"/>
          <cell r="E7239"/>
          <cell r="F7239"/>
          <cell r="G7239"/>
          <cell r="H7239" t="str">
            <v/>
          </cell>
        </row>
        <row r="7240">
          <cell r="A7240"/>
          <cell r="B7240"/>
          <cell r="C7240"/>
          <cell r="D7240"/>
          <cell r="E7240"/>
          <cell r="F7240"/>
          <cell r="G7240"/>
          <cell r="H7240" t="str">
            <v/>
          </cell>
        </row>
        <row r="7241">
          <cell r="A7241"/>
          <cell r="B7241"/>
          <cell r="C7241"/>
          <cell r="D7241"/>
          <cell r="E7241"/>
          <cell r="F7241"/>
          <cell r="G7241"/>
          <cell r="H7241" t="str">
            <v/>
          </cell>
        </row>
        <row r="7242">
          <cell r="A7242"/>
          <cell r="B7242"/>
          <cell r="C7242"/>
          <cell r="D7242"/>
          <cell r="E7242"/>
          <cell r="F7242"/>
          <cell r="G7242"/>
          <cell r="H7242" t="str">
            <v/>
          </cell>
        </row>
        <row r="7243">
          <cell r="A7243"/>
          <cell r="B7243"/>
          <cell r="C7243"/>
          <cell r="D7243"/>
          <cell r="E7243"/>
          <cell r="F7243"/>
          <cell r="G7243"/>
          <cell r="H7243" t="str">
            <v/>
          </cell>
        </row>
        <row r="7244">
          <cell r="A7244"/>
          <cell r="B7244"/>
          <cell r="C7244"/>
          <cell r="D7244"/>
          <cell r="E7244"/>
          <cell r="F7244"/>
          <cell r="G7244"/>
          <cell r="H7244" t="str">
            <v/>
          </cell>
        </row>
        <row r="7245">
          <cell r="A7245"/>
          <cell r="B7245"/>
          <cell r="C7245"/>
          <cell r="D7245"/>
          <cell r="E7245"/>
          <cell r="F7245"/>
          <cell r="G7245"/>
          <cell r="H7245" t="str">
            <v/>
          </cell>
        </row>
        <row r="7246">
          <cell r="A7246"/>
          <cell r="B7246"/>
          <cell r="C7246"/>
          <cell r="D7246"/>
          <cell r="E7246"/>
          <cell r="F7246"/>
          <cell r="G7246"/>
          <cell r="H7246" t="str">
            <v/>
          </cell>
        </row>
        <row r="7247">
          <cell r="A7247"/>
          <cell r="B7247"/>
          <cell r="C7247"/>
          <cell r="D7247"/>
          <cell r="E7247"/>
          <cell r="F7247"/>
          <cell r="G7247"/>
          <cell r="H7247" t="str">
            <v/>
          </cell>
        </row>
        <row r="7248">
          <cell r="A7248"/>
          <cell r="B7248"/>
          <cell r="C7248"/>
          <cell r="D7248"/>
          <cell r="E7248"/>
          <cell r="F7248"/>
          <cell r="G7248"/>
          <cell r="H7248" t="str">
            <v/>
          </cell>
        </row>
        <row r="7249">
          <cell r="A7249"/>
          <cell r="B7249"/>
          <cell r="C7249"/>
          <cell r="D7249"/>
          <cell r="E7249"/>
          <cell r="F7249"/>
          <cell r="G7249"/>
          <cell r="H7249" t="str">
            <v/>
          </cell>
        </row>
        <row r="7250">
          <cell r="A7250"/>
          <cell r="B7250"/>
          <cell r="C7250"/>
          <cell r="D7250"/>
          <cell r="E7250"/>
          <cell r="F7250"/>
          <cell r="G7250"/>
          <cell r="H7250" t="str">
            <v/>
          </cell>
        </row>
        <row r="7251">
          <cell r="A7251"/>
          <cell r="B7251"/>
          <cell r="C7251"/>
          <cell r="D7251"/>
          <cell r="E7251"/>
          <cell r="F7251"/>
          <cell r="G7251"/>
          <cell r="H7251" t="str">
            <v/>
          </cell>
        </row>
        <row r="7252">
          <cell r="A7252"/>
          <cell r="B7252"/>
          <cell r="C7252"/>
          <cell r="D7252"/>
          <cell r="E7252"/>
          <cell r="F7252"/>
          <cell r="G7252"/>
          <cell r="H7252" t="str">
            <v/>
          </cell>
        </row>
        <row r="7253">
          <cell r="A7253"/>
          <cell r="B7253"/>
          <cell r="C7253"/>
          <cell r="D7253"/>
          <cell r="E7253"/>
          <cell r="F7253"/>
          <cell r="G7253"/>
          <cell r="H7253" t="str">
            <v/>
          </cell>
        </row>
        <row r="7254">
          <cell r="A7254"/>
          <cell r="B7254"/>
          <cell r="C7254"/>
          <cell r="D7254"/>
          <cell r="E7254"/>
          <cell r="F7254"/>
          <cell r="G7254"/>
          <cell r="H7254" t="str">
            <v/>
          </cell>
        </row>
        <row r="7255">
          <cell r="A7255"/>
          <cell r="B7255"/>
          <cell r="C7255"/>
          <cell r="D7255"/>
          <cell r="E7255"/>
          <cell r="F7255"/>
          <cell r="G7255"/>
          <cell r="H7255" t="str">
            <v/>
          </cell>
        </row>
        <row r="7256">
          <cell r="A7256"/>
          <cell r="B7256"/>
          <cell r="C7256"/>
          <cell r="D7256"/>
          <cell r="E7256"/>
          <cell r="F7256"/>
          <cell r="G7256"/>
          <cell r="H7256" t="str">
            <v/>
          </cell>
        </row>
        <row r="7257">
          <cell r="A7257"/>
          <cell r="B7257"/>
          <cell r="C7257"/>
          <cell r="D7257"/>
          <cell r="E7257"/>
          <cell r="F7257"/>
          <cell r="G7257"/>
          <cell r="H7257" t="str">
            <v/>
          </cell>
        </row>
        <row r="7258">
          <cell r="A7258"/>
          <cell r="B7258"/>
          <cell r="C7258"/>
          <cell r="D7258"/>
          <cell r="E7258"/>
          <cell r="F7258"/>
          <cell r="G7258"/>
          <cell r="H7258" t="str">
            <v/>
          </cell>
        </row>
        <row r="7259">
          <cell r="A7259"/>
          <cell r="B7259"/>
          <cell r="C7259"/>
          <cell r="D7259"/>
          <cell r="E7259"/>
          <cell r="F7259"/>
          <cell r="G7259"/>
          <cell r="H7259" t="str">
            <v/>
          </cell>
        </row>
        <row r="7260">
          <cell r="A7260"/>
          <cell r="B7260"/>
          <cell r="C7260"/>
          <cell r="D7260"/>
          <cell r="E7260"/>
          <cell r="F7260"/>
          <cell r="G7260"/>
          <cell r="H7260" t="str">
            <v/>
          </cell>
        </row>
        <row r="7261">
          <cell r="A7261"/>
          <cell r="B7261"/>
          <cell r="C7261"/>
          <cell r="D7261"/>
          <cell r="E7261"/>
          <cell r="F7261"/>
          <cell r="G7261"/>
          <cell r="H7261" t="str">
            <v/>
          </cell>
        </row>
        <row r="7262">
          <cell r="A7262"/>
          <cell r="B7262"/>
          <cell r="C7262"/>
          <cell r="D7262"/>
          <cell r="E7262"/>
          <cell r="F7262"/>
          <cell r="G7262"/>
          <cell r="H7262" t="str">
            <v/>
          </cell>
        </row>
        <row r="7263">
          <cell r="A7263" t="str">
            <v>ITEM  - PÁGINA 1</v>
          </cell>
          <cell r="B7263"/>
          <cell r="C7263"/>
          <cell r="D7263"/>
          <cell r="E7263"/>
          <cell r="F7263"/>
          <cell r="G7263"/>
          <cell r="H7263"/>
        </row>
        <row r="7264">
          <cell r="A7264"/>
          <cell r="B7264"/>
          <cell r="C7264"/>
          <cell r="D7264"/>
          <cell r="E7264"/>
          <cell r="F7264"/>
          <cell r="G7264"/>
          <cell r="H7264" t="str">
            <v/>
          </cell>
        </row>
        <row r="7265">
          <cell r="A7265"/>
          <cell r="B7265"/>
          <cell r="C7265"/>
          <cell r="D7265"/>
          <cell r="E7265"/>
          <cell r="F7265"/>
          <cell r="G7265"/>
          <cell r="H7265" t="str">
            <v/>
          </cell>
        </row>
        <row r="7266">
          <cell r="A7266"/>
          <cell r="B7266"/>
          <cell r="C7266"/>
          <cell r="D7266"/>
          <cell r="E7266"/>
          <cell r="F7266"/>
          <cell r="G7266"/>
          <cell r="H7266" t="str">
            <v/>
          </cell>
        </row>
        <row r="7267">
          <cell r="A7267"/>
          <cell r="B7267"/>
          <cell r="C7267"/>
          <cell r="D7267"/>
          <cell r="E7267"/>
          <cell r="F7267"/>
          <cell r="G7267"/>
          <cell r="H7267" t="str">
            <v/>
          </cell>
        </row>
        <row r="7268">
          <cell r="A7268"/>
          <cell r="B7268"/>
          <cell r="C7268"/>
          <cell r="D7268"/>
          <cell r="E7268"/>
          <cell r="F7268"/>
          <cell r="G7268"/>
          <cell r="H7268" t="str">
            <v/>
          </cell>
        </row>
        <row r="7269">
          <cell r="A7269"/>
          <cell r="B7269"/>
          <cell r="C7269"/>
          <cell r="D7269"/>
          <cell r="E7269"/>
          <cell r="F7269"/>
          <cell r="G7269"/>
          <cell r="H7269" t="str">
            <v/>
          </cell>
        </row>
        <row r="7270">
          <cell r="A7270"/>
          <cell r="B7270"/>
          <cell r="C7270"/>
          <cell r="D7270"/>
          <cell r="E7270"/>
          <cell r="F7270"/>
          <cell r="G7270"/>
          <cell r="H7270" t="str">
            <v/>
          </cell>
        </row>
        <row r="7271">
          <cell r="A7271"/>
          <cell r="B7271"/>
          <cell r="C7271"/>
          <cell r="D7271"/>
          <cell r="E7271"/>
          <cell r="F7271"/>
          <cell r="G7271"/>
          <cell r="H7271" t="str">
            <v/>
          </cell>
        </row>
        <row r="7272">
          <cell r="A7272"/>
          <cell r="B7272"/>
          <cell r="C7272"/>
          <cell r="D7272"/>
          <cell r="E7272"/>
          <cell r="F7272"/>
          <cell r="G7272"/>
          <cell r="H7272" t="str">
            <v/>
          </cell>
        </row>
        <row r="7273">
          <cell r="A7273"/>
          <cell r="B7273"/>
          <cell r="C7273"/>
          <cell r="D7273"/>
          <cell r="E7273"/>
          <cell r="F7273"/>
          <cell r="G7273"/>
          <cell r="H7273" t="str">
            <v/>
          </cell>
        </row>
        <row r="7274">
          <cell r="A7274"/>
          <cell r="B7274"/>
          <cell r="C7274"/>
          <cell r="D7274"/>
          <cell r="E7274"/>
          <cell r="F7274"/>
          <cell r="G7274"/>
          <cell r="H7274" t="str">
            <v/>
          </cell>
        </row>
        <row r="7275">
          <cell r="A7275"/>
          <cell r="B7275"/>
          <cell r="C7275"/>
          <cell r="D7275"/>
          <cell r="E7275"/>
          <cell r="F7275"/>
          <cell r="G7275"/>
          <cell r="H7275" t="str">
            <v/>
          </cell>
        </row>
        <row r="7276">
          <cell r="A7276"/>
          <cell r="B7276"/>
          <cell r="C7276"/>
          <cell r="D7276"/>
          <cell r="E7276"/>
          <cell r="F7276"/>
          <cell r="G7276"/>
          <cell r="H7276" t="str">
            <v/>
          </cell>
        </row>
        <row r="7277">
          <cell r="A7277"/>
          <cell r="B7277"/>
          <cell r="C7277"/>
          <cell r="D7277"/>
          <cell r="E7277"/>
          <cell r="F7277"/>
          <cell r="G7277"/>
          <cell r="H7277" t="str">
            <v/>
          </cell>
        </row>
        <row r="7278">
          <cell r="A7278"/>
          <cell r="B7278"/>
          <cell r="C7278"/>
          <cell r="D7278"/>
          <cell r="E7278"/>
          <cell r="F7278"/>
          <cell r="G7278"/>
          <cell r="H7278" t="str">
            <v/>
          </cell>
        </row>
        <row r="7279">
          <cell r="A7279"/>
          <cell r="B7279"/>
          <cell r="C7279"/>
          <cell r="D7279"/>
          <cell r="E7279"/>
          <cell r="F7279"/>
          <cell r="G7279"/>
          <cell r="H7279" t="str">
            <v/>
          </cell>
        </row>
        <row r="7280">
          <cell r="A7280"/>
          <cell r="B7280"/>
          <cell r="C7280"/>
          <cell r="D7280"/>
          <cell r="E7280"/>
          <cell r="F7280"/>
          <cell r="G7280"/>
          <cell r="H7280" t="str">
            <v/>
          </cell>
        </row>
        <row r="7281">
          <cell r="A7281" t="str">
            <v xml:space="preserve">TOTAL CANTIDAD ITEM </v>
          </cell>
          <cell r="B7281"/>
          <cell r="C7281"/>
          <cell r="D7281"/>
          <cell r="E7281"/>
          <cell r="F7281"/>
          <cell r="G7281"/>
          <cell r="H7281" t="str">
            <v/>
          </cell>
        </row>
        <row r="7282">
          <cell r="A7282" t="str">
            <v>INSERTE PLANO, GRÁFICO O ESQUEMA AQUÍ</v>
          </cell>
          <cell r="B7282"/>
          <cell r="C7282"/>
          <cell r="D7282"/>
          <cell r="E7282"/>
          <cell r="F7282"/>
          <cell r="G7282"/>
          <cell r="H7282"/>
        </row>
        <row r="7283">
          <cell r="A7283"/>
          <cell r="B7283"/>
          <cell r="C7283"/>
          <cell r="D7283"/>
          <cell r="E7283"/>
          <cell r="F7283"/>
          <cell r="G7283"/>
          <cell r="H7283"/>
        </row>
        <row r="7284">
          <cell r="A7284"/>
          <cell r="B7284"/>
          <cell r="C7284"/>
          <cell r="D7284"/>
          <cell r="E7284"/>
          <cell r="F7284"/>
          <cell r="G7284"/>
          <cell r="H7284"/>
        </row>
        <row r="7285">
          <cell r="A7285"/>
          <cell r="B7285"/>
          <cell r="C7285"/>
          <cell r="D7285"/>
          <cell r="E7285"/>
          <cell r="F7285"/>
          <cell r="G7285"/>
          <cell r="H7285"/>
        </row>
        <row r="7286">
          <cell r="A7286"/>
          <cell r="B7286"/>
          <cell r="C7286"/>
          <cell r="D7286"/>
          <cell r="E7286"/>
          <cell r="F7286"/>
          <cell r="G7286"/>
          <cell r="H7286"/>
        </row>
        <row r="7287">
          <cell r="A7287"/>
          <cell r="B7287"/>
          <cell r="C7287"/>
          <cell r="D7287"/>
          <cell r="E7287"/>
          <cell r="F7287"/>
          <cell r="G7287"/>
          <cell r="H7287"/>
        </row>
        <row r="7288">
          <cell r="A7288"/>
          <cell r="B7288"/>
          <cell r="C7288"/>
          <cell r="D7288"/>
          <cell r="E7288"/>
          <cell r="F7288"/>
          <cell r="G7288"/>
          <cell r="H7288"/>
        </row>
        <row r="7289">
          <cell r="A7289"/>
          <cell r="B7289"/>
          <cell r="C7289"/>
          <cell r="D7289"/>
          <cell r="E7289"/>
          <cell r="F7289"/>
          <cell r="G7289"/>
          <cell r="H7289"/>
        </row>
        <row r="7290">
          <cell r="A7290"/>
          <cell r="B7290"/>
          <cell r="C7290"/>
          <cell r="D7290"/>
          <cell r="E7290"/>
          <cell r="F7290"/>
          <cell r="G7290"/>
          <cell r="H7290"/>
        </row>
        <row r="7291">
          <cell r="A7291"/>
          <cell r="B7291"/>
          <cell r="C7291"/>
          <cell r="D7291"/>
          <cell r="E7291"/>
          <cell r="F7291"/>
          <cell r="G7291"/>
          <cell r="H7291"/>
        </row>
        <row r="7292">
          <cell r="A7292"/>
          <cell r="B7292"/>
          <cell r="C7292"/>
          <cell r="D7292"/>
          <cell r="E7292"/>
          <cell r="F7292"/>
          <cell r="G7292"/>
          <cell r="H7292"/>
        </row>
        <row r="7293">
          <cell r="A7293"/>
          <cell r="B7293"/>
          <cell r="C7293"/>
          <cell r="D7293"/>
          <cell r="E7293"/>
          <cell r="F7293"/>
          <cell r="G7293"/>
          <cell r="H7293"/>
        </row>
        <row r="7294">
          <cell r="A7294"/>
          <cell r="B7294"/>
          <cell r="C7294"/>
          <cell r="D7294"/>
          <cell r="E7294"/>
          <cell r="F7294"/>
          <cell r="G7294"/>
          <cell r="H7294"/>
        </row>
        <row r="7295">
          <cell r="A7295"/>
          <cell r="B7295"/>
          <cell r="C7295"/>
          <cell r="D7295"/>
          <cell r="E7295"/>
          <cell r="F7295"/>
          <cell r="G7295"/>
          <cell r="H7295"/>
        </row>
        <row r="7296">
          <cell r="A7296"/>
          <cell r="B7296"/>
          <cell r="C7296"/>
          <cell r="D7296"/>
          <cell r="E7296"/>
          <cell r="F7296"/>
          <cell r="G7296"/>
          <cell r="H7296"/>
        </row>
        <row r="7297">
          <cell r="A7297"/>
          <cell r="B7297"/>
          <cell r="C7297"/>
          <cell r="D7297"/>
          <cell r="E7297"/>
          <cell r="F7297"/>
          <cell r="G7297"/>
          <cell r="H7297"/>
        </row>
        <row r="7298">
          <cell r="A7298"/>
          <cell r="B7298"/>
          <cell r="C7298"/>
          <cell r="D7298"/>
          <cell r="E7298"/>
          <cell r="F7298"/>
          <cell r="G7298"/>
          <cell r="H7298"/>
        </row>
        <row r="7299">
          <cell r="A7299"/>
          <cell r="B7299"/>
          <cell r="C7299"/>
          <cell r="D7299"/>
          <cell r="E7299"/>
          <cell r="F7299"/>
          <cell r="G7299"/>
          <cell r="H7299"/>
        </row>
        <row r="7300">
          <cell r="A7300"/>
          <cell r="B7300"/>
          <cell r="C7300"/>
          <cell r="D7300"/>
          <cell r="E7300"/>
          <cell r="F7300"/>
          <cell r="G7300"/>
          <cell r="H7300"/>
        </row>
        <row r="7301">
          <cell r="A7301"/>
          <cell r="B7301"/>
          <cell r="C7301"/>
          <cell r="D7301"/>
          <cell r="E7301"/>
          <cell r="F7301"/>
          <cell r="G7301"/>
          <cell r="H7301"/>
        </row>
        <row r="7302">
          <cell r="A7302"/>
          <cell r="C7302"/>
          <cell r="D7302"/>
          <cell r="E7302"/>
          <cell r="F7302"/>
          <cell r="G7302"/>
        </row>
        <row r="7303">
          <cell r="A7303"/>
          <cell r="C7303"/>
          <cell r="D7303"/>
          <cell r="E7303"/>
          <cell r="F7303"/>
          <cell r="G7303"/>
        </row>
        <row r="7304">
          <cell r="A7304"/>
          <cell r="B7304"/>
          <cell r="C7304"/>
          <cell r="D7304"/>
          <cell r="E7304"/>
          <cell r="F7304"/>
          <cell r="G7304"/>
        </row>
        <row r="7305">
          <cell r="A7305"/>
          <cell r="B7305" t="str">
            <v>LUIS ROBERTO MONTERROSA OROZCO</v>
          </cell>
          <cell r="C7305"/>
          <cell r="D7305"/>
          <cell r="E7305"/>
          <cell r="F7305"/>
          <cell r="G7305"/>
        </row>
        <row r="7306">
          <cell r="A7306"/>
          <cell r="B7306" t="str">
            <v>ING. CIVIL CONSULTOR EXTERNO</v>
          </cell>
          <cell r="C7306"/>
          <cell r="D7306"/>
          <cell r="E7306"/>
          <cell r="F7306"/>
          <cell r="G7306"/>
        </row>
        <row r="7307">
          <cell r="A7307"/>
          <cell r="B7307" t="str">
            <v>PLANEACION MUNICIPAL</v>
          </cell>
          <cell r="C7307"/>
          <cell r="D7307"/>
          <cell r="E7307"/>
          <cell r="F7307"/>
          <cell r="G7307"/>
        </row>
        <row r="7308">
          <cell r="A7308"/>
          <cell r="B7308" t="str">
            <v>M.P. 5202140692</v>
          </cell>
          <cell r="C7308" t="str">
            <v>ITEM  - PÁGINA 2</v>
          </cell>
          <cell r="D7308"/>
          <cell r="E7308"/>
          <cell r="F7308"/>
          <cell r="G7308"/>
          <cell r="H7308"/>
        </row>
        <row r="7309">
          <cell r="A7309" t="str">
            <v>DEPARTAMENTO DE ANTIOQUIA</v>
          </cell>
          <cell r="B7309"/>
          <cell r="C7309"/>
          <cell r="D7309"/>
          <cell r="E7309"/>
          <cell r="F7309"/>
          <cell r="G7309"/>
          <cell r="H7309"/>
        </row>
        <row r="7310">
          <cell r="A7310" t="str">
            <v>MUNICIPIO DE CAUCASIA</v>
          </cell>
          <cell r="B7310"/>
          <cell r="C7310"/>
          <cell r="D7310"/>
          <cell r="E7310"/>
          <cell r="F7310"/>
          <cell r="G7310"/>
          <cell r="H7310"/>
        </row>
        <row r="7311">
          <cell r="A7311" t="str">
            <v>PROYECTO: CONSTRUCCION DE PAVIMENTO RIGIDO URBANO EN LA URBANIZACION VILLA SUAREZ DEL MUNICIPIO DE CAUCASIA ,ANTIOQUIA</v>
          </cell>
          <cell r="B7311"/>
          <cell r="C7311"/>
          <cell r="D7311"/>
          <cell r="E7311"/>
          <cell r="F7311"/>
          <cell r="G7311"/>
          <cell r="H7311"/>
        </row>
        <row r="7312">
          <cell r="A7312"/>
          <cell r="C7312"/>
          <cell r="D7312"/>
          <cell r="E7312"/>
          <cell r="F7312"/>
          <cell r="G7312"/>
          <cell r="H7312"/>
        </row>
        <row r="7313">
          <cell r="A7313" t="str">
            <v>MEMORIAS DE OBRA</v>
          </cell>
          <cell r="B7313"/>
          <cell r="C7313"/>
          <cell r="D7313"/>
          <cell r="E7313"/>
          <cell r="F7313"/>
          <cell r="G7313"/>
          <cell r="H7313"/>
        </row>
        <row r="7315">
          <cell r="A7315" t="str">
            <v>ITEM</v>
          </cell>
          <cell r="B7315" t="str">
            <v>DESCRIPCIÓN</v>
          </cell>
          <cell r="C7315"/>
          <cell r="D7315"/>
          <cell r="E7315"/>
          <cell r="F7315"/>
          <cell r="G7315" t="str">
            <v>UNIDAD</v>
          </cell>
          <cell r="H7315" t="str">
            <v>CANTIDAD</v>
          </cell>
        </row>
        <row r="7316">
          <cell r="A7316"/>
          <cell r="B7316" t="str">
            <v/>
          </cell>
          <cell r="C7316"/>
          <cell r="D7316"/>
          <cell r="E7316"/>
          <cell r="F7316"/>
          <cell r="G7316" t="str">
            <v/>
          </cell>
          <cell r="H7316" t="str">
            <v/>
          </cell>
        </row>
        <row r="7317">
          <cell r="A7317"/>
          <cell r="B7317"/>
          <cell r="C7317"/>
          <cell r="D7317"/>
          <cell r="E7317"/>
          <cell r="F7317"/>
          <cell r="G7317"/>
        </row>
        <row r="7318">
          <cell r="A7318" t="str">
            <v>DETALLE</v>
          </cell>
          <cell r="B7318"/>
          <cell r="C7318" t="str">
            <v>FACTOR</v>
          </cell>
          <cell r="D7318" t="str">
            <v>CANTIDAD</v>
          </cell>
          <cell r="E7318" t="str">
            <v>A (ML)</v>
          </cell>
          <cell r="F7318" t="str">
            <v>B (M2)</v>
          </cell>
          <cell r="G7318" t="str">
            <v>C (M3)</v>
          </cell>
          <cell r="H7318" t="str">
            <v>TOTAL</v>
          </cell>
        </row>
        <row r="7319">
          <cell r="A7319"/>
          <cell r="B7319"/>
          <cell r="C7319"/>
          <cell r="D7319"/>
          <cell r="E7319"/>
          <cell r="F7319"/>
          <cell r="G7319"/>
          <cell r="H7319" t="str">
            <v/>
          </cell>
        </row>
        <row r="7320">
          <cell r="A7320"/>
          <cell r="B7320"/>
          <cell r="C7320"/>
          <cell r="D7320"/>
          <cell r="E7320"/>
          <cell r="F7320"/>
          <cell r="G7320"/>
          <cell r="H7320" t="str">
            <v/>
          </cell>
        </row>
        <row r="7321">
          <cell r="A7321"/>
          <cell r="B7321"/>
          <cell r="C7321"/>
          <cell r="D7321"/>
          <cell r="E7321"/>
          <cell r="F7321"/>
          <cell r="G7321"/>
          <cell r="H7321" t="str">
            <v/>
          </cell>
        </row>
        <row r="7322">
          <cell r="A7322"/>
          <cell r="B7322"/>
          <cell r="C7322"/>
          <cell r="D7322"/>
          <cell r="E7322"/>
          <cell r="F7322"/>
          <cell r="G7322"/>
          <cell r="H7322" t="str">
            <v/>
          </cell>
        </row>
        <row r="7323">
          <cell r="A7323"/>
          <cell r="B7323"/>
          <cell r="C7323"/>
          <cell r="D7323"/>
          <cell r="E7323"/>
          <cell r="F7323"/>
          <cell r="G7323"/>
          <cell r="H7323" t="str">
            <v/>
          </cell>
        </row>
        <row r="7324">
          <cell r="A7324"/>
          <cell r="B7324"/>
          <cell r="C7324"/>
          <cell r="D7324"/>
          <cell r="E7324"/>
          <cell r="F7324"/>
          <cell r="G7324"/>
          <cell r="H7324" t="str">
            <v/>
          </cell>
        </row>
        <row r="7325">
          <cell r="A7325"/>
          <cell r="B7325"/>
          <cell r="C7325"/>
          <cell r="D7325"/>
          <cell r="E7325"/>
          <cell r="F7325"/>
          <cell r="G7325"/>
          <cell r="H7325" t="str">
            <v/>
          </cell>
        </row>
        <row r="7326">
          <cell r="A7326"/>
          <cell r="B7326"/>
          <cell r="C7326"/>
          <cell r="D7326"/>
          <cell r="E7326"/>
          <cell r="F7326"/>
          <cell r="G7326"/>
          <cell r="H7326" t="str">
            <v/>
          </cell>
        </row>
        <row r="7327">
          <cell r="A7327"/>
          <cell r="B7327"/>
          <cell r="C7327"/>
          <cell r="D7327"/>
          <cell r="E7327"/>
          <cell r="F7327"/>
          <cell r="G7327"/>
          <cell r="H7327" t="str">
            <v/>
          </cell>
        </row>
        <row r="7328">
          <cell r="A7328"/>
          <cell r="B7328"/>
          <cell r="C7328"/>
          <cell r="D7328"/>
          <cell r="E7328"/>
          <cell r="F7328"/>
          <cell r="G7328"/>
          <cell r="H7328" t="str">
            <v/>
          </cell>
        </row>
        <row r="7329">
          <cell r="A7329"/>
          <cell r="B7329"/>
          <cell r="C7329"/>
          <cell r="D7329"/>
          <cell r="E7329"/>
          <cell r="F7329"/>
          <cell r="G7329"/>
          <cell r="H7329" t="str">
            <v/>
          </cell>
        </row>
        <row r="7330">
          <cell r="A7330"/>
          <cell r="B7330"/>
          <cell r="C7330"/>
          <cell r="D7330"/>
          <cell r="E7330"/>
          <cell r="F7330"/>
          <cell r="G7330"/>
          <cell r="H7330" t="str">
            <v/>
          </cell>
        </row>
        <row r="7331">
          <cell r="A7331"/>
          <cell r="B7331"/>
          <cell r="C7331"/>
          <cell r="D7331"/>
          <cell r="E7331"/>
          <cell r="F7331"/>
          <cell r="G7331"/>
          <cell r="H7331" t="str">
            <v/>
          </cell>
        </row>
        <row r="7332">
          <cell r="A7332"/>
          <cell r="B7332"/>
          <cell r="C7332"/>
          <cell r="D7332"/>
          <cell r="E7332"/>
          <cell r="F7332"/>
          <cell r="G7332"/>
          <cell r="H7332" t="str">
            <v/>
          </cell>
        </row>
        <row r="7333">
          <cell r="A7333"/>
          <cell r="B7333"/>
          <cell r="C7333"/>
          <cell r="D7333"/>
          <cell r="E7333"/>
          <cell r="F7333"/>
          <cell r="G7333"/>
          <cell r="H7333" t="str">
            <v/>
          </cell>
        </row>
        <row r="7334">
          <cell r="A7334"/>
          <cell r="B7334"/>
          <cell r="C7334"/>
          <cell r="D7334"/>
          <cell r="E7334"/>
          <cell r="F7334"/>
          <cell r="G7334"/>
          <cell r="H7334" t="str">
            <v/>
          </cell>
        </row>
        <row r="7335">
          <cell r="A7335"/>
          <cell r="B7335"/>
          <cell r="C7335"/>
          <cell r="D7335"/>
          <cell r="E7335"/>
          <cell r="F7335"/>
          <cell r="G7335"/>
          <cell r="H7335" t="str">
            <v/>
          </cell>
        </row>
        <row r="7336">
          <cell r="A7336"/>
          <cell r="B7336"/>
          <cell r="C7336"/>
          <cell r="D7336"/>
          <cell r="E7336"/>
          <cell r="F7336"/>
          <cell r="G7336"/>
          <cell r="H7336" t="str">
            <v/>
          </cell>
        </row>
        <row r="7337">
          <cell r="A7337"/>
          <cell r="B7337"/>
          <cell r="C7337"/>
          <cell r="D7337"/>
          <cell r="E7337"/>
          <cell r="F7337"/>
          <cell r="G7337"/>
          <cell r="H7337" t="str">
            <v/>
          </cell>
        </row>
        <row r="7338">
          <cell r="A7338"/>
          <cell r="B7338"/>
          <cell r="C7338"/>
          <cell r="D7338"/>
          <cell r="E7338"/>
          <cell r="F7338"/>
          <cell r="G7338"/>
          <cell r="H7338" t="str">
            <v/>
          </cell>
        </row>
        <row r="7339">
          <cell r="A7339"/>
          <cell r="B7339"/>
          <cell r="C7339"/>
          <cell r="D7339"/>
          <cell r="E7339"/>
          <cell r="F7339"/>
          <cell r="G7339"/>
          <cell r="H7339" t="str">
            <v/>
          </cell>
        </row>
        <row r="7340">
          <cell r="A7340"/>
          <cell r="B7340"/>
          <cell r="C7340"/>
          <cell r="D7340"/>
          <cell r="E7340"/>
          <cell r="F7340"/>
          <cell r="G7340"/>
          <cell r="H7340" t="str">
            <v/>
          </cell>
        </row>
        <row r="7341">
          <cell r="A7341"/>
          <cell r="B7341"/>
          <cell r="C7341"/>
          <cell r="D7341"/>
          <cell r="E7341"/>
          <cell r="F7341"/>
          <cell r="G7341"/>
          <cell r="H7341" t="str">
            <v/>
          </cell>
        </row>
        <row r="7342">
          <cell r="A7342"/>
          <cell r="B7342"/>
          <cell r="C7342"/>
          <cell r="D7342"/>
          <cell r="E7342"/>
          <cell r="F7342"/>
          <cell r="G7342"/>
          <cell r="H7342" t="str">
            <v/>
          </cell>
        </row>
        <row r="7343">
          <cell r="A7343"/>
          <cell r="B7343"/>
          <cell r="C7343"/>
          <cell r="D7343"/>
          <cell r="E7343"/>
          <cell r="F7343"/>
          <cell r="G7343"/>
          <cell r="H7343" t="str">
            <v/>
          </cell>
        </row>
        <row r="7344">
          <cell r="A7344"/>
          <cell r="B7344"/>
          <cell r="C7344"/>
          <cell r="D7344"/>
          <cell r="E7344"/>
          <cell r="F7344"/>
          <cell r="G7344"/>
          <cell r="H7344" t="str">
            <v/>
          </cell>
        </row>
        <row r="7345">
          <cell r="A7345"/>
          <cell r="B7345"/>
          <cell r="C7345"/>
          <cell r="D7345"/>
          <cell r="E7345"/>
          <cell r="F7345"/>
          <cell r="G7345"/>
          <cell r="H7345" t="str">
            <v/>
          </cell>
        </row>
        <row r="7346">
          <cell r="A7346"/>
          <cell r="B7346"/>
          <cell r="C7346"/>
          <cell r="D7346"/>
          <cell r="E7346"/>
          <cell r="F7346"/>
          <cell r="G7346"/>
          <cell r="H7346" t="str">
            <v/>
          </cell>
        </row>
        <row r="7347">
          <cell r="A7347"/>
          <cell r="B7347"/>
          <cell r="C7347"/>
          <cell r="D7347"/>
          <cell r="E7347"/>
          <cell r="F7347"/>
          <cell r="G7347"/>
          <cell r="H7347" t="str">
            <v/>
          </cell>
        </row>
        <row r="7348">
          <cell r="A7348"/>
          <cell r="B7348"/>
          <cell r="C7348"/>
          <cell r="D7348"/>
          <cell r="E7348"/>
          <cell r="F7348"/>
          <cell r="G7348"/>
          <cell r="H7348" t="str">
            <v/>
          </cell>
        </row>
        <row r="7349">
          <cell r="A7349"/>
          <cell r="B7349"/>
          <cell r="C7349"/>
          <cell r="D7349"/>
          <cell r="E7349"/>
          <cell r="F7349"/>
          <cell r="G7349"/>
          <cell r="H7349" t="str">
            <v/>
          </cell>
        </row>
        <row r="7350">
          <cell r="A7350" t="str">
            <v>ITEM  - PÁGINA 1</v>
          </cell>
          <cell r="B7350"/>
          <cell r="C7350"/>
          <cell r="D7350"/>
          <cell r="E7350"/>
          <cell r="F7350"/>
          <cell r="G7350"/>
          <cell r="H7350"/>
        </row>
        <row r="7351">
          <cell r="A7351"/>
          <cell r="B7351"/>
          <cell r="C7351"/>
          <cell r="D7351"/>
          <cell r="E7351"/>
          <cell r="F7351"/>
          <cell r="G7351"/>
          <cell r="H7351" t="str">
            <v/>
          </cell>
        </row>
        <row r="7352">
          <cell r="A7352"/>
          <cell r="B7352"/>
          <cell r="C7352"/>
          <cell r="D7352"/>
          <cell r="E7352"/>
          <cell r="F7352"/>
          <cell r="G7352"/>
          <cell r="H7352" t="str">
            <v/>
          </cell>
        </row>
        <row r="7353">
          <cell r="A7353"/>
          <cell r="B7353"/>
          <cell r="C7353"/>
          <cell r="D7353"/>
          <cell r="E7353"/>
          <cell r="F7353"/>
          <cell r="G7353"/>
          <cell r="H7353" t="str">
            <v/>
          </cell>
        </row>
        <row r="7354">
          <cell r="A7354"/>
          <cell r="B7354"/>
          <cell r="C7354"/>
          <cell r="D7354"/>
          <cell r="E7354"/>
          <cell r="F7354"/>
          <cell r="G7354"/>
          <cell r="H7354" t="str">
            <v/>
          </cell>
        </row>
        <row r="7355">
          <cell r="A7355"/>
          <cell r="B7355"/>
          <cell r="C7355"/>
          <cell r="D7355"/>
          <cell r="E7355"/>
          <cell r="F7355"/>
          <cell r="G7355"/>
          <cell r="H7355" t="str">
            <v/>
          </cell>
        </row>
        <row r="7356">
          <cell r="A7356"/>
          <cell r="B7356"/>
          <cell r="C7356"/>
          <cell r="D7356"/>
          <cell r="E7356"/>
          <cell r="F7356"/>
          <cell r="G7356"/>
          <cell r="H7356" t="str">
            <v/>
          </cell>
        </row>
        <row r="7357">
          <cell r="A7357"/>
          <cell r="B7357"/>
          <cell r="C7357"/>
          <cell r="D7357"/>
          <cell r="E7357"/>
          <cell r="F7357"/>
          <cell r="G7357"/>
          <cell r="H7357" t="str">
            <v/>
          </cell>
        </row>
        <row r="7358">
          <cell r="A7358"/>
          <cell r="B7358"/>
          <cell r="C7358"/>
          <cell r="D7358"/>
          <cell r="E7358"/>
          <cell r="F7358"/>
          <cell r="G7358"/>
          <cell r="H7358" t="str">
            <v/>
          </cell>
        </row>
        <row r="7359">
          <cell r="A7359"/>
          <cell r="B7359"/>
          <cell r="C7359"/>
          <cell r="D7359"/>
          <cell r="E7359"/>
          <cell r="F7359"/>
          <cell r="G7359"/>
          <cell r="H7359" t="str">
            <v/>
          </cell>
        </row>
        <row r="7360">
          <cell r="A7360"/>
          <cell r="B7360"/>
          <cell r="C7360"/>
          <cell r="D7360"/>
          <cell r="E7360"/>
          <cell r="F7360"/>
          <cell r="G7360"/>
          <cell r="H7360" t="str">
            <v/>
          </cell>
        </row>
        <row r="7361">
          <cell r="A7361"/>
          <cell r="B7361"/>
          <cell r="C7361"/>
          <cell r="D7361"/>
          <cell r="E7361"/>
          <cell r="F7361"/>
          <cell r="G7361"/>
          <cell r="H7361" t="str">
            <v/>
          </cell>
        </row>
        <row r="7362">
          <cell r="A7362"/>
          <cell r="B7362"/>
          <cell r="C7362"/>
          <cell r="D7362"/>
          <cell r="E7362"/>
          <cell r="F7362"/>
          <cell r="G7362"/>
          <cell r="H7362" t="str">
            <v/>
          </cell>
        </row>
        <row r="7363">
          <cell r="A7363"/>
          <cell r="B7363"/>
          <cell r="C7363"/>
          <cell r="D7363"/>
          <cell r="E7363"/>
          <cell r="F7363"/>
          <cell r="G7363"/>
          <cell r="H7363" t="str">
            <v/>
          </cell>
        </row>
        <row r="7364">
          <cell r="A7364"/>
          <cell r="B7364"/>
          <cell r="C7364"/>
          <cell r="D7364"/>
          <cell r="E7364"/>
          <cell r="F7364"/>
          <cell r="G7364"/>
          <cell r="H7364" t="str">
            <v/>
          </cell>
        </row>
        <row r="7365">
          <cell r="A7365"/>
          <cell r="B7365"/>
          <cell r="C7365"/>
          <cell r="D7365"/>
          <cell r="E7365"/>
          <cell r="F7365"/>
          <cell r="G7365"/>
          <cell r="H7365" t="str">
            <v/>
          </cell>
        </row>
        <row r="7366">
          <cell r="A7366"/>
          <cell r="B7366"/>
          <cell r="C7366"/>
          <cell r="D7366"/>
          <cell r="E7366"/>
          <cell r="F7366"/>
          <cell r="G7366"/>
          <cell r="H7366" t="str">
            <v/>
          </cell>
        </row>
        <row r="7367">
          <cell r="A7367"/>
          <cell r="B7367"/>
          <cell r="C7367"/>
          <cell r="D7367"/>
          <cell r="E7367"/>
          <cell r="F7367"/>
          <cell r="G7367"/>
          <cell r="H7367" t="str">
            <v/>
          </cell>
        </row>
        <row r="7368">
          <cell r="A7368" t="str">
            <v xml:space="preserve">TOTAL CANTIDAD ITEM </v>
          </cell>
          <cell r="B7368"/>
          <cell r="C7368"/>
          <cell r="D7368"/>
          <cell r="E7368"/>
          <cell r="F7368"/>
          <cell r="G7368"/>
          <cell r="H7368" t="str">
            <v/>
          </cell>
        </row>
        <row r="7369">
          <cell r="A7369" t="str">
            <v>INSERTE PLANO, GRÁFICO O ESQUEMA AQUÍ</v>
          </cell>
          <cell r="B7369"/>
          <cell r="C7369"/>
          <cell r="D7369"/>
          <cell r="E7369"/>
          <cell r="F7369"/>
          <cell r="G7369"/>
          <cell r="H7369"/>
        </row>
        <row r="7370">
          <cell r="A7370"/>
          <cell r="B7370"/>
          <cell r="C7370"/>
          <cell r="D7370"/>
          <cell r="E7370"/>
          <cell r="F7370"/>
          <cell r="G7370"/>
          <cell r="H7370"/>
        </row>
        <row r="7371">
          <cell r="A7371"/>
          <cell r="B7371"/>
          <cell r="C7371"/>
          <cell r="D7371"/>
          <cell r="E7371"/>
          <cell r="F7371"/>
          <cell r="G7371"/>
          <cell r="H7371"/>
        </row>
        <row r="7372">
          <cell r="A7372"/>
          <cell r="B7372"/>
          <cell r="C7372"/>
          <cell r="D7372"/>
          <cell r="E7372"/>
          <cell r="F7372"/>
          <cell r="G7372"/>
          <cell r="H7372"/>
        </row>
        <row r="7373">
          <cell r="A7373"/>
          <cell r="B7373"/>
          <cell r="C7373"/>
          <cell r="D7373"/>
          <cell r="E7373"/>
          <cell r="F7373"/>
          <cell r="G7373"/>
          <cell r="H7373"/>
        </row>
        <row r="7374">
          <cell r="A7374"/>
          <cell r="B7374"/>
          <cell r="C7374"/>
          <cell r="D7374"/>
          <cell r="E7374"/>
          <cell r="F7374"/>
          <cell r="G7374"/>
          <cell r="H7374"/>
        </row>
        <row r="7375">
          <cell r="A7375"/>
          <cell r="B7375"/>
          <cell r="C7375"/>
          <cell r="D7375"/>
          <cell r="E7375"/>
          <cell r="F7375"/>
          <cell r="G7375"/>
          <cell r="H7375"/>
        </row>
        <row r="7376">
          <cell r="A7376"/>
          <cell r="B7376"/>
          <cell r="C7376"/>
          <cell r="D7376"/>
          <cell r="E7376"/>
          <cell r="F7376"/>
          <cell r="G7376"/>
          <cell r="H7376"/>
        </row>
        <row r="7377">
          <cell r="A7377"/>
          <cell r="B7377"/>
          <cell r="C7377"/>
          <cell r="D7377"/>
          <cell r="E7377"/>
          <cell r="F7377"/>
          <cell r="G7377"/>
          <cell r="H7377"/>
        </row>
        <row r="7378">
          <cell r="A7378"/>
          <cell r="B7378"/>
          <cell r="C7378"/>
          <cell r="D7378"/>
          <cell r="E7378"/>
          <cell r="F7378"/>
          <cell r="G7378"/>
          <cell r="H7378"/>
        </row>
        <row r="7379">
          <cell r="A7379"/>
          <cell r="B7379"/>
          <cell r="C7379"/>
          <cell r="D7379"/>
          <cell r="E7379"/>
          <cell r="F7379"/>
          <cell r="G7379"/>
          <cell r="H7379"/>
        </row>
        <row r="7380">
          <cell r="A7380"/>
          <cell r="B7380"/>
          <cell r="C7380"/>
          <cell r="D7380"/>
          <cell r="E7380"/>
          <cell r="F7380"/>
          <cell r="G7380"/>
          <cell r="H7380"/>
        </row>
        <row r="7381">
          <cell r="A7381"/>
          <cell r="B7381"/>
          <cell r="C7381"/>
          <cell r="D7381"/>
          <cell r="E7381"/>
          <cell r="F7381"/>
          <cell r="G7381"/>
          <cell r="H7381"/>
        </row>
        <row r="7382">
          <cell r="A7382"/>
          <cell r="B7382"/>
          <cell r="C7382"/>
          <cell r="D7382"/>
          <cell r="E7382"/>
          <cell r="F7382"/>
          <cell r="G7382"/>
          <cell r="H7382"/>
        </row>
        <row r="7383">
          <cell r="A7383"/>
          <cell r="B7383"/>
          <cell r="C7383"/>
          <cell r="D7383"/>
          <cell r="E7383"/>
          <cell r="F7383"/>
          <cell r="G7383"/>
          <cell r="H7383"/>
        </row>
        <row r="7384">
          <cell r="A7384"/>
          <cell r="B7384"/>
          <cell r="C7384"/>
          <cell r="D7384"/>
          <cell r="E7384"/>
          <cell r="F7384"/>
          <cell r="G7384"/>
          <cell r="H7384"/>
        </row>
        <row r="7385">
          <cell r="A7385"/>
          <cell r="B7385"/>
          <cell r="C7385"/>
          <cell r="D7385"/>
          <cell r="E7385"/>
          <cell r="F7385"/>
          <cell r="G7385"/>
          <cell r="H7385"/>
        </row>
        <row r="7386">
          <cell r="A7386"/>
          <cell r="B7386"/>
          <cell r="C7386"/>
          <cell r="D7386"/>
          <cell r="E7386"/>
          <cell r="F7386"/>
          <cell r="G7386"/>
          <cell r="H7386"/>
        </row>
        <row r="7387">
          <cell r="A7387"/>
          <cell r="B7387"/>
          <cell r="C7387"/>
          <cell r="D7387"/>
          <cell r="E7387"/>
          <cell r="F7387"/>
          <cell r="G7387"/>
          <cell r="H7387"/>
        </row>
        <row r="7388">
          <cell r="A7388"/>
          <cell r="B7388"/>
          <cell r="C7388"/>
          <cell r="D7388"/>
          <cell r="E7388"/>
          <cell r="F7388"/>
          <cell r="G7388"/>
          <cell r="H7388"/>
        </row>
        <row r="7389">
          <cell r="A7389"/>
          <cell r="C7389"/>
          <cell r="D7389"/>
          <cell r="E7389"/>
          <cell r="F7389"/>
          <cell r="G7389"/>
        </row>
        <row r="7390">
          <cell r="A7390"/>
          <cell r="C7390"/>
          <cell r="D7390"/>
          <cell r="E7390"/>
          <cell r="F7390"/>
          <cell r="G7390"/>
        </row>
        <row r="7391">
          <cell r="A7391"/>
          <cell r="B7391"/>
          <cell r="C7391"/>
          <cell r="D7391"/>
          <cell r="E7391"/>
          <cell r="F7391"/>
          <cell r="G7391"/>
        </row>
        <row r="7392">
          <cell r="A7392"/>
          <cell r="B7392" t="str">
            <v>LUIS ROBERTO MONTERROSA OROZCO</v>
          </cell>
          <cell r="C7392"/>
          <cell r="D7392"/>
          <cell r="E7392"/>
          <cell r="F7392"/>
          <cell r="G7392"/>
        </row>
        <row r="7393">
          <cell r="A7393"/>
          <cell r="B7393" t="str">
            <v>ING. CIVIL CONSULTOR EXTERNO</v>
          </cell>
          <cell r="C7393"/>
          <cell r="D7393"/>
          <cell r="E7393"/>
          <cell r="F7393"/>
          <cell r="G7393"/>
        </row>
        <row r="7394">
          <cell r="A7394"/>
          <cell r="B7394" t="str">
            <v>PLANEACION MUNICIPAL</v>
          </cell>
          <cell r="C7394"/>
          <cell r="D7394"/>
          <cell r="E7394"/>
          <cell r="F7394"/>
          <cell r="G7394"/>
        </row>
        <row r="7395">
          <cell r="A7395"/>
          <cell r="B7395" t="str">
            <v>M.P. 5202140692</v>
          </cell>
          <cell r="C7395" t="str">
            <v>ITEM  - PÁGINA 2</v>
          </cell>
          <cell r="D7395"/>
          <cell r="E7395"/>
          <cell r="F7395"/>
          <cell r="G7395"/>
          <cell r="H7395"/>
        </row>
        <row r="7396">
          <cell r="A7396" t="str">
            <v>DEPARTAMENTO DE ANTIOQUIA</v>
          </cell>
          <cell r="B7396"/>
          <cell r="C7396"/>
          <cell r="D7396"/>
          <cell r="E7396"/>
          <cell r="F7396"/>
          <cell r="G7396"/>
          <cell r="H7396"/>
        </row>
        <row r="7397">
          <cell r="A7397" t="str">
            <v>MUNICIPIO DE CAUCASIA</v>
          </cell>
          <cell r="B7397"/>
          <cell r="C7397"/>
          <cell r="D7397"/>
          <cell r="E7397"/>
          <cell r="F7397"/>
          <cell r="G7397"/>
          <cell r="H7397"/>
        </row>
        <row r="7398">
          <cell r="A7398" t="str">
            <v>PROYECTO: CONSTRUCCION DE PAVIMENTO RIGIDO URBANO EN LA URBANIZACION VILLA SUAREZ DEL MUNICIPIO DE CAUCASIA ,ANTIOQUIA</v>
          </cell>
          <cell r="B7398"/>
          <cell r="C7398"/>
          <cell r="D7398"/>
          <cell r="E7398"/>
          <cell r="F7398"/>
          <cell r="G7398"/>
          <cell r="H7398"/>
        </row>
        <row r="7399">
          <cell r="A7399"/>
          <cell r="C7399"/>
          <cell r="D7399"/>
          <cell r="E7399"/>
          <cell r="F7399"/>
          <cell r="G7399"/>
          <cell r="H7399"/>
        </row>
        <row r="7400">
          <cell r="A7400" t="str">
            <v>MEMORIAS DE OBRA</v>
          </cell>
          <cell r="B7400"/>
          <cell r="C7400"/>
          <cell r="D7400"/>
          <cell r="E7400"/>
          <cell r="F7400"/>
          <cell r="G7400"/>
          <cell r="H7400"/>
        </row>
        <row r="7402">
          <cell r="A7402" t="str">
            <v>ITEM</v>
          </cell>
          <cell r="B7402" t="str">
            <v>DESCRIPCIÓN</v>
          </cell>
          <cell r="C7402"/>
          <cell r="D7402"/>
          <cell r="E7402"/>
          <cell r="F7402"/>
          <cell r="G7402" t="str">
            <v>UNIDAD</v>
          </cell>
          <cell r="H7402" t="str">
            <v>CANTIDAD</v>
          </cell>
        </row>
        <row r="7403">
          <cell r="A7403"/>
          <cell r="B7403" t="str">
            <v/>
          </cell>
          <cell r="C7403"/>
          <cell r="D7403"/>
          <cell r="E7403"/>
          <cell r="F7403"/>
          <cell r="G7403" t="str">
            <v/>
          </cell>
          <cell r="H7403" t="str">
            <v/>
          </cell>
        </row>
        <row r="7404">
          <cell r="A7404"/>
          <cell r="B7404"/>
          <cell r="C7404"/>
          <cell r="D7404"/>
          <cell r="E7404"/>
          <cell r="F7404"/>
          <cell r="G7404"/>
        </row>
        <row r="7405">
          <cell r="A7405" t="str">
            <v>DETALLE</v>
          </cell>
          <cell r="B7405"/>
          <cell r="C7405" t="str">
            <v>FACTOR</v>
          </cell>
          <cell r="D7405" t="str">
            <v>CANTIDAD</v>
          </cell>
          <cell r="E7405" t="str">
            <v>A (ML)</v>
          </cell>
          <cell r="F7405" t="str">
            <v>B (M2)</v>
          </cell>
          <cell r="G7405" t="str">
            <v>C (M3)</v>
          </cell>
          <cell r="H7405" t="str">
            <v>TOTAL</v>
          </cell>
        </row>
        <row r="7406">
          <cell r="A7406"/>
          <cell r="B7406"/>
          <cell r="C7406"/>
          <cell r="D7406"/>
          <cell r="E7406"/>
          <cell r="F7406"/>
          <cell r="G7406"/>
          <cell r="H7406" t="str">
            <v/>
          </cell>
        </row>
        <row r="7407">
          <cell r="A7407"/>
          <cell r="B7407"/>
          <cell r="C7407"/>
          <cell r="D7407"/>
          <cell r="E7407"/>
          <cell r="F7407"/>
          <cell r="G7407"/>
          <cell r="H7407" t="str">
            <v/>
          </cell>
        </row>
        <row r="7408">
          <cell r="A7408"/>
          <cell r="B7408"/>
          <cell r="C7408"/>
          <cell r="D7408"/>
          <cell r="E7408"/>
          <cell r="F7408"/>
          <cell r="G7408"/>
          <cell r="H7408" t="str">
            <v/>
          </cell>
        </row>
        <row r="7409">
          <cell r="A7409"/>
          <cell r="B7409"/>
          <cell r="C7409"/>
          <cell r="D7409"/>
          <cell r="E7409"/>
          <cell r="F7409"/>
          <cell r="G7409"/>
          <cell r="H7409" t="str">
            <v/>
          </cell>
        </row>
        <row r="7410">
          <cell r="A7410"/>
          <cell r="B7410"/>
          <cell r="C7410"/>
          <cell r="D7410"/>
          <cell r="E7410"/>
          <cell r="F7410"/>
          <cell r="G7410"/>
          <cell r="H7410" t="str">
            <v/>
          </cell>
        </row>
        <row r="7411">
          <cell r="A7411"/>
          <cell r="B7411"/>
          <cell r="C7411"/>
          <cell r="D7411"/>
          <cell r="E7411"/>
          <cell r="F7411"/>
          <cell r="G7411"/>
          <cell r="H7411" t="str">
            <v/>
          </cell>
        </row>
        <row r="7412">
          <cell r="A7412"/>
          <cell r="B7412"/>
          <cell r="C7412"/>
          <cell r="D7412"/>
          <cell r="E7412"/>
          <cell r="F7412"/>
          <cell r="G7412"/>
          <cell r="H7412" t="str">
            <v/>
          </cell>
        </row>
        <row r="7413">
          <cell r="A7413"/>
          <cell r="B7413"/>
          <cell r="C7413"/>
          <cell r="D7413"/>
          <cell r="E7413"/>
          <cell r="F7413"/>
          <cell r="G7413"/>
          <cell r="H7413" t="str">
            <v/>
          </cell>
        </row>
        <row r="7414">
          <cell r="A7414"/>
          <cell r="B7414"/>
          <cell r="C7414"/>
          <cell r="D7414"/>
          <cell r="E7414"/>
          <cell r="F7414"/>
          <cell r="G7414"/>
          <cell r="H7414" t="str">
            <v/>
          </cell>
        </row>
        <row r="7415">
          <cell r="A7415"/>
          <cell r="B7415"/>
          <cell r="C7415"/>
          <cell r="D7415"/>
          <cell r="E7415"/>
          <cell r="F7415"/>
          <cell r="G7415"/>
          <cell r="H7415" t="str">
            <v/>
          </cell>
        </row>
        <row r="7416">
          <cell r="A7416"/>
          <cell r="B7416"/>
          <cell r="C7416"/>
          <cell r="D7416"/>
          <cell r="E7416"/>
          <cell r="F7416"/>
          <cell r="G7416"/>
          <cell r="H7416" t="str">
            <v/>
          </cell>
        </row>
        <row r="7417">
          <cell r="A7417"/>
          <cell r="B7417"/>
          <cell r="C7417"/>
          <cell r="D7417"/>
          <cell r="E7417"/>
          <cell r="F7417"/>
          <cell r="G7417"/>
          <cell r="H7417" t="str">
            <v/>
          </cell>
        </row>
        <row r="7418">
          <cell r="A7418"/>
          <cell r="B7418"/>
          <cell r="C7418"/>
          <cell r="D7418"/>
          <cell r="E7418"/>
          <cell r="F7418"/>
          <cell r="G7418"/>
          <cell r="H7418" t="str">
            <v/>
          </cell>
        </row>
        <row r="7419">
          <cell r="A7419"/>
          <cell r="B7419"/>
          <cell r="C7419"/>
          <cell r="D7419"/>
          <cell r="E7419"/>
          <cell r="F7419"/>
          <cell r="G7419"/>
          <cell r="H7419" t="str">
            <v/>
          </cell>
        </row>
        <row r="7420">
          <cell r="A7420"/>
          <cell r="B7420"/>
          <cell r="C7420"/>
          <cell r="D7420"/>
          <cell r="E7420"/>
          <cell r="F7420"/>
          <cell r="G7420"/>
          <cell r="H7420" t="str">
            <v/>
          </cell>
        </row>
        <row r="7421">
          <cell r="A7421"/>
          <cell r="B7421"/>
          <cell r="C7421"/>
          <cell r="D7421"/>
          <cell r="E7421"/>
          <cell r="F7421"/>
          <cell r="G7421"/>
          <cell r="H7421" t="str">
            <v/>
          </cell>
        </row>
        <row r="7422">
          <cell r="A7422"/>
          <cell r="B7422"/>
          <cell r="C7422"/>
          <cell r="D7422"/>
          <cell r="E7422"/>
          <cell r="F7422"/>
          <cell r="G7422"/>
          <cell r="H7422" t="str">
            <v/>
          </cell>
        </row>
        <row r="7423">
          <cell r="A7423"/>
          <cell r="B7423"/>
          <cell r="C7423"/>
          <cell r="D7423"/>
          <cell r="E7423"/>
          <cell r="F7423"/>
          <cell r="G7423"/>
          <cell r="H7423" t="str">
            <v/>
          </cell>
        </row>
        <row r="7424">
          <cell r="A7424"/>
          <cell r="B7424"/>
          <cell r="C7424"/>
          <cell r="D7424"/>
          <cell r="E7424"/>
          <cell r="F7424"/>
          <cell r="G7424"/>
          <cell r="H7424" t="str">
            <v/>
          </cell>
        </row>
        <row r="7425">
          <cell r="A7425"/>
          <cell r="B7425"/>
          <cell r="C7425"/>
          <cell r="D7425"/>
          <cell r="E7425"/>
          <cell r="F7425"/>
          <cell r="G7425"/>
          <cell r="H7425" t="str">
            <v/>
          </cell>
        </row>
        <row r="7426">
          <cell r="A7426"/>
          <cell r="B7426"/>
          <cell r="C7426"/>
          <cell r="D7426"/>
          <cell r="E7426"/>
          <cell r="F7426"/>
          <cell r="G7426"/>
          <cell r="H7426" t="str">
            <v/>
          </cell>
        </row>
        <row r="7427">
          <cell r="A7427"/>
          <cell r="B7427"/>
          <cell r="C7427"/>
          <cell r="D7427"/>
          <cell r="E7427"/>
          <cell r="F7427"/>
          <cell r="G7427"/>
          <cell r="H7427" t="str">
            <v/>
          </cell>
        </row>
        <row r="7428">
          <cell r="A7428"/>
          <cell r="B7428"/>
          <cell r="C7428"/>
          <cell r="D7428"/>
          <cell r="E7428"/>
          <cell r="F7428"/>
          <cell r="G7428"/>
          <cell r="H7428" t="str">
            <v/>
          </cell>
        </row>
        <row r="7429">
          <cell r="A7429"/>
          <cell r="B7429"/>
          <cell r="C7429"/>
          <cell r="D7429"/>
          <cell r="E7429"/>
          <cell r="F7429"/>
          <cell r="G7429"/>
          <cell r="H7429" t="str">
            <v/>
          </cell>
        </row>
        <row r="7430">
          <cell r="A7430"/>
          <cell r="B7430"/>
          <cell r="C7430"/>
          <cell r="D7430"/>
          <cell r="E7430"/>
          <cell r="F7430"/>
          <cell r="G7430"/>
          <cell r="H7430" t="str">
            <v/>
          </cell>
        </row>
        <row r="7431">
          <cell r="A7431"/>
          <cell r="B7431"/>
          <cell r="C7431"/>
          <cell r="D7431"/>
          <cell r="E7431"/>
          <cell r="F7431"/>
          <cell r="G7431"/>
          <cell r="H7431" t="str">
            <v/>
          </cell>
        </row>
        <row r="7432">
          <cell r="A7432"/>
          <cell r="B7432"/>
          <cell r="C7432"/>
          <cell r="D7432"/>
          <cell r="E7432"/>
          <cell r="F7432"/>
          <cell r="G7432"/>
          <cell r="H7432" t="str">
            <v/>
          </cell>
        </row>
        <row r="7433">
          <cell r="A7433"/>
          <cell r="B7433"/>
          <cell r="C7433"/>
          <cell r="D7433"/>
          <cell r="E7433"/>
          <cell r="F7433"/>
          <cell r="G7433"/>
          <cell r="H7433" t="str">
            <v/>
          </cell>
        </row>
        <row r="7434">
          <cell r="A7434"/>
          <cell r="B7434"/>
          <cell r="C7434"/>
          <cell r="D7434"/>
          <cell r="E7434"/>
          <cell r="F7434"/>
          <cell r="G7434"/>
          <cell r="H7434" t="str">
            <v/>
          </cell>
        </row>
        <row r="7435">
          <cell r="A7435"/>
          <cell r="B7435"/>
          <cell r="C7435"/>
          <cell r="D7435"/>
          <cell r="E7435"/>
          <cell r="F7435"/>
          <cell r="G7435"/>
          <cell r="H7435" t="str">
            <v/>
          </cell>
        </row>
        <row r="7436">
          <cell r="A7436"/>
          <cell r="B7436"/>
          <cell r="C7436"/>
          <cell r="D7436"/>
          <cell r="E7436"/>
          <cell r="F7436"/>
          <cell r="G7436"/>
          <cell r="H7436" t="str">
            <v/>
          </cell>
        </row>
        <row r="7437">
          <cell r="A7437" t="str">
            <v>ITEM  - PÁGINA 1</v>
          </cell>
          <cell r="B7437"/>
          <cell r="C7437"/>
          <cell r="D7437"/>
          <cell r="E7437"/>
          <cell r="F7437"/>
          <cell r="G7437"/>
          <cell r="H7437"/>
        </row>
        <row r="7438">
          <cell r="A7438"/>
          <cell r="B7438"/>
          <cell r="C7438"/>
          <cell r="D7438"/>
          <cell r="E7438"/>
          <cell r="F7438"/>
          <cell r="G7438"/>
          <cell r="H7438" t="str">
            <v/>
          </cell>
        </row>
        <row r="7439">
          <cell r="A7439"/>
          <cell r="B7439"/>
          <cell r="C7439"/>
          <cell r="D7439"/>
          <cell r="E7439"/>
          <cell r="F7439"/>
          <cell r="G7439"/>
          <cell r="H7439" t="str">
            <v/>
          </cell>
        </row>
        <row r="7440">
          <cell r="A7440"/>
          <cell r="B7440"/>
          <cell r="C7440"/>
          <cell r="D7440"/>
          <cell r="E7440"/>
          <cell r="F7440"/>
          <cell r="G7440"/>
          <cell r="H7440" t="str">
            <v/>
          </cell>
        </row>
        <row r="7441">
          <cell r="A7441"/>
          <cell r="B7441"/>
          <cell r="C7441"/>
          <cell r="D7441"/>
          <cell r="E7441"/>
          <cell r="F7441"/>
          <cell r="G7441"/>
          <cell r="H7441" t="str">
            <v/>
          </cell>
        </row>
        <row r="7442">
          <cell r="A7442"/>
          <cell r="B7442"/>
          <cell r="C7442"/>
          <cell r="D7442"/>
          <cell r="E7442"/>
          <cell r="F7442"/>
          <cell r="G7442"/>
          <cell r="H7442" t="str">
            <v/>
          </cell>
        </row>
        <row r="7443">
          <cell r="A7443"/>
          <cell r="B7443"/>
          <cell r="C7443"/>
          <cell r="D7443"/>
          <cell r="E7443"/>
          <cell r="F7443"/>
          <cell r="G7443"/>
          <cell r="H7443" t="str">
            <v/>
          </cell>
        </row>
        <row r="7444">
          <cell r="A7444"/>
          <cell r="B7444"/>
          <cell r="C7444"/>
          <cell r="D7444"/>
          <cell r="E7444"/>
          <cell r="F7444"/>
          <cell r="G7444"/>
          <cell r="H7444" t="str">
            <v/>
          </cell>
        </row>
        <row r="7445">
          <cell r="A7445"/>
          <cell r="B7445"/>
          <cell r="C7445"/>
          <cell r="D7445"/>
          <cell r="E7445"/>
          <cell r="F7445"/>
          <cell r="G7445"/>
          <cell r="H7445" t="str">
            <v/>
          </cell>
        </row>
        <row r="7446">
          <cell r="A7446"/>
          <cell r="B7446"/>
          <cell r="C7446"/>
          <cell r="D7446"/>
          <cell r="E7446"/>
          <cell r="F7446"/>
          <cell r="G7446"/>
          <cell r="H7446" t="str">
            <v/>
          </cell>
        </row>
        <row r="7447">
          <cell r="A7447"/>
          <cell r="B7447"/>
          <cell r="C7447"/>
          <cell r="D7447"/>
          <cell r="E7447"/>
          <cell r="F7447"/>
          <cell r="G7447"/>
          <cell r="H7447" t="str">
            <v/>
          </cell>
        </row>
        <row r="7448">
          <cell r="A7448"/>
          <cell r="B7448"/>
          <cell r="C7448"/>
          <cell r="D7448"/>
          <cell r="E7448"/>
          <cell r="F7448"/>
          <cell r="G7448"/>
          <cell r="H7448" t="str">
            <v/>
          </cell>
        </row>
        <row r="7449">
          <cell r="A7449"/>
          <cell r="B7449"/>
          <cell r="C7449"/>
          <cell r="D7449"/>
          <cell r="E7449"/>
          <cell r="F7449"/>
          <cell r="G7449"/>
          <cell r="H7449" t="str">
            <v/>
          </cell>
        </row>
        <row r="7450">
          <cell r="A7450"/>
          <cell r="B7450"/>
          <cell r="C7450"/>
          <cell r="D7450"/>
          <cell r="E7450"/>
          <cell r="F7450"/>
          <cell r="G7450"/>
          <cell r="H7450" t="str">
            <v/>
          </cell>
        </row>
        <row r="7451">
          <cell r="A7451"/>
          <cell r="B7451"/>
          <cell r="C7451"/>
          <cell r="D7451"/>
          <cell r="E7451"/>
          <cell r="F7451"/>
          <cell r="G7451"/>
          <cell r="H7451" t="str">
            <v/>
          </cell>
        </row>
        <row r="7452">
          <cell r="A7452"/>
          <cell r="B7452"/>
          <cell r="C7452"/>
          <cell r="D7452"/>
          <cell r="E7452"/>
          <cell r="F7452"/>
          <cell r="G7452"/>
          <cell r="H7452" t="str">
            <v/>
          </cell>
        </row>
        <row r="7453">
          <cell r="A7453"/>
          <cell r="B7453"/>
          <cell r="C7453"/>
          <cell r="D7453"/>
          <cell r="E7453"/>
          <cell r="F7453"/>
          <cell r="G7453"/>
          <cell r="H7453" t="str">
            <v/>
          </cell>
        </row>
        <row r="7454">
          <cell r="A7454"/>
          <cell r="B7454"/>
          <cell r="C7454"/>
          <cell r="D7454"/>
          <cell r="E7454"/>
          <cell r="F7454"/>
          <cell r="G7454"/>
          <cell r="H7454" t="str">
            <v/>
          </cell>
        </row>
        <row r="7455">
          <cell r="A7455" t="str">
            <v xml:space="preserve">TOTAL CANTIDAD ITEM </v>
          </cell>
          <cell r="B7455"/>
          <cell r="C7455"/>
          <cell r="D7455"/>
          <cell r="E7455"/>
          <cell r="F7455"/>
          <cell r="G7455"/>
          <cell r="H7455" t="str">
            <v/>
          </cell>
        </row>
        <row r="7456">
          <cell r="A7456" t="str">
            <v>INSERTE PLANO, GRÁFICO O ESQUEMA AQUÍ</v>
          </cell>
          <cell r="B7456"/>
          <cell r="C7456"/>
          <cell r="D7456"/>
          <cell r="E7456"/>
          <cell r="F7456"/>
          <cell r="G7456"/>
          <cell r="H7456"/>
        </row>
        <row r="7457">
          <cell r="A7457"/>
          <cell r="B7457"/>
          <cell r="C7457"/>
          <cell r="D7457"/>
          <cell r="E7457"/>
          <cell r="F7457"/>
          <cell r="G7457"/>
          <cell r="H7457"/>
        </row>
        <row r="7458">
          <cell r="A7458"/>
          <cell r="B7458"/>
          <cell r="C7458"/>
          <cell r="D7458"/>
          <cell r="E7458"/>
          <cell r="F7458"/>
          <cell r="G7458"/>
          <cell r="H7458"/>
        </row>
        <row r="7459">
          <cell r="A7459"/>
          <cell r="B7459"/>
          <cell r="C7459"/>
          <cell r="D7459"/>
          <cell r="E7459"/>
          <cell r="F7459"/>
          <cell r="G7459"/>
          <cell r="H7459"/>
        </row>
        <row r="7460">
          <cell r="A7460"/>
          <cell r="B7460"/>
          <cell r="C7460"/>
          <cell r="D7460"/>
          <cell r="E7460"/>
          <cell r="F7460"/>
          <cell r="G7460"/>
          <cell r="H7460"/>
        </row>
        <row r="7461">
          <cell r="A7461"/>
          <cell r="B7461"/>
          <cell r="C7461"/>
          <cell r="D7461"/>
          <cell r="E7461"/>
          <cell r="F7461"/>
          <cell r="G7461"/>
          <cell r="H7461"/>
        </row>
        <row r="7462">
          <cell r="A7462"/>
          <cell r="B7462"/>
          <cell r="C7462"/>
          <cell r="D7462"/>
          <cell r="E7462"/>
          <cell r="F7462"/>
          <cell r="G7462"/>
          <cell r="H7462"/>
        </row>
        <row r="7463">
          <cell r="A7463"/>
          <cell r="B7463"/>
          <cell r="C7463"/>
          <cell r="D7463"/>
          <cell r="E7463"/>
          <cell r="F7463"/>
          <cell r="G7463"/>
          <cell r="H7463"/>
        </row>
        <row r="7464">
          <cell r="A7464"/>
          <cell r="B7464"/>
          <cell r="C7464"/>
          <cell r="D7464"/>
          <cell r="E7464"/>
          <cell r="F7464"/>
          <cell r="G7464"/>
          <cell r="H7464"/>
        </row>
        <row r="7465">
          <cell r="A7465"/>
          <cell r="B7465"/>
          <cell r="C7465"/>
          <cell r="D7465"/>
          <cell r="E7465"/>
          <cell r="F7465"/>
          <cell r="G7465"/>
          <cell r="H7465"/>
        </row>
        <row r="7466">
          <cell r="A7466"/>
          <cell r="B7466"/>
          <cell r="C7466"/>
          <cell r="D7466"/>
          <cell r="E7466"/>
          <cell r="F7466"/>
          <cell r="G7466"/>
          <cell r="H7466"/>
        </row>
        <row r="7467">
          <cell r="A7467"/>
          <cell r="B7467"/>
          <cell r="C7467"/>
          <cell r="D7467"/>
          <cell r="E7467"/>
          <cell r="F7467"/>
          <cell r="G7467"/>
          <cell r="H7467"/>
        </row>
        <row r="7468">
          <cell r="A7468"/>
          <cell r="B7468"/>
          <cell r="C7468"/>
          <cell r="D7468"/>
          <cell r="E7468"/>
          <cell r="F7468"/>
          <cell r="G7468"/>
          <cell r="H7468"/>
        </row>
        <row r="7469">
          <cell r="A7469"/>
          <cell r="B7469"/>
          <cell r="C7469"/>
          <cell r="D7469"/>
          <cell r="E7469"/>
          <cell r="F7469"/>
          <cell r="G7469"/>
          <cell r="H7469"/>
        </row>
        <row r="7470">
          <cell r="A7470"/>
          <cell r="B7470"/>
          <cell r="C7470"/>
          <cell r="D7470"/>
          <cell r="E7470"/>
          <cell r="F7470"/>
          <cell r="G7470"/>
          <cell r="H7470"/>
        </row>
        <row r="7471">
          <cell r="A7471"/>
          <cell r="B7471"/>
          <cell r="C7471"/>
          <cell r="D7471"/>
          <cell r="E7471"/>
          <cell r="F7471"/>
          <cell r="G7471"/>
          <cell r="H7471"/>
        </row>
        <row r="7472">
          <cell r="A7472"/>
          <cell r="B7472"/>
          <cell r="C7472"/>
          <cell r="D7472"/>
          <cell r="E7472"/>
          <cell r="F7472"/>
          <cell r="G7472"/>
          <cell r="H7472"/>
        </row>
        <row r="7473">
          <cell r="A7473"/>
          <cell r="B7473"/>
          <cell r="C7473"/>
          <cell r="D7473"/>
          <cell r="E7473"/>
          <cell r="F7473"/>
          <cell r="G7473"/>
          <cell r="H7473"/>
        </row>
        <row r="7474">
          <cell r="A7474"/>
          <cell r="B7474"/>
          <cell r="C7474"/>
          <cell r="D7474"/>
          <cell r="E7474"/>
          <cell r="F7474"/>
          <cell r="G7474"/>
          <cell r="H7474"/>
        </row>
        <row r="7475">
          <cell r="A7475"/>
          <cell r="B7475"/>
          <cell r="C7475"/>
          <cell r="D7475"/>
          <cell r="E7475"/>
          <cell r="F7475"/>
          <cell r="G7475"/>
          <cell r="H7475"/>
        </row>
        <row r="7476">
          <cell r="A7476"/>
          <cell r="C7476"/>
          <cell r="D7476"/>
          <cell r="E7476"/>
          <cell r="F7476"/>
          <cell r="G7476"/>
        </row>
        <row r="7477">
          <cell r="A7477"/>
          <cell r="C7477"/>
          <cell r="D7477"/>
          <cell r="E7477"/>
          <cell r="F7477"/>
          <cell r="G7477"/>
        </row>
        <row r="7478">
          <cell r="A7478"/>
          <cell r="B7478"/>
          <cell r="C7478"/>
          <cell r="D7478"/>
          <cell r="E7478"/>
          <cell r="F7478"/>
          <cell r="G7478"/>
        </row>
        <row r="7479">
          <cell r="A7479"/>
          <cell r="B7479" t="str">
            <v>LUIS ROBERTO MONTERROSA OROZCO</v>
          </cell>
          <cell r="C7479"/>
          <cell r="D7479"/>
          <cell r="E7479"/>
          <cell r="F7479"/>
          <cell r="G7479"/>
        </row>
        <row r="7480">
          <cell r="A7480"/>
          <cell r="B7480" t="str">
            <v>ING. CIVIL CONSULTOR EXTERNO</v>
          </cell>
          <cell r="C7480"/>
          <cell r="D7480"/>
          <cell r="E7480"/>
          <cell r="F7480"/>
          <cell r="G7480"/>
        </row>
        <row r="7481">
          <cell r="A7481"/>
          <cell r="B7481" t="str">
            <v>PLANEACION MUNICIPAL</v>
          </cell>
          <cell r="C7481"/>
          <cell r="D7481"/>
          <cell r="E7481"/>
          <cell r="F7481"/>
          <cell r="G7481"/>
        </row>
        <row r="7482">
          <cell r="A7482"/>
          <cell r="B7482" t="str">
            <v>M.P. 5202140692</v>
          </cell>
          <cell r="C7482" t="str">
            <v>ITEM  - PÁGINA 2</v>
          </cell>
          <cell r="D7482"/>
          <cell r="E7482"/>
          <cell r="F7482"/>
          <cell r="G7482"/>
          <cell r="H7482"/>
        </row>
        <row r="7483">
          <cell r="A7483" t="str">
            <v>DEPARTAMENTO DE ANTIOQUIA</v>
          </cell>
          <cell r="B7483"/>
          <cell r="C7483"/>
          <cell r="D7483"/>
          <cell r="E7483"/>
          <cell r="F7483"/>
          <cell r="G7483"/>
          <cell r="H7483"/>
        </row>
        <row r="7484">
          <cell r="A7484" t="str">
            <v>MUNICIPIO DE CAUCASIA</v>
          </cell>
          <cell r="B7484"/>
          <cell r="C7484"/>
          <cell r="D7484"/>
          <cell r="E7484"/>
          <cell r="F7484"/>
          <cell r="G7484"/>
          <cell r="H7484"/>
        </row>
        <row r="7485">
          <cell r="A7485" t="str">
            <v>PROYECTO: CONSTRUCCION DE PAVIMENTO RIGIDO URBANO EN LA URBANIZACION VILLA SUAREZ DEL MUNICIPIO DE CAUCASIA ,ANTIOQUIA</v>
          </cell>
          <cell r="B7485"/>
          <cell r="C7485"/>
          <cell r="D7485"/>
          <cell r="E7485"/>
          <cell r="F7485"/>
          <cell r="G7485"/>
          <cell r="H7485"/>
        </row>
        <row r="7486">
          <cell r="A7486"/>
          <cell r="C7486"/>
          <cell r="D7486"/>
          <cell r="E7486"/>
          <cell r="F7486"/>
          <cell r="G7486"/>
          <cell r="H7486"/>
        </row>
        <row r="7487">
          <cell r="A7487" t="str">
            <v>MEMORIAS DE OBRA</v>
          </cell>
          <cell r="B7487"/>
          <cell r="C7487"/>
          <cell r="D7487"/>
          <cell r="E7487"/>
          <cell r="F7487"/>
          <cell r="G7487"/>
          <cell r="H7487"/>
        </row>
        <row r="7489">
          <cell r="A7489" t="str">
            <v>ITEM</v>
          </cell>
          <cell r="B7489" t="str">
            <v>DESCRIPCIÓN</v>
          </cell>
          <cell r="C7489"/>
          <cell r="D7489"/>
          <cell r="E7489"/>
          <cell r="F7489"/>
          <cell r="G7489" t="str">
            <v>UNIDAD</v>
          </cell>
          <cell r="H7489" t="str">
            <v>CANTIDAD</v>
          </cell>
        </row>
        <row r="7490">
          <cell r="A7490"/>
          <cell r="B7490" t="str">
            <v/>
          </cell>
          <cell r="C7490"/>
          <cell r="D7490"/>
          <cell r="E7490"/>
          <cell r="F7490"/>
          <cell r="G7490" t="str">
            <v/>
          </cell>
          <cell r="H7490" t="str">
            <v/>
          </cell>
        </row>
        <row r="7491">
          <cell r="A7491"/>
          <cell r="B7491"/>
          <cell r="C7491"/>
          <cell r="D7491"/>
          <cell r="E7491"/>
          <cell r="F7491"/>
          <cell r="G7491"/>
        </row>
        <row r="7492">
          <cell r="A7492" t="str">
            <v>DETALLE</v>
          </cell>
          <cell r="B7492"/>
          <cell r="C7492" t="str">
            <v>FACTOR</v>
          </cell>
          <cell r="D7492" t="str">
            <v>CANTIDAD</v>
          </cell>
          <cell r="E7492" t="str">
            <v>A (ML)</v>
          </cell>
          <cell r="F7492" t="str">
            <v>B (M2)</v>
          </cell>
          <cell r="G7492" t="str">
            <v>C (M3)</v>
          </cell>
          <cell r="H7492" t="str">
            <v>TOTAL</v>
          </cell>
        </row>
        <row r="7493">
          <cell r="A7493"/>
          <cell r="B7493"/>
          <cell r="C7493"/>
          <cell r="D7493"/>
          <cell r="E7493"/>
          <cell r="F7493"/>
          <cell r="G7493"/>
          <cell r="H7493" t="str">
            <v/>
          </cell>
        </row>
        <row r="7494">
          <cell r="A7494"/>
          <cell r="B7494"/>
          <cell r="C7494"/>
          <cell r="D7494"/>
          <cell r="E7494"/>
          <cell r="F7494"/>
          <cell r="G7494"/>
          <cell r="H7494" t="str">
            <v/>
          </cell>
        </row>
        <row r="7495">
          <cell r="A7495"/>
          <cell r="B7495"/>
          <cell r="C7495"/>
          <cell r="D7495"/>
          <cell r="E7495"/>
          <cell r="F7495"/>
          <cell r="G7495"/>
          <cell r="H7495" t="str">
            <v/>
          </cell>
        </row>
        <row r="7496">
          <cell r="A7496"/>
          <cell r="B7496"/>
          <cell r="C7496"/>
          <cell r="D7496"/>
          <cell r="E7496"/>
          <cell r="F7496"/>
          <cell r="G7496"/>
          <cell r="H7496" t="str">
            <v/>
          </cell>
        </row>
        <row r="7497">
          <cell r="A7497"/>
          <cell r="B7497"/>
          <cell r="C7497"/>
          <cell r="D7497"/>
          <cell r="E7497"/>
          <cell r="F7497"/>
          <cell r="G7497"/>
          <cell r="H7497" t="str">
            <v/>
          </cell>
        </row>
        <row r="7498">
          <cell r="A7498"/>
          <cell r="B7498"/>
          <cell r="C7498"/>
          <cell r="D7498"/>
          <cell r="E7498"/>
          <cell r="F7498"/>
          <cell r="G7498"/>
          <cell r="H7498" t="str">
            <v/>
          </cell>
        </row>
        <row r="7499">
          <cell r="A7499"/>
          <cell r="B7499"/>
          <cell r="C7499"/>
          <cell r="D7499"/>
          <cell r="E7499"/>
          <cell r="F7499"/>
          <cell r="G7499"/>
          <cell r="H7499" t="str">
            <v/>
          </cell>
        </row>
        <row r="7500">
          <cell r="A7500"/>
          <cell r="B7500"/>
          <cell r="C7500"/>
          <cell r="D7500"/>
          <cell r="E7500"/>
          <cell r="F7500"/>
          <cell r="G7500"/>
          <cell r="H7500" t="str">
            <v/>
          </cell>
        </row>
        <row r="7501">
          <cell r="A7501"/>
          <cell r="B7501"/>
          <cell r="C7501"/>
          <cell r="D7501"/>
          <cell r="E7501"/>
          <cell r="F7501"/>
          <cell r="G7501"/>
          <cell r="H7501" t="str">
            <v/>
          </cell>
        </row>
        <row r="7502">
          <cell r="A7502"/>
          <cell r="B7502"/>
          <cell r="C7502"/>
          <cell r="D7502"/>
          <cell r="E7502"/>
          <cell r="F7502"/>
          <cell r="G7502"/>
          <cell r="H7502" t="str">
            <v/>
          </cell>
        </row>
        <row r="7503">
          <cell r="A7503"/>
          <cell r="B7503"/>
          <cell r="C7503"/>
          <cell r="D7503"/>
          <cell r="E7503"/>
          <cell r="F7503"/>
          <cell r="G7503"/>
          <cell r="H7503" t="str">
            <v/>
          </cell>
        </row>
        <row r="7504">
          <cell r="A7504"/>
          <cell r="B7504"/>
          <cell r="C7504"/>
          <cell r="D7504"/>
          <cell r="E7504"/>
          <cell r="F7504"/>
          <cell r="G7504"/>
          <cell r="H7504" t="str">
            <v/>
          </cell>
        </row>
        <row r="7505">
          <cell r="A7505"/>
          <cell r="B7505"/>
          <cell r="C7505"/>
          <cell r="D7505"/>
          <cell r="E7505"/>
          <cell r="F7505"/>
          <cell r="G7505"/>
          <cell r="H7505" t="str">
            <v/>
          </cell>
        </row>
        <row r="7506">
          <cell r="A7506"/>
          <cell r="B7506"/>
          <cell r="C7506"/>
          <cell r="D7506"/>
          <cell r="E7506"/>
          <cell r="F7506"/>
          <cell r="G7506"/>
          <cell r="H7506" t="str">
            <v/>
          </cell>
        </row>
        <row r="7507">
          <cell r="A7507"/>
          <cell r="B7507"/>
          <cell r="C7507"/>
          <cell r="D7507"/>
          <cell r="E7507"/>
          <cell r="F7507"/>
          <cell r="G7507"/>
          <cell r="H7507" t="str">
            <v/>
          </cell>
        </row>
        <row r="7508">
          <cell r="A7508"/>
          <cell r="B7508"/>
          <cell r="C7508"/>
          <cell r="D7508"/>
          <cell r="E7508"/>
          <cell r="F7508"/>
          <cell r="G7508"/>
          <cell r="H7508" t="str">
            <v/>
          </cell>
        </row>
        <row r="7509">
          <cell r="A7509"/>
          <cell r="B7509"/>
          <cell r="C7509"/>
          <cell r="D7509"/>
          <cell r="E7509"/>
          <cell r="F7509"/>
          <cell r="G7509"/>
          <cell r="H7509" t="str">
            <v/>
          </cell>
        </row>
        <row r="7510">
          <cell r="A7510"/>
          <cell r="B7510"/>
          <cell r="C7510"/>
          <cell r="D7510"/>
          <cell r="E7510"/>
          <cell r="F7510"/>
          <cell r="G7510"/>
          <cell r="H7510" t="str">
            <v/>
          </cell>
        </row>
        <row r="7511">
          <cell r="A7511"/>
          <cell r="B7511"/>
          <cell r="C7511"/>
          <cell r="D7511"/>
          <cell r="E7511"/>
          <cell r="F7511"/>
          <cell r="G7511"/>
          <cell r="H7511" t="str">
            <v/>
          </cell>
        </row>
        <row r="7512">
          <cell r="A7512"/>
          <cell r="B7512"/>
          <cell r="C7512"/>
          <cell r="D7512"/>
          <cell r="E7512"/>
          <cell r="F7512"/>
          <cell r="G7512"/>
          <cell r="H7512" t="str">
            <v/>
          </cell>
        </row>
        <row r="7513">
          <cell r="A7513"/>
          <cell r="B7513"/>
          <cell r="C7513"/>
          <cell r="D7513"/>
          <cell r="E7513"/>
          <cell r="F7513"/>
          <cell r="G7513"/>
          <cell r="H7513" t="str">
            <v/>
          </cell>
        </row>
        <row r="7514">
          <cell r="A7514"/>
          <cell r="B7514"/>
          <cell r="C7514"/>
          <cell r="D7514"/>
          <cell r="E7514"/>
          <cell r="F7514"/>
          <cell r="G7514"/>
          <cell r="H7514" t="str">
            <v/>
          </cell>
        </row>
        <row r="7515">
          <cell r="A7515"/>
          <cell r="B7515"/>
          <cell r="C7515"/>
          <cell r="D7515"/>
          <cell r="E7515"/>
          <cell r="F7515"/>
          <cell r="G7515"/>
          <cell r="H7515" t="str">
            <v/>
          </cell>
        </row>
        <row r="7516">
          <cell r="A7516"/>
          <cell r="B7516"/>
          <cell r="C7516"/>
          <cell r="D7516"/>
          <cell r="E7516"/>
          <cell r="F7516"/>
          <cell r="G7516"/>
          <cell r="H7516" t="str">
            <v/>
          </cell>
        </row>
        <row r="7517">
          <cell r="A7517"/>
          <cell r="B7517"/>
          <cell r="C7517"/>
          <cell r="D7517"/>
          <cell r="E7517"/>
          <cell r="F7517"/>
          <cell r="G7517"/>
          <cell r="H7517" t="str">
            <v/>
          </cell>
        </row>
        <row r="7518">
          <cell r="A7518"/>
          <cell r="B7518"/>
          <cell r="C7518"/>
          <cell r="D7518"/>
          <cell r="E7518"/>
          <cell r="F7518"/>
          <cell r="G7518"/>
          <cell r="H7518" t="str">
            <v/>
          </cell>
        </row>
        <row r="7519">
          <cell r="A7519"/>
          <cell r="B7519"/>
          <cell r="C7519"/>
          <cell r="D7519"/>
          <cell r="E7519"/>
          <cell r="F7519"/>
          <cell r="G7519"/>
          <cell r="H7519" t="str">
            <v/>
          </cell>
        </row>
        <row r="7520">
          <cell r="A7520"/>
          <cell r="B7520"/>
          <cell r="C7520"/>
          <cell r="D7520"/>
          <cell r="E7520"/>
          <cell r="F7520"/>
          <cell r="G7520"/>
          <cell r="H7520" t="str">
            <v/>
          </cell>
        </row>
        <row r="7521">
          <cell r="A7521"/>
          <cell r="B7521"/>
          <cell r="C7521"/>
          <cell r="D7521"/>
          <cell r="E7521"/>
          <cell r="F7521"/>
          <cell r="G7521"/>
          <cell r="H7521" t="str">
            <v/>
          </cell>
        </row>
        <row r="7522">
          <cell r="A7522"/>
          <cell r="B7522"/>
          <cell r="C7522"/>
          <cell r="D7522"/>
          <cell r="E7522"/>
          <cell r="F7522"/>
          <cell r="G7522"/>
          <cell r="H7522" t="str">
            <v/>
          </cell>
        </row>
        <row r="7523">
          <cell r="A7523"/>
          <cell r="B7523"/>
          <cell r="C7523"/>
          <cell r="D7523"/>
          <cell r="E7523"/>
          <cell r="F7523"/>
          <cell r="G7523"/>
          <cell r="H7523" t="str">
            <v/>
          </cell>
        </row>
        <row r="7524">
          <cell r="A7524" t="str">
            <v>ITEM  - PÁGINA 1</v>
          </cell>
          <cell r="B7524"/>
          <cell r="C7524"/>
          <cell r="D7524"/>
          <cell r="E7524"/>
          <cell r="F7524"/>
          <cell r="G7524"/>
          <cell r="H7524"/>
        </row>
        <row r="7525">
          <cell r="A7525"/>
          <cell r="B7525"/>
          <cell r="C7525"/>
          <cell r="D7525"/>
          <cell r="E7525"/>
          <cell r="F7525"/>
          <cell r="G7525"/>
          <cell r="H7525" t="str">
            <v/>
          </cell>
        </row>
        <row r="7526">
          <cell r="A7526"/>
          <cell r="B7526"/>
          <cell r="C7526"/>
          <cell r="D7526"/>
          <cell r="E7526"/>
          <cell r="F7526"/>
          <cell r="G7526"/>
          <cell r="H7526" t="str">
            <v/>
          </cell>
        </row>
        <row r="7527">
          <cell r="A7527"/>
          <cell r="B7527"/>
          <cell r="C7527"/>
          <cell r="D7527"/>
          <cell r="E7527"/>
          <cell r="F7527"/>
          <cell r="G7527"/>
          <cell r="H7527" t="str">
            <v/>
          </cell>
        </row>
        <row r="7528">
          <cell r="A7528"/>
          <cell r="B7528"/>
          <cell r="C7528"/>
          <cell r="D7528"/>
          <cell r="E7528"/>
          <cell r="F7528"/>
          <cell r="G7528"/>
          <cell r="H7528" t="str">
            <v/>
          </cell>
        </row>
        <row r="7529">
          <cell r="A7529"/>
          <cell r="B7529"/>
          <cell r="C7529"/>
          <cell r="D7529"/>
          <cell r="E7529"/>
          <cell r="F7529"/>
          <cell r="G7529"/>
          <cell r="H7529" t="str">
            <v/>
          </cell>
        </row>
        <row r="7530">
          <cell r="A7530"/>
          <cell r="B7530"/>
          <cell r="C7530"/>
          <cell r="D7530"/>
          <cell r="E7530"/>
          <cell r="F7530"/>
          <cell r="G7530"/>
          <cell r="H7530" t="str">
            <v/>
          </cell>
        </row>
        <row r="7531">
          <cell r="A7531"/>
          <cell r="B7531"/>
          <cell r="C7531"/>
          <cell r="D7531"/>
          <cell r="E7531"/>
          <cell r="F7531"/>
          <cell r="G7531"/>
          <cell r="H7531" t="str">
            <v/>
          </cell>
        </row>
        <row r="7532">
          <cell r="A7532"/>
          <cell r="B7532"/>
          <cell r="C7532"/>
          <cell r="D7532"/>
          <cell r="E7532"/>
          <cell r="F7532"/>
          <cell r="G7532"/>
          <cell r="H7532" t="str">
            <v/>
          </cell>
        </row>
        <row r="7533">
          <cell r="A7533"/>
          <cell r="B7533"/>
          <cell r="C7533"/>
          <cell r="D7533"/>
          <cell r="E7533"/>
          <cell r="F7533"/>
          <cell r="G7533"/>
          <cell r="H7533" t="str">
            <v/>
          </cell>
        </row>
        <row r="7534">
          <cell r="A7534"/>
          <cell r="B7534"/>
          <cell r="C7534"/>
          <cell r="D7534"/>
          <cell r="E7534"/>
          <cell r="F7534"/>
          <cell r="G7534"/>
          <cell r="H7534" t="str">
            <v/>
          </cell>
        </row>
        <row r="7535">
          <cell r="A7535"/>
          <cell r="B7535"/>
          <cell r="C7535"/>
          <cell r="D7535"/>
          <cell r="E7535"/>
          <cell r="F7535"/>
          <cell r="G7535"/>
          <cell r="H7535" t="str">
            <v/>
          </cell>
        </row>
        <row r="7536">
          <cell r="A7536"/>
          <cell r="B7536"/>
          <cell r="C7536"/>
          <cell r="D7536"/>
          <cell r="E7536"/>
          <cell r="F7536"/>
          <cell r="G7536"/>
          <cell r="H7536" t="str">
            <v/>
          </cell>
        </row>
        <row r="7537">
          <cell r="A7537"/>
          <cell r="B7537"/>
          <cell r="C7537"/>
          <cell r="D7537"/>
          <cell r="E7537"/>
          <cell r="F7537"/>
          <cell r="G7537"/>
          <cell r="H7537" t="str">
            <v/>
          </cell>
        </row>
        <row r="7538">
          <cell r="A7538"/>
          <cell r="B7538"/>
          <cell r="C7538"/>
          <cell r="D7538"/>
          <cell r="E7538"/>
          <cell r="F7538"/>
          <cell r="G7538"/>
          <cell r="H7538" t="str">
            <v/>
          </cell>
        </row>
        <row r="7539">
          <cell r="A7539"/>
          <cell r="B7539"/>
          <cell r="C7539"/>
          <cell r="D7539"/>
          <cell r="E7539"/>
          <cell r="F7539"/>
          <cell r="G7539"/>
          <cell r="H7539" t="str">
            <v/>
          </cell>
        </row>
        <row r="7540">
          <cell r="A7540"/>
          <cell r="B7540"/>
          <cell r="C7540"/>
          <cell r="D7540"/>
          <cell r="E7540"/>
          <cell r="F7540"/>
          <cell r="G7540"/>
          <cell r="H7540" t="str">
            <v/>
          </cell>
        </row>
        <row r="7541">
          <cell r="A7541"/>
          <cell r="B7541"/>
          <cell r="C7541"/>
          <cell r="D7541"/>
          <cell r="E7541"/>
          <cell r="F7541"/>
          <cell r="G7541"/>
          <cell r="H7541" t="str">
            <v/>
          </cell>
        </row>
        <row r="7542">
          <cell r="A7542" t="str">
            <v xml:space="preserve">TOTAL CANTIDAD ITEM </v>
          </cell>
          <cell r="B7542"/>
          <cell r="C7542"/>
          <cell r="D7542"/>
          <cell r="E7542"/>
          <cell r="F7542"/>
          <cell r="G7542"/>
          <cell r="H7542" t="str">
            <v/>
          </cell>
        </row>
        <row r="7543">
          <cell r="A7543" t="str">
            <v>INSERTE PLANO, GRÁFICO O ESQUEMA AQUÍ</v>
          </cell>
          <cell r="B7543"/>
          <cell r="C7543"/>
          <cell r="D7543"/>
          <cell r="E7543"/>
          <cell r="F7543"/>
          <cell r="G7543"/>
          <cell r="H7543"/>
        </row>
        <row r="7544">
          <cell r="A7544"/>
          <cell r="B7544"/>
          <cell r="C7544"/>
          <cell r="D7544"/>
          <cell r="E7544"/>
          <cell r="F7544"/>
          <cell r="G7544"/>
          <cell r="H7544"/>
        </row>
        <row r="7545">
          <cell r="A7545"/>
          <cell r="B7545"/>
          <cell r="C7545"/>
          <cell r="D7545"/>
          <cell r="E7545"/>
          <cell r="F7545"/>
          <cell r="G7545"/>
          <cell r="H7545"/>
        </row>
        <row r="7546">
          <cell r="A7546"/>
          <cell r="B7546"/>
          <cell r="C7546"/>
          <cell r="D7546"/>
          <cell r="E7546"/>
          <cell r="F7546"/>
          <cell r="G7546"/>
          <cell r="H7546"/>
        </row>
        <row r="7547">
          <cell r="A7547"/>
          <cell r="B7547"/>
          <cell r="C7547"/>
          <cell r="D7547"/>
          <cell r="E7547"/>
          <cell r="F7547"/>
          <cell r="G7547"/>
          <cell r="H7547"/>
        </row>
        <row r="7548">
          <cell r="A7548"/>
          <cell r="B7548"/>
          <cell r="C7548"/>
          <cell r="D7548"/>
          <cell r="E7548"/>
          <cell r="F7548"/>
          <cell r="G7548"/>
          <cell r="H7548"/>
        </row>
        <row r="7549">
          <cell r="A7549"/>
          <cell r="B7549"/>
          <cell r="C7549"/>
          <cell r="D7549"/>
          <cell r="E7549"/>
          <cell r="F7549"/>
          <cell r="G7549"/>
          <cell r="H7549"/>
        </row>
        <row r="7550">
          <cell r="A7550"/>
          <cell r="B7550"/>
          <cell r="C7550"/>
          <cell r="D7550"/>
          <cell r="E7550"/>
          <cell r="F7550"/>
          <cell r="G7550"/>
          <cell r="H7550"/>
        </row>
        <row r="7551">
          <cell r="A7551"/>
          <cell r="B7551"/>
          <cell r="C7551"/>
          <cell r="D7551"/>
          <cell r="E7551"/>
          <cell r="F7551"/>
          <cell r="G7551"/>
          <cell r="H7551"/>
        </row>
        <row r="7552">
          <cell r="A7552"/>
          <cell r="B7552"/>
          <cell r="C7552"/>
          <cell r="D7552"/>
          <cell r="E7552"/>
          <cell r="F7552"/>
          <cell r="G7552"/>
          <cell r="H7552"/>
        </row>
        <row r="7553">
          <cell r="A7553"/>
          <cell r="B7553"/>
          <cell r="C7553"/>
          <cell r="D7553"/>
          <cell r="E7553"/>
          <cell r="F7553"/>
          <cell r="G7553"/>
          <cell r="H7553"/>
        </row>
        <row r="7554">
          <cell r="A7554"/>
          <cell r="B7554"/>
          <cell r="C7554"/>
          <cell r="D7554"/>
          <cell r="E7554"/>
          <cell r="F7554"/>
          <cell r="G7554"/>
          <cell r="H7554"/>
        </row>
        <row r="7555">
          <cell r="A7555"/>
          <cell r="B7555"/>
          <cell r="C7555"/>
          <cell r="D7555"/>
          <cell r="E7555"/>
          <cell r="F7555"/>
          <cell r="G7555"/>
          <cell r="H7555"/>
        </row>
        <row r="7556">
          <cell r="A7556"/>
          <cell r="B7556"/>
          <cell r="C7556"/>
          <cell r="D7556"/>
          <cell r="E7556"/>
          <cell r="F7556"/>
          <cell r="G7556"/>
          <cell r="H7556"/>
        </row>
        <row r="7557">
          <cell r="A7557"/>
          <cell r="B7557"/>
          <cell r="C7557"/>
          <cell r="D7557"/>
          <cell r="E7557"/>
          <cell r="F7557"/>
          <cell r="G7557"/>
          <cell r="H7557"/>
        </row>
        <row r="7558">
          <cell r="A7558"/>
          <cell r="B7558"/>
          <cell r="C7558"/>
          <cell r="D7558"/>
          <cell r="E7558"/>
          <cell r="F7558"/>
          <cell r="G7558"/>
          <cell r="H7558"/>
        </row>
        <row r="7559">
          <cell r="A7559"/>
          <cell r="B7559"/>
          <cell r="C7559"/>
          <cell r="D7559"/>
          <cell r="E7559"/>
          <cell r="F7559"/>
          <cell r="G7559"/>
          <cell r="H7559"/>
        </row>
        <row r="7560">
          <cell r="A7560"/>
          <cell r="B7560"/>
          <cell r="C7560"/>
          <cell r="D7560"/>
          <cell r="E7560"/>
          <cell r="F7560"/>
          <cell r="G7560"/>
          <cell r="H7560"/>
        </row>
        <row r="7561">
          <cell r="A7561"/>
          <cell r="B7561"/>
          <cell r="C7561"/>
          <cell r="D7561"/>
          <cell r="E7561"/>
          <cell r="F7561"/>
          <cell r="G7561"/>
          <cell r="H7561"/>
        </row>
        <row r="7562">
          <cell r="A7562"/>
          <cell r="B7562"/>
          <cell r="C7562"/>
          <cell r="D7562"/>
          <cell r="E7562"/>
          <cell r="F7562"/>
          <cell r="G7562"/>
          <cell r="H7562"/>
        </row>
        <row r="7563">
          <cell r="A7563"/>
          <cell r="C7563"/>
          <cell r="D7563"/>
          <cell r="E7563"/>
          <cell r="F7563"/>
          <cell r="G7563"/>
        </row>
        <row r="7564">
          <cell r="A7564"/>
          <cell r="C7564"/>
          <cell r="D7564"/>
          <cell r="E7564"/>
          <cell r="F7564"/>
          <cell r="G7564"/>
        </row>
        <row r="7565">
          <cell r="A7565"/>
          <cell r="B7565"/>
          <cell r="C7565"/>
          <cell r="D7565"/>
          <cell r="E7565"/>
          <cell r="F7565"/>
          <cell r="G7565"/>
        </row>
        <row r="7566">
          <cell r="A7566"/>
          <cell r="B7566" t="str">
            <v>LUIS ROBERTO MONTERROSA OROZCO</v>
          </cell>
          <cell r="C7566"/>
          <cell r="D7566"/>
          <cell r="E7566"/>
          <cell r="F7566"/>
          <cell r="G7566"/>
        </row>
        <row r="7567">
          <cell r="A7567"/>
          <cell r="B7567" t="str">
            <v>ING. CIVIL CONSULTOR EXTERNO</v>
          </cell>
          <cell r="C7567"/>
          <cell r="D7567"/>
          <cell r="E7567"/>
          <cell r="F7567"/>
          <cell r="G7567"/>
        </row>
        <row r="7568">
          <cell r="A7568"/>
          <cell r="B7568" t="str">
            <v>PLANEACION MUNICIPAL</v>
          </cell>
          <cell r="C7568"/>
          <cell r="D7568"/>
          <cell r="E7568"/>
          <cell r="F7568"/>
          <cell r="G7568"/>
        </row>
        <row r="7569">
          <cell r="A7569"/>
          <cell r="B7569" t="str">
            <v>M.P. 5202140692</v>
          </cell>
          <cell r="C7569" t="str">
            <v>ITEM  - PÁGINA 2</v>
          </cell>
          <cell r="D7569"/>
          <cell r="E7569"/>
          <cell r="F7569"/>
          <cell r="G7569"/>
          <cell r="H7569"/>
        </row>
        <row r="7570">
          <cell r="A7570" t="str">
            <v>DEPARTAMENTO DE ANTIOQUIA</v>
          </cell>
          <cell r="B7570"/>
          <cell r="C7570"/>
          <cell r="D7570"/>
          <cell r="E7570"/>
          <cell r="F7570"/>
          <cell r="G7570"/>
          <cell r="H7570"/>
        </row>
        <row r="7571">
          <cell r="A7571" t="str">
            <v>MUNICIPIO DE CAUCASIA</v>
          </cell>
          <cell r="B7571"/>
          <cell r="C7571"/>
          <cell r="D7571"/>
          <cell r="E7571"/>
          <cell r="F7571"/>
          <cell r="G7571"/>
          <cell r="H7571"/>
        </row>
        <row r="7572">
          <cell r="A7572" t="str">
            <v>PROYECTO: CONSTRUCCION DE PAVIMENTO RIGIDO URBANO EN LA URBANIZACION VILLA SUAREZ DEL MUNICIPIO DE CAUCASIA ,ANTIOQUIA</v>
          </cell>
          <cell r="B7572"/>
          <cell r="C7572"/>
          <cell r="D7572"/>
          <cell r="E7572"/>
          <cell r="F7572"/>
          <cell r="G7572"/>
          <cell r="H7572"/>
        </row>
        <row r="7573">
          <cell r="A7573"/>
          <cell r="C7573"/>
          <cell r="D7573"/>
          <cell r="E7573"/>
          <cell r="F7573"/>
          <cell r="G7573"/>
          <cell r="H7573"/>
        </row>
        <row r="7574">
          <cell r="A7574" t="str">
            <v>MEMORIAS DE OBRA</v>
          </cell>
          <cell r="B7574"/>
          <cell r="C7574"/>
          <cell r="D7574"/>
          <cell r="E7574"/>
          <cell r="F7574"/>
          <cell r="G7574"/>
          <cell r="H7574"/>
        </row>
        <row r="7576">
          <cell r="A7576" t="str">
            <v>ITEM</v>
          </cell>
          <cell r="B7576" t="str">
            <v>DESCRIPCIÓN</v>
          </cell>
          <cell r="C7576"/>
          <cell r="D7576"/>
          <cell r="E7576"/>
          <cell r="F7576"/>
          <cell r="G7576" t="str">
            <v>UNIDAD</v>
          </cell>
          <cell r="H7576" t="str">
            <v>CANTIDAD</v>
          </cell>
        </row>
        <row r="7577">
          <cell r="A7577"/>
          <cell r="B7577" t="str">
            <v/>
          </cell>
          <cell r="C7577"/>
          <cell r="D7577"/>
          <cell r="E7577"/>
          <cell r="F7577"/>
          <cell r="G7577" t="str">
            <v/>
          </cell>
          <cell r="H7577" t="str">
            <v/>
          </cell>
        </row>
        <row r="7578">
          <cell r="A7578"/>
          <cell r="B7578"/>
          <cell r="C7578"/>
          <cell r="D7578"/>
          <cell r="E7578"/>
          <cell r="F7578"/>
          <cell r="G7578"/>
        </row>
        <row r="7579">
          <cell r="A7579" t="str">
            <v>DETALLE</v>
          </cell>
          <cell r="B7579"/>
          <cell r="C7579" t="str">
            <v>FACTOR</v>
          </cell>
          <cell r="D7579" t="str">
            <v>CANTIDAD</v>
          </cell>
          <cell r="E7579" t="str">
            <v>A (ML)</v>
          </cell>
          <cell r="F7579" t="str">
            <v>B (M2)</v>
          </cell>
          <cell r="G7579" t="str">
            <v>C (M3)</v>
          </cell>
          <cell r="H7579" t="str">
            <v>TOTAL</v>
          </cell>
        </row>
        <row r="7580">
          <cell r="A7580"/>
          <cell r="B7580"/>
          <cell r="C7580"/>
          <cell r="D7580"/>
          <cell r="E7580"/>
          <cell r="F7580"/>
          <cell r="G7580"/>
          <cell r="H7580" t="str">
            <v/>
          </cell>
        </row>
        <row r="7581">
          <cell r="A7581"/>
          <cell r="B7581"/>
          <cell r="C7581"/>
          <cell r="D7581"/>
          <cell r="E7581"/>
          <cell r="F7581"/>
          <cell r="G7581"/>
          <cell r="H7581" t="str">
            <v/>
          </cell>
        </row>
        <row r="7582">
          <cell r="A7582"/>
          <cell r="B7582"/>
          <cell r="C7582"/>
          <cell r="D7582"/>
          <cell r="E7582"/>
          <cell r="F7582"/>
          <cell r="G7582"/>
          <cell r="H7582" t="str">
            <v/>
          </cell>
        </row>
        <row r="7583">
          <cell r="A7583"/>
          <cell r="B7583"/>
          <cell r="C7583"/>
          <cell r="D7583"/>
          <cell r="E7583"/>
          <cell r="F7583"/>
          <cell r="G7583"/>
          <cell r="H7583" t="str">
            <v/>
          </cell>
        </row>
        <row r="7584">
          <cell r="A7584"/>
          <cell r="B7584"/>
          <cell r="C7584"/>
          <cell r="D7584"/>
          <cell r="E7584"/>
          <cell r="F7584"/>
          <cell r="G7584"/>
          <cell r="H7584" t="str">
            <v/>
          </cell>
        </row>
        <row r="7585">
          <cell r="A7585"/>
          <cell r="B7585"/>
          <cell r="C7585"/>
          <cell r="D7585"/>
          <cell r="E7585"/>
          <cell r="F7585"/>
          <cell r="G7585"/>
          <cell r="H7585" t="str">
            <v/>
          </cell>
        </row>
        <row r="7586">
          <cell r="A7586"/>
          <cell r="B7586"/>
          <cell r="C7586"/>
          <cell r="D7586"/>
          <cell r="E7586"/>
          <cell r="F7586"/>
          <cell r="G7586"/>
          <cell r="H7586" t="str">
            <v/>
          </cell>
        </row>
        <row r="7587">
          <cell r="A7587"/>
          <cell r="B7587"/>
          <cell r="C7587"/>
          <cell r="D7587"/>
          <cell r="E7587"/>
          <cell r="F7587"/>
          <cell r="G7587"/>
          <cell r="H7587" t="str">
            <v/>
          </cell>
        </row>
        <row r="7588">
          <cell r="A7588"/>
          <cell r="B7588"/>
          <cell r="C7588"/>
          <cell r="D7588"/>
          <cell r="E7588"/>
          <cell r="F7588"/>
          <cell r="G7588"/>
          <cell r="H7588" t="str">
            <v/>
          </cell>
        </row>
        <row r="7589">
          <cell r="A7589"/>
          <cell r="B7589"/>
          <cell r="C7589"/>
          <cell r="D7589"/>
          <cell r="E7589"/>
          <cell r="F7589"/>
          <cell r="G7589"/>
          <cell r="H7589" t="str">
            <v/>
          </cell>
        </row>
        <row r="7590">
          <cell r="A7590"/>
          <cell r="B7590"/>
          <cell r="C7590"/>
          <cell r="D7590"/>
          <cell r="E7590"/>
          <cell r="F7590"/>
          <cell r="G7590"/>
          <cell r="H7590" t="str">
            <v/>
          </cell>
        </row>
        <row r="7591">
          <cell r="A7591"/>
          <cell r="B7591"/>
          <cell r="C7591"/>
          <cell r="D7591"/>
          <cell r="E7591"/>
          <cell r="F7591"/>
          <cell r="G7591"/>
          <cell r="H7591" t="str">
            <v/>
          </cell>
        </row>
        <row r="7592">
          <cell r="A7592"/>
          <cell r="B7592"/>
          <cell r="C7592"/>
          <cell r="D7592"/>
          <cell r="E7592"/>
          <cell r="F7592"/>
          <cell r="G7592"/>
          <cell r="H7592" t="str">
            <v/>
          </cell>
        </row>
        <row r="7593">
          <cell r="A7593"/>
          <cell r="B7593"/>
          <cell r="C7593"/>
          <cell r="D7593"/>
          <cell r="E7593"/>
          <cell r="F7593"/>
          <cell r="G7593"/>
          <cell r="H7593" t="str">
            <v/>
          </cell>
        </row>
        <row r="7594">
          <cell r="A7594"/>
          <cell r="B7594"/>
          <cell r="C7594"/>
          <cell r="D7594"/>
          <cell r="E7594"/>
          <cell r="F7594"/>
          <cell r="G7594"/>
          <cell r="H7594" t="str">
            <v/>
          </cell>
        </row>
        <row r="7595">
          <cell r="A7595"/>
          <cell r="B7595"/>
          <cell r="C7595"/>
          <cell r="D7595"/>
          <cell r="E7595"/>
          <cell r="F7595"/>
          <cell r="G7595"/>
          <cell r="H7595" t="str">
            <v/>
          </cell>
        </row>
        <row r="7596">
          <cell r="A7596"/>
          <cell r="B7596"/>
          <cell r="C7596"/>
          <cell r="D7596"/>
          <cell r="E7596"/>
          <cell r="F7596"/>
          <cell r="G7596"/>
          <cell r="H7596" t="str">
            <v/>
          </cell>
        </row>
        <row r="7597">
          <cell r="A7597"/>
          <cell r="B7597"/>
          <cell r="C7597"/>
          <cell r="D7597"/>
          <cell r="E7597"/>
          <cell r="F7597"/>
          <cell r="G7597"/>
          <cell r="H7597" t="str">
            <v/>
          </cell>
        </row>
        <row r="7598">
          <cell r="A7598"/>
          <cell r="B7598"/>
          <cell r="C7598"/>
          <cell r="D7598"/>
          <cell r="E7598"/>
          <cell r="F7598"/>
          <cell r="G7598"/>
          <cell r="H7598" t="str">
            <v/>
          </cell>
        </row>
        <row r="7599">
          <cell r="A7599"/>
          <cell r="B7599"/>
          <cell r="C7599"/>
          <cell r="D7599"/>
          <cell r="E7599"/>
          <cell r="F7599"/>
          <cell r="G7599"/>
          <cell r="H7599" t="str">
            <v/>
          </cell>
        </row>
        <row r="7600">
          <cell r="A7600"/>
          <cell r="B7600"/>
          <cell r="C7600"/>
          <cell r="D7600"/>
          <cell r="E7600"/>
          <cell r="F7600"/>
          <cell r="G7600"/>
          <cell r="H7600" t="str">
            <v/>
          </cell>
        </row>
        <row r="7601">
          <cell r="A7601"/>
          <cell r="B7601"/>
          <cell r="C7601"/>
          <cell r="D7601"/>
          <cell r="E7601"/>
          <cell r="F7601"/>
          <cell r="G7601"/>
          <cell r="H7601" t="str">
            <v/>
          </cell>
        </row>
        <row r="7602">
          <cell r="A7602"/>
          <cell r="B7602"/>
          <cell r="C7602"/>
          <cell r="D7602"/>
          <cell r="E7602"/>
          <cell r="F7602"/>
          <cell r="G7602"/>
          <cell r="H7602" t="str">
            <v/>
          </cell>
        </row>
        <row r="7603">
          <cell r="A7603"/>
          <cell r="B7603"/>
          <cell r="C7603"/>
          <cell r="D7603"/>
          <cell r="E7603"/>
          <cell r="F7603"/>
          <cell r="G7603"/>
          <cell r="H7603" t="str">
            <v/>
          </cell>
        </row>
        <row r="7604">
          <cell r="A7604"/>
          <cell r="B7604"/>
          <cell r="C7604"/>
          <cell r="D7604"/>
          <cell r="E7604"/>
          <cell r="F7604"/>
          <cell r="G7604"/>
          <cell r="H7604" t="str">
            <v/>
          </cell>
        </row>
        <row r="7605">
          <cell r="A7605"/>
          <cell r="B7605"/>
          <cell r="C7605"/>
          <cell r="D7605"/>
          <cell r="E7605"/>
          <cell r="F7605"/>
          <cell r="G7605"/>
          <cell r="H7605" t="str">
            <v/>
          </cell>
        </row>
        <row r="7606">
          <cell r="A7606"/>
          <cell r="B7606"/>
          <cell r="C7606"/>
          <cell r="D7606"/>
          <cell r="E7606"/>
          <cell r="F7606"/>
          <cell r="G7606"/>
          <cell r="H7606" t="str">
            <v/>
          </cell>
        </row>
        <row r="7607">
          <cell r="A7607"/>
          <cell r="B7607"/>
          <cell r="C7607"/>
          <cell r="D7607"/>
          <cell r="E7607"/>
          <cell r="F7607"/>
          <cell r="G7607"/>
          <cell r="H7607" t="str">
            <v/>
          </cell>
        </row>
        <row r="7608">
          <cell r="A7608"/>
          <cell r="B7608"/>
          <cell r="C7608"/>
          <cell r="D7608"/>
          <cell r="E7608"/>
          <cell r="F7608"/>
          <cell r="G7608"/>
          <cell r="H7608" t="str">
            <v/>
          </cell>
        </row>
        <row r="7609">
          <cell r="A7609"/>
          <cell r="B7609"/>
          <cell r="C7609"/>
          <cell r="D7609"/>
          <cell r="E7609"/>
          <cell r="F7609"/>
          <cell r="G7609"/>
          <cell r="H7609" t="str">
            <v/>
          </cell>
        </row>
        <row r="7610">
          <cell r="A7610"/>
          <cell r="B7610"/>
          <cell r="C7610"/>
          <cell r="D7610"/>
          <cell r="E7610"/>
          <cell r="F7610"/>
          <cell r="G7610"/>
          <cell r="H7610" t="str">
            <v/>
          </cell>
        </row>
        <row r="7611">
          <cell r="A7611" t="str">
            <v>ITEM  - PÁGINA 1</v>
          </cell>
          <cell r="B7611"/>
          <cell r="C7611"/>
          <cell r="D7611"/>
          <cell r="E7611"/>
          <cell r="F7611"/>
          <cell r="G7611"/>
          <cell r="H7611"/>
        </row>
        <row r="7612">
          <cell r="A7612"/>
          <cell r="B7612"/>
          <cell r="C7612"/>
          <cell r="D7612"/>
          <cell r="E7612"/>
          <cell r="F7612"/>
          <cell r="G7612"/>
          <cell r="H7612" t="str">
            <v/>
          </cell>
        </row>
        <row r="7613">
          <cell r="A7613"/>
          <cell r="B7613"/>
          <cell r="C7613"/>
          <cell r="D7613"/>
          <cell r="E7613"/>
          <cell r="F7613"/>
          <cell r="G7613"/>
          <cell r="H7613" t="str">
            <v/>
          </cell>
        </row>
        <row r="7614">
          <cell r="A7614"/>
          <cell r="B7614"/>
          <cell r="C7614"/>
          <cell r="D7614"/>
          <cell r="E7614"/>
          <cell r="F7614"/>
          <cell r="G7614"/>
          <cell r="H7614" t="str">
            <v/>
          </cell>
        </row>
        <row r="7615">
          <cell r="A7615"/>
          <cell r="B7615"/>
          <cell r="C7615"/>
          <cell r="D7615"/>
          <cell r="E7615"/>
          <cell r="F7615"/>
          <cell r="G7615"/>
          <cell r="H7615" t="str">
            <v/>
          </cell>
        </row>
        <row r="7616">
          <cell r="A7616"/>
          <cell r="B7616"/>
          <cell r="C7616"/>
          <cell r="D7616"/>
          <cell r="E7616"/>
          <cell r="F7616"/>
          <cell r="G7616"/>
          <cell r="H7616" t="str">
            <v/>
          </cell>
        </row>
        <row r="7617">
          <cell r="A7617"/>
          <cell r="B7617"/>
          <cell r="C7617"/>
          <cell r="D7617"/>
          <cell r="E7617"/>
          <cell r="F7617"/>
          <cell r="G7617"/>
          <cell r="H7617" t="str">
            <v/>
          </cell>
        </row>
        <row r="7618">
          <cell r="A7618"/>
          <cell r="B7618"/>
          <cell r="C7618"/>
          <cell r="D7618"/>
          <cell r="E7618"/>
          <cell r="F7618"/>
          <cell r="G7618"/>
          <cell r="H7618" t="str">
            <v/>
          </cell>
        </row>
        <row r="7619">
          <cell r="A7619"/>
          <cell r="B7619"/>
          <cell r="C7619"/>
          <cell r="D7619"/>
          <cell r="E7619"/>
          <cell r="F7619"/>
          <cell r="G7619"/>
          <cell r="H7619" t="str">
            <v/>
          </cell>
        </row>
        <row r="7620">
          <cell r="A7620"/>
          <cell r="B7620"/>
          <cell r="C7620"/>
          <cell r="D7620"/>
          <cell r="E7620"/>
          <cell r="F7620"/>
          <cell r="G7620"/>
          <cell r="H7620" t="str">
            <v/>
          </cell>
        </row>
        <row r="7621">
          <cell r="A7621"/>
          <cell r="B7621"/>
          <cell r="C7621"/>
          <cell r="D7621"/>
          <cell r="E7621"/>
          <cell r="F7621"/>
          <cell r="G7621"/>
          <cell r="H7621" t="str">
            <v/>
          </cell>
        </row>
        <row r="7622">
          <cell r="A7622"/>
          <cell r="B7622"/>
          <cell r="C7622"/>
          <cell r="D7622"/>
          <cell r="E7622"/>
          <cell r="F7622"/>
          <cell r="G7622"/>
          <cell r="H7622" t="str">
            <v/>
          </cell>
        </row>
        <row r="7623">
          <cell r="A7623"/>
          <cell r="B7623"/>
          <cell r="C7623"/>
          <cell r="D7623"/>
          <cell r="E7623"/>
          <cell r="F7623"/>
          <cell r="G7623"/>
          <cell r="H7623" t="str">
            <v/>
          </cell>
        </row>
        <row r="7624">
          <cell r="A7624"/>
          <cell r="B7624"/>
          <cell r="C7624"/>
          <cell r="D7624"/>
          <cell r="E7624"/>
          <cell r="F7624"/>
          <cell r="G7624"/>
          <cell r="H7624" t="str">
            <v/>
          </cell>
        </row>
        <row r="7625">
          <cell r="A7625"/>
          <cell r="B7625"/>
          <cell r="C7625"/>
          <cell r="D7625"/>
          <cell r="E7625"/>
          <cell r="F7625"/>
          <cell r="G7625"/>
          <cell r="H7625" t="str">
            <v/>
          </cell>
        </row>
        <row r="7626">
          <cell r="A7626"/>
          <cell r="B7626"/>
          <cell r="C7626"/>
          <cell r="D7626"/>
          <cell r="E7626"/>
          <cell r="F7626"/>
          <cell r="G7626"/>
          <cell r="H7626" t="str">
            <v/>
          </cell>
        </row>
        <row r="7627">
          <cell r="A7627"/>
          <cell r="B7627"/>
          <cell r="C7627"/>
          <cell r="D7627"/>
          <cell r="E7627"/>
          <cell r="F7627"/>
          <cell r="G7627"/>
          <cell r="H7627" t="str">
            <v/>
          </cell>
        </row>
        <row r="7628">
          <cell r="A7628"/>
          <cell r="B7628"/>
          <cell r="C7628"/>
          <cell r="D7628"/>
          <cell r="E7628"/>
          <cell r="F7628"/>
          <cell r="G7628"/>
          <cell r="H7628" t="str">
            <v/>
          </cell>
        </row>
        <row r="7629">
          <cell r="A7629" t="str">
            <v xml:space="preserve">TOTAL CANTIDAD ITEM </v>
          </cell>
          <cell r="B7629"/>
          <cell r="C7629"/>
          <cell r="D7629"/>
          <cell r="E7629"/>
          <cell r="F7629"/>
          <cell r="G7629"/>
          <cell r="H7629" t="str">
            <v/>
          </cell>
        </row>
        <row r="7630">
          <cell r="A7630" t="str">
            <v>INSERTE PLANO, GRÁFICO O ESQUEMA AQUÍ</v>
          </cell>
          <cell r="B7630"/>
          <cell r="C7630"/>
          <cell r="D7630"/>
          <cell r="E7630"/>
          <cell r="F7630"/>
          <cell r="G7630"/>
          <cell r="H7630"/>
        </row>
        <row r="7631">
          <cell r="A7631"/>
          <cell r="B7631"/>
          <cell r="C7631"/>
          <cell r="D7631"/>
          <cell r="E7631"/>
          <cell r="F7631"/>
          <cell r="G7631"/>
          <cell r="H7631"/>
        </row>
        <row r="7632">
          <cell r="A7632"/>
          <cell r="B7632"/>
          <cell r="C7632"/>
          <cell r="D7632"/>
          <cell r="E7632"/>
          <cell r="F7632"/>
          <cell r="G7632"/>
          <cell r="H7632"/>
        </row>
        <row r="7633">
          <cell r="A7633"/>
          <cell r="B7633"/>
          <cell r="C7633"/>
          <cell r="D7633"/>
          <cell r="E7633"/>
          <cell r="F7633"/>
          <cell r="G7633"/>
          <cell r="H7633"/>
        </row>
        <row r="7634">
          <cell r="A7634"/>
          <cell r="B7634"/>
          <cell r="C7634"/>
          <cell r="D7634"/>
          <cell r="E7634"/>
          <cell r="F7634"/>
          <cell r="G7634"/>
          <cell r="H7634"/>
        </row>
        <row r="7635">
          <cell r="A7635"/>
          <cell r="B7635"/>
          <cell r="C7635"/>
          <cell r="D7635"/>
          <cell r="E7635"/>
          <cell r="F7635"/>
          <cell r="G7635"/>
          <cell r="H7635"/>
        </row>
        <row r="7636">
          <cell r="A7636"/>
          <cell r="B7636"/>
          <cell r="C7636"/>
          <cell r="D7636"/>
          <cell r="E7636"/>
          <cell r="F7636"/>
          <cell r="G7636"/>
          <cell r="H7636"/>
        </row>
        <row r="7637">
          <cell r="A7637"/>
          <cell r="B7637"/>
          <cell r="C7637"/>
          <cell r="D7637"/>
          <cell r="E7637"/>
          <cell r="F7637"/>
          <cell r="G7637"/>
          <cell r="H7637"/>
        </row>
        <row r="7638">
          <cell r="A7638"/>
          <cell r="B7638"/>
          <cell r="C7638"/>
          <cell r="D7638"/>
          <cell r="E7638"/>
          <cell r="F7638"/>
          <cell r="G7638"/>
          <cell r="H7638"/>
        </row>
        <row r="7639">
          <cell r="A7639"/>
          <cell r="B7639"/>
          <cell r="C7639"/>
          <cell r="D7639"/>
          <cell r="E7639"/>
          <cell r="F7639"/>
          <cell r="G7639"/>
          <cell r="H7639"/>
        </row>
        <row r="7640">
          <cell r="A7640"/>
          <cell r="B7640"/>
          <cell r="C7640"/>
          <cell r="D7640"/>
          <cell r="E7640"/>
          <cell r="F7640"/>
          <cell r="G7640"/>
          <cell r="H7640"/>
        </row>
        <row r="7641">
          <cell r="A7641"/>
          <cell r="B7641"/>
          <cell r="C7641"/>
          <cell r="D7641"/>
          <cell r="E7641"/>
          <cell r="F7641"/>
          <cell r="G7641"/>
          <cell r="H7641"/>
        </row>
        <row r="7642">
          <cell r="A7642"/>
          <cell r="B7642"/>
          <cell r="C7642"/>
          <cell r="D7642"/>
          <cell r="E7642"/>
          <cell r="F7642"/>
          <cell r="G7642"/>
          <cell r="H7642"/>
        </row>
        <row r="7643">
          <cell r="A7643"/>
          <cell r="B7643"/>
          <cell r="C7643"/>
          <cell r="D7643"/>
          <cell r="E7643"/>
          <cell r="F7643"/>
          <cell r="G7643"/>
          <cell r="H7643"/>
        </row>
        <row r="7644">
          <cell r="A7644"/>
          <cell r="B7644"/>
          <cell r="C7644"/>
          <cell r="D7644"/>
          <cell r="E7644"/>
          <cell r="F7644"/>
          <cell r="G7644"/>
          <cell r="H7644"/>
        </row>
        <row r="7645">
          <cell r="A7645"/>
          <cell r="B7645"/>
          <cell r="C7645"/>
          <cell r="D7645"/>
          <cell r="E7645"/>
          <cell r="F7645"/>
          <cell r="G7645"/>
          <cell r="H7645"/>
        </row>
        <row r="7646">
          <cell r="A7646"/>
          <cell r="B7646"/>
          <cell r="C7646"/>
          <cell r="D7646"/>
          <cell r="E7646"/>
          <cell r="F7646"/>
          <cell r="G7646"/>
          <cell r="H7646"/>
        </row>
        <row r="7647">
          <cell r="A7647"/>
          <cell r="B7647"/>
          <cell r="C7647"/>
          <cell r="D7647"/>
          <cell r="E7647"/>
          <cell r="F7647"/>
          <cell r="G7647"/>
          <cell r="H7647"/>
        </row>
        <row r="7648">
          <cell r="A7648"/>
          <cell r="B7648"/>
          <cell r="C7648"/>
          <cell r="D7648"/>
          <cell r="E7648"/>
          <cell r="F7648"/>
          <cell r="G7648"/>
          <cell r="H7648"/>
        </row>
        <row r="7649">
          <cell r="A7649"/>
          <cell r="B7649"/>
          <cell r="C7649"/>
          <cell r="D7649"/>
          <cell r="E7649"/>
          <cell r="F7649"/>
          <cell r="G7649"/>
          <cell r="H7649"/>
        </row>
        <row r="7650">
          <cell r="A7650"/>
          <cell r="C7650"/>
          <cell r="D7650"/>
          <cell r="E7650"/>
          <cell r="F7650"/>
          <cell r="G7650"/>
        </row>
        <row r="7651">
          <cell r="A7651"/>
          <cell r="C7651"/>
          <cell r="D7651"/>
          <cell r="E7651"/>
          <cell r="F7651"/>
          <cell r="G7651"/>
        </row>
        <row r="7652">
          <cell r="A7652"/>
          <cell r="B7652"/>
          <cell r="C7652"/>
          <cell r="D7652"/>
          <cell r="E7652"/>
          <cell r="F7652"/>
          <cell r="G7652"/>
        </row>
        <row r="7653">
          <cell r="A7653"/>
          <cell r="B7653" t="str">
            <v>LUIS ROBERTO MONTERROSA OROZCO</v>
          </cell>
          <cell r="C7653"/>
          <cell r="D7653"/>
          <cell r="E7653"/>
          <cell r="F7653"/>
          <cell r="G7653"/>
        </row>
        <row r="7654">
          <cell r="A7654"/>
          <cell r="B7654" t="str">
            <v>ING. CIVIL CONSULTOR EXTERNO</v>
          </cell>
          <cell r="C7654"/>
          <cell r="D7654"/>
          <cell r="E7654"/>
          <cell r="F7654"/>
          <cell r="G7654"/>
        </row>
        <row r="7655">
          <cell r="A7655"/>
          <cell r="B7655" t="str">
            <v>PLANEACION MUNICIPAL</v>
          </cell>
          <cell r="C7655"/>
          <cell r="D7655"/>
          <cell r="E7655"/>
          <cell r="F7655"/>
          <cell r="G7655"/>
        </row>
        <row r="7656">
          <cell r="A7656"/>
          <cell r="B7656" t="str">
            <v>M.P. 5202140692</v>
          </cell>
          <cell r="C7656" t="str">
            <v>ITEM  - PÁGINA 2</v>
          </cell>
          <cell r="D7656"/>
          <cell r="E7656"/>
          <cell r="F7656"/>
          <cell r="G7656"/>
          <cell r="H7656"/>
        </row>
        <row r="7657">
          <cell r="A7657" t="str">
            <v>DEPARTAMENTO DE ANTIOQUIA</v>
          </cell>
          <cell r="B7657"/>
          <cell r="C7657"/>
          <cell r="D7657"/>
          <cell r="E7657"/>
          <cell r="F7657"/>
          <cell r="G7657"/>
          <cell r="H7657"/>
        </row>
        <row r="7658">
          <cell r="A7658" t="str">
            <v>MUNICIPIO DE CAUCASIA</v>
          </cell>
          <cell r="B7658"/>
          <cell r="C7658"/>
          <cell r="D7658"/>
          <cell r="E7658"/>
          <cell r="F7658"/>
          <cell r="G7658"/>
          <cell r="H7658"/>
        </row>
        <row r="7659">
          <cell r="A7659" t="str">
            <v>PROYECTO: CONSTRUCCION DE PAVIMENTO RIGIDO URBANO EN LA URBANIZACION VILLA SUAREZ DEL MUNICIPIO DE CAUCASIA ,ANTIOQUIA</v>
          </cell>
          <cell r="B7659"/>
          <cell r="C7659"/>
          <cell r="D7659"/>
          <cell r="E7659"/>
          <cell r="F7659"/>
          <cell r="G7659"/>
          <cell r="H7659"/>
        </row>
        <row r="7660">
          <cell r="A7660"/>
          <cell r="C7660"/>
          <cell r="D7660"/>
          <cell r="E7660"/>
          <cell r="F7660"/>
          <cell r="G7660"/>
          <cell r="H7660"/>
        </row>
        <row r="7661">
          <cell r="A7661" t="str">
            <v>MEMORIAS DE OBRA</v>
          </cell>
          <cell r="B7661"/>
          <cell r="C7661"/>
          <cell r="D7661"/>
          <cell r="E7661"/>
          <cell r="F7661"/>
          <cell r="G7661"/>
          <cell r="H7661"/>
        </row>
        <row r="7663">
          <cell r="A7663" t="str">
            <v>ITEM</v>
          </cell>
          <cell r="B7663" t="str">
            <v>DESCRIPCIÓN</v>
          </cell>
          <cell r="C7663"/>
          <cell r="D7663"/>
          <cell r="E7663"/>
          <cell r="F7663"/>
          <cell r="G7663" t="str">
            <v>UNIDAD</v>
          </cell>
          <cell r="H7663" t="str">
            <v>CANTIDAD</v>
          </cell>
        </row>
        <row r="7664">
          <cell r="A7664"/>
          <cell r="B7664" t="str">
            <v/>
          </cell>
          <cell r="C7664"/>
          <cell r="D7664"/>
          <cell r="E7664"/>
          <cell r="F7664"/>
          <cell r="G7664" t="str">
            <v/>
          </cell>
          <cell r="H7664" t="str">
            <v/>
          </cell>
        </row>
        <row r="7665">
          <cell r="A7665"/>
          <cell r="B7665"/>
          <cell r="C7665"/>
          <cell r="D7665"/>
          <cell r="E7665"/>
          <cell r="F7665"/>
          <cell r="G7665"/>
        </row>
        <row r="7666">
          <cell r="A7666" t="str">
            <v>DETALLE</v>
          </cell>
          <cell r="B7666"/>
          <cell r="C7666" t="str">
            <v>FACTOR</v>
          </cell>
          <cell r="D7666" t="str">
            <v>CANTIDAD</v>
          </cell>
          <cell r="E7666" t="str">
            <v>A (ML)</v>
          </cell>
          <cell r="F7666" t="str">
            <v>B (M2)</v>
          </cell>
          <cell r="G7666" t="str">
            <v>C (M3)</v>
          </cell>
          <cell r="H7666" t="str">
            <v>TOTAL</v>
          </cell>
        </row>
        <row r="7667">
          <cell r="A7667"/>
          <cell r="B7667"/>
          <cell r="C7667"/>
          <cell r="D7667"/>
          <cell r="E7667"/>
          <cell r="F7667"/>
          <cell r="G7667"/>
          <cell r="H7667" t="str">
            <v/>
          </cell>
        </row>
        <row r="7668">
          <cell r="A7668"/>
          <cell r="B7668"/>
          <cell r="C7668"/>
          <cell r="D7668"/>
          <cell r="E7668"/>
          <cell r="F7668"/>
          <cell r="G7668"/>
          <cell r="H7668" t="str">
            <v/>
          </cell>
        </row>
        <row r="7669">
          <cell r="A7669"/>
          <cell r="B7669"/>
          <cell r="C7669"/>
          <cell r="D7669"/>
          <cell r="E7669"/>
          <cell r="F7669"/>
          <cell r="G7669"/>
          <cell r="H7669" t="str">
            <v/>
          </cell>
        </row>
        <row r="7670">
          <cell r="A7670"/>
          <cell r="B7670"/>
          <cell r="C7670"/>
          <cell r="D7670"/>
          <cell r="E7670"/>
          <cell r="F7670"/>
          <cell r="G7670"/>
          <cell r="H7670" t="str">
            <v/>
          </cell>
        </row>
        <row r="7671">
          <cell r="A7671"/>
          <cell r="B7671"/>
          <cell r="C7671"/>
          <cell r="D7671"/>
          <cell r="E7671"/>
          <cell r="F7671"/>
          <cell r="G7671"/>
          <cell r="H7671" t="str">
            <v/>
          </cell>
        </row>
        <row r="7672">
          <cell r="A7672"/>
          <cell r="B7672"/>
          <cell r="C7672"/>
          <cell r="D7672"/>
          <cell r="E7672"/>
          <cell r="F7672"/>
          <cell r="G7672"/>
          <cell r="H7672" t="str">
            <v/>
          </cell>
        </row>
        <row r="7673">
          <cell r="A7673"/>
          <cell r="B7673"/>
          <cell r="C7673"/>
          <cell r="D7673"/>
          <cell r="E7673"/>
          <cell r="F7673"/>
          <cell r="G7673"/>
          <cell r="H7673" t="str">
            <v/>
          </cell>
        </row>
        <row r="7674">
          <cell r="A7674"/>
          <cell r="B7674"/>
          <cell r="C7674"/>
          <cell r="D7674"/>
          <cell r="E7674"/>
          <cell r="F7674"/>
          <cell r="G7674"/>
          <cell r="H7674" t="str">
            <v/>
          </cell>
        </row>
        <row r="7675">
          <cell r="A7675"/>
          <cell r="B7675"/>
          <cell r="C7675"/>
          <cell r="D7675"/>
          <cell r="E7675"/>
          <cell r="F7675"/>
          <cell r="G7675"/>
          <cell r="H7675" t="str">
            <v/>
          </cell>
        </row>
        <row r="7676">
          <cell r="A7676"/>
          <cell r="B7676"/>
          <cell r="C7676"/>
          <cell r="D7676"/>
          <cell r="E7676"/>
          <cell r="F7676"/>
          <cell r="G7676"/>
          <cell r="H7676" t="str">
            <v/>
          </cell>
        </row>
        <row r="7677">
          <cell r="A7677"/>
          <cell r="B7677"/>
          <cell r="C7677"/>
          <cell r="D7677"/>
          <cell r="E7677"/>
          <cell r="F7677"/>
          <cell r="G7677"/>
          <cell r="H7677" t="str">
            <v/>
          </cell>
        </row>
        <row r="7678">
          <cell r="A7678"/>
          <cell r="B7678"/>
          <cell r="C7678"/>
          <cell r="D7678"/>
          <cell r="E7678"/>
          <cell r="F7678"/>
          <cell r="G7678"/>
          <cell r="H7678" t="str">
            <v/>
          </cell>
        </row>
        <row r="7679">
          <cell r="A7679"/>
          <cell r="B7679"/>
          <cell r="C7679"/>
          <cell r="D7679"/>
          <cell r="E7679"/>
          <cell r="F7679"/>
          <cell r="G7679"/>
          <cell r="H7679" t="str">
            <v/>
          </cell>
        </row>
        <row r="7680">
          <cell r="A7680"/>
          <cell r="B7680"/>
          <cell r="C7680"/>
          <cell r="D7680"/>
          <cell r="E7680"/>
          <cell r="F7680"/>
          <cell r="G7680"/>
          <cell r="H7680" t="str">
            <v/>
          </cell>
        </row>
        <row r="7681">
          <cell r="A7681"/>
          <cell r="B7681"/>
          <cell r="C7681"/>
          <cell r="D7681"/>
          <cell r="E7681"/>
          <cell r="F7681"/>
          <cell r="G7681"/>
          <cell r="H7681" t="str">
            <v/>
          </cell>
        </row>
        <row r="7682">
          <cell r="A7682"/>
          <cell r="B7682"/>
          <cell r="C7682"/>
          <cell r="D7682"/>
          <cell r="E7682"/>
          <cell r="F7682"/>
          <cell r="G7682"/>
          <cell r="H7682" t="str">
            <v/>
          </cell>
        </row>
        <row r="7683">
          <cell r="A7683"/>
          <cell r="B7683"/>
          <cell r="C7683"/>
          <cell r="D7683"/>
          <cell r="E7683"/>
          <cell r="F7683"/>
          <cell r="G7683"/>
          <cell r="H7683" t="str">
            <v/>
          </cell>
        </row>
        <row r="7684">
          <cell r="A7684"/>
          <cell r="B7684"/>
          <cell r="C7684"/>
          <cell r="D7684"/>
          <cell r="E7684"/>
          <cell r="F7684"/>
          <cell r="G7684"/>
          <cell r="H7684" t="str">
            <v/>
          </cell>
        </row>
        <row r="7685">
          <cell r="A7685"/>
          <cell r="B7685"/>
          <cell r="C7685"/>
          <cell r="D7685"/>
          <cell r="E7685"/>
          <cell r="F7685"/>
          <cell r="G7685"/>
          <cell r="H7685" t="str">
            <v/>
          </cell>
        </row>
        <row r="7686">
          <cell r="A7686"/>
          <cell r="B7686"/>
          <cell r="C7686"/>
          <cell r="D7686"/>
          <cell r="E7686"/>
          <cell r="F7686"/>
          <cell r="G7686"/>
          <cell r="H7686" t="str">
            <v/>
          </cell>
        </row>
        <row r="7687">
          <cell r="A7687"/>
          <cell r="B7687"/>
          <cell r="C7687"/>
          <cell r="D7687"/>
          <cell r="E7687"/>
          <cell r="F7687"/>
          <cell r="G7687"/>
          <cell r="H7687" t="str">
            <v/>
          </cell>
        </row>
        <row r="7688">
          <cell r="A7688"/>
          <cell r="B7688"/>
          <cell r="C7688"/>
          <cell r="D7688"/>
          <cell r="E7688"/>
          <cell r="F7688"/>
          <cell r="G7688"/>
          <cell r="H7688" t="str">
            <v/>
          </cell>
        </row>
        <row r="7689">
          <cell r="A7689"/>
          <cell r="B7689"/>
          <cell r="C7689"/>
          <cell r="D7689"/>
          <cell r="E7689"/>
          <cell r="F7689"/>
          <cell r="G7689"/>
          <cell r="H7689" t="str">
            <v/>
          </cell>
        </row>
        <row r="7690">
          <cell r="A7690"/>
          <cell r="B7690"/>
          <cell r="C7690"/>
          <cell r="D7690"/>
          <cell r="E7690"/>
          <cell r="F7690"/>
          <cell r="G7690"/>
          <cell r="H7690" t="str">
            <v/>
          </cell>
        </row>
        <row r="7691">
          <cell r="A7691"/>
          <cell r="B7691"/>
          <cell r="C7691"/>
          <cell r="D7691"/>
          <cell r="E7691"/>
          <cell r="F7691"/>
          <cell r="G7691"/>
          <cell r="H7691" t="str">
            <v/>
          </cell>
        </row>
        <row r="7692">
          <cell r="A7692"/>
          <cell r="B7692"/>
          <cell r="C7692"/>
          <cell r="D7692"/>
          <cell r="E7692"/>
          <cell r="F7692"/>
          <cell r="G7692"/>
          <cell r="H7692" t="str">
            <v/>
          </cell>
        </row>
        <row r="7693">
          <cell r="A7693"/>
          <cell r="B7693"/>
          <cell r="C7693"/>
          <cell r="D7693"/>
          <cell r="E7693"/>
          <cell r="F7693"/>
          <cell r="G7693"/>
          <cell r="H7693" t="str">
            <v/>
          </cell>
        </row>
        <row r="7694">
          <cell r="A7694"/>
          <cell r="B7694"/>
          <cell r="C7694"/>
          <cell r="D7694"/>
          <cell r="E7694"/>
          <cell r="F7694"/>
          <cell r="G7694"/>
          <cell r="H7694" t="str">
            <v/>
          </cell>
        </row>
        <row r="7695">
          <cell r="A7695"/>
          <cell r="B7695"/>
          <cell r="C7695"/>
          <cell r="D7695"/>
          <cell r="E7695"/>
          <cell r="F7695"/>
          <cell r="G7695"/>
          <cell r="H7695" t="str">
            <v/>
          </cell>
        </row>
        <row r="7696">
          <cell r="A7696"/>
          <cell r="B7696"/>
          <cell r="C7696"/>
          <cell r="D7696"/>
          <cell r="E7696"/>
          <cell r="F7696"/>
          <cell r="G7696"/>
          <cell r="H7696" t="str">
            <v/>
          </cell>
        </row>
        <row r="7697">
          <cell r="A7697"/>
          <cell r="B7697"/>
          <cell r="C7697"/>
          <cell r="D7697"/>
          <cell r="E7697"/>
          <cell r="F7697"/>
          <cell r="G7697"/>
          <cell r="H7697" t="str">
            <v/>
          </cell>
        </row>
        <row r="7698">
          <cell r="A7698" t="str">
            <v>ITEM  - PÁGINA 1</v>
          </cell>
          <cell r="B7698"/>
          <cell r="C7698"/>
          <cell r="D7698"/>
          <cell r="E7698"/>
          <cell r="F7698"/>
          <cell r="G7698"/>
          <cell r="H7698"/>
        </row>
        <row r="7699">
          <cell r="A7699"/>
          <cell r="B7699"/>
          <cell r="C7699"/>
          <cell r="D7699"/>
          <cell r="E7699"/>
          <cell r="F7699"/>
          <cell r="G7699"/>
          <cell r="H7699" t="str">
            <v/>
          </cell>
        </row>
        <row r="7700">
          <cell r="A7700"/>
          <cell r="B7700"/>
          <cell r="C7700"/>
          <cell r="D7700"/>
          <cell r="E7700"/>
          <cell r="F7700"/>
          <cell r="G7700"/>
          <cell r="H7700" t="str">
            <v/>
          </cell>
        </row>
        <row r="7701">
          <cell r="A7701"/>
          <cell r="B7701"/>
          <cell r="C7701"/>
          <cell r="D7701"/>
          <cell r="E7701"/>
          <cell r="F7701"/>
          <cell r="G7701"/>
          <cell r="H7701" t="str">
            <v/>
          </cell>
        </row>
        <row r="7702">
          <cell r="A7702"/>
          <cell r="B7702"/>
          <cell r="C7702"/>
          <cell r="D7702"/>
          <cell r="E7702"/>
          <cell r="F7702"/>
          <cell r="G7702"/>
          <cell r="H7702" t="str">
            <v/>
          </cell>
        </row>
        <row r="7703">
          <cell r="A7703"/>
          <cell r="B7703"/>
          <cell r="C7703"/>
          <cell r="D7703"/>
          <cell r="E7703"/>
          <cell r="F7703"/>
          <cell r="G7703"/>
          <cell r="H7703" t="str">
            <v/>
          </cell>
        </row>
        <row r="7704">
          <cell r="A7704"/>
          <cell r="B7704"/>
          <cell r="C7704"/>
          <cell r="D7704"/>
          <cell r="E7704"/>
          <cell r="F7704"/>
          <cell r="G7704"/>
          <cell r="H7704" t="str">
            <v/>
          </cell>
        </row>
        <row r="7705">
          <cell r="A7705"/>
          <cell r="B7705"/>
          <cell r="C7705"/>
          <cell r="D7705"/>
          <cell r="E7705"/>
          <cell r="F7705"/>
          <cell r="G7705"/>
          <cell r="H7705" t="str">
            <v/>
          </cell>
        </row>
        <row r="7706">
          <cell r="A7706"/>
          <cell r="B7706"/>
          <cell r="C7706"/>
          <cell r="D7706"/>
          <cell r="E7706"/>
          <cell r="F7706"/>
          <cell r="G7706"/>
          <cell r="H7706" t="str">
            <v/>
          </cell>
        </row>
        <row r="7707">
          <cell r="A7707"/>
          <cell r="B7707"/>
          <cell r="C7707"/>
          <cell r="D7707"/>
          <cell r="E7707"/>
          <cell r="F7707"/>
          <cell r="G7707"/>
          <cell r="H7707" t="str">
            <v/>
          </cell>
        </row>
        <row r="7708">
          <cell r="A7708"/>
          <cell r="B7708"/>
          <cell r="C7708"/>
          <cell r="D7708"/>
          <cell r="E7708"/>
          <cell r="F7708"/>
          <cell r="G7708"/>
          <cell r="H7708" t="str">
            <v/>
          </cell>
        </row>
        <row r="7709">
          <cell r="A7709"/>
          <cell r="B7709"/>
          <cell r="C7709"/>
          <cell r="D7709"/>
          <cell r="E7709"/>
          <cell r="F7709"/>
          <cell r="G7709"/>
          <cell r="H7709" t="str">
            <v/>
          </cell>
        </row>
        <row r="7710">
          <cell r="A7710"/>
          <cell r="B7710"/>
          <cell r="C7710"/>
          <cell r="D7710"/>
          <cell r="E7710"/>
          <cell r="F7710"/>
          <cell r="G7710"/>
          <cell r="H7710" t="str">
            <v/>
          </cell>
        </row>
        <row r="7711">
          <cell r="A7711"/>
          <cell r="B7711"/>
          <cell r="C7711"/>
          <cell r="D7711"/>
          <cell r="E7711"/>
          <cell r="F7711"/>
          <cell r="G7711"/>
          <cell r="H7711" t="str">
            <v/>
          </cell>
        </row>
        <row r="7712">
          <cell r="A7712"/>
          <cell r="B7712"/>
          <cell r="C7712"/>
          <cell r="D7712"/>
          <cell r="E7712"/>
          <cell r="F7712"/>
          <cell r="G7712"/>
          <cell r="H7712" t="str">
            <v/>
          </cell>
        </row>
        <row r="7713">
          <cell r="A7713"/>
          <cell r="B7713"/>
          <cell r="C7713"/>
          <cell r="D7713"/>
          <cell r="E7713"/>
          <cell r="F7713"/>
          <cell r="G7713"/>
          <cell r="H7713" t="str">
            <v/>
          </cell>
        </row>
        <row r="7714">
          <cell r="A7714"/>
          <cell r="B7714"/>
          <cell r="C7714"/>
          <cell r="D7714"/>
          <cell r="E7714"/>
          <cell r="F7714"/>
          <cell r="G7714"/>
          <cell r="H7714" t="str">
            <v/>
          </cell>
        </row>
        <row r="7715">
          <cell r="A7715"/>
          <cell r="B7715"/>
          <cell r="C7715"/>
          <cell r="D7715"/>
          <cell r="E7715"/>
          <cell r="F7715"/>
          <cell r="G7715"/>
          <cell r="H7715" t="str">
            <v/>
          </cell>
        </row>
        <row r="7716">
          <cell r="A7716" t="str">
            <v xml:space="preserve">TOTAL CANTIDAD ITEM </v>
          </cell>
          <cell r="B7716"/>
          <cell r="C7716"/>
          <cell r="D7716"/>
          <cell r="E7716"/>
          <cell r="F7716"/>
          <cell r="G7716"/>
          <cell r="H7716" t="str">
            <v/>
          </cell>
        </row>
        <row r="7717">
          <cell r="A7717" t="str">
            <v>INSERTE PLANO, GRÁFICO O ESQUEMA AQUÍ</v>
          </cell>
          <cell r="B7717"/>
          <cell r="C7717"/>
          <cell r="D7717"/>
          <cell r="E7717"/>
          <cell r="F7717"/>
          <cell r="G7717"/>
          <cell r="H7717"/>
        </row>
        <row r="7718">
          <cell r="A7718"/>
          <cell r="B7718"/>
          <cell r="C7718"/>
          <cell r="D7718"/>
          <cell r="E7718"/>
          <cell r="F7718"/>
          <cell r="G7718"/>
          <cell r="H7718"/>
        </row>
        <row r="7719">
          <cell r="A7719"/>
          <cell r="B7719"/>
          <cell r="C7719"/>
          <cell r="D7719"/>
          <cell r="E7719"/>
          <cell r="F7719"/>
          <cell r="G7719"/>
          <cell r="H7719"/>
        </row>
        <row r="7720">
          <cell r="A7720"/>
          <cell r="B7720"/>
          <cell r="C7720"/>
          <cell r="D7720"/>
          <cell r="E7720"/>
          <cell r="F7720"/>
          <cell r="G7720"/>
          <cell r="H7720"/>
        </row>
        <row r="7721">
          <cell r="A7721"/>
          <cell r="B7721"/>
          <cell r="C7721"/>
          <cell r="D7721"/>
          <cell r="E7721"/>
          <cell r="F7721"/>
          <cell r="G7721"/>
          <cell r="H7721"/>
        </row>
        <row r="7722">
          <cell r="A7722"/>
          <cell r="B7722"/>
          <cell r="C7722"/>
          <cell r="D7722"/>
          <cell r="E7722"/>
          <cell r="F7722"/>
          <cell r="G7722"/>
          <cell r="H7722"/>
        </row>
        <row r="7723">
          <cell r="A7723"/>
          <cell r="B7723"/>
          <cell r="C7723"/>
          <cell r="D7723"/>
          <cell r="E7723"/>
          <cell r="F7723"/>
          <cell r="G7723"/>
          <cell r="H7723"/>
        </row>
        <row r="7724">
          <cell r="A7724"/>
          <cell r="B7724"/>
          <cell r="C7724"/>
          <cell r="D7724"/>
          <cell r="E7724"/>
          <cell r="F7724"/>
          <cell r="G7724"/>
          <cell r="H7724"/>
        </row>
        <row r="7725">
          <cell r="A7725"/>
          <cell r="B7725"/>
          <cell r="C7725"/>
          <cell r="D7725"/>
          <cell r="E7725"/>
          <cell r="F7725"/>
          <cell r="G7725"/>
          <cell r="H7725"/>
        </row>
        <row r="7726">
          <cell r="A7726"/>
          <cell r="B7726"/>
          <cell r="C7726"/>
          <cell r="D7726"/>
          <cell r="E7726"/>
          <cell r="F7726"/>
          <cell r="G7726"/>
          <cell r="H7726"/>
        </row>
        <row r="7727">
          <cell r="A7727"/>
          <cell r="B7727"/>
          <cell r="C7727"/>
          <cell r="D7727"/>
          <cell r="E7727"/>
          <cell r="F7727"/>
          <cell r="G7727"/>
          <cell r="H7727"/>
        </row>
        <row r="7728">
          <cell r="A7728"/>
          <cell r="B7728"/>
          <cell r="C7728"/>
          <cell r="D7728"/>
          <cell r="E7728"/>
          <cell r="F7728"/>
          <cell r="G7728"/>
          <cell r="H7728"/>
        </row>
        <row r="7729">
          <cell r="A7729"/>
          <cell r="B7729"/>
          <cell r="C7729"/>
          <cell r="D7729"/>
          <cell r="E7729"/>
          <cell r="F7729"/>
          <cell r="G7729"/>
          <cell r="H7729"/>
        </row>
        <row r="7730">
          <cell r="A7730"/>
          <cell r="B7730"/>
          <cell r="C7730"/>
          <cell r="D7730"/>
          <cell r="E7730"/>
          <cell r="F7730"/>
          <cell r="G7730"/>
          <cell r="H7730"/>
        </row>
        <row r="7731">
          <cell r="A7731"/>
          <cell r="B7731"/>
          <cell r="C7731"/>
          <cell r="D7731"/>
          <cell r="E7731"/>
          <cell r="F7731"/>
          <cell r="G7731"/>
          <cell r="H7731"/>
        </row>
        <row r="7732">
          <cell r="A7732"/>
          <cell r="B7732"/>
          <cell r="C7732"/>
          <cell r="D7732"/>
          <cell r="E7732"/>
          <cell r="F7732"/>
          <cell r="G7732"/>
          <cell r="H7732"/>
        </row>
        <row r="7733">
          <cell r="A7733"/>
          <cell r="B7733"/>
          <cell r="C7733"/>
          <cell r="D7733"/>
          <cell r="E7733"/>
          <cell r="F7733"/>
          <cell r="G7733"/>
          <cell r="H7733"/>
        </row>
        <row r="7734">
          <cell r="A7734"/>
          <cell r="B7734"/>
          <cell r="C7734"/>
          <cell r="D7734"/>
          <cell r="E7734"/>
          <cell r="F7734"/>
          <cell r="G7734"/>
          <cell r="H7734"/>
        </row>
        <row r="7735">
          <cell r="A7735"/>
          <cell r="B7735"/>
          <cell r="C7735"/>
          <cell r="D7735"/>
          <cell r="E7735"/>
          <cell r="F7735"/>
          <cell r="G7735"/>
          <cell r="H7735"/>
        </row>
        <row r="7736">
          <cell r="A7736"/>
          <cell r="B7736"/>
          <cell r="C7736"/>
          <cell r="D7736"/>
          <cell r="E7736"/>
          <cell r="F7736"/>
          <cell r="G7736"/>
          <cell r="H7736"/>
        </row>
        <row r="7737">
          <cell r="A7737"/>
          <cell r="C7737"/>
          <cell r="D7737"/>
          <cell r="E7737"/>
          <cell r="F7737"/>
          <cell r="G7737"/>
        </row>
        <row r="7738">
          <cell r="A7738"/>
          <cell r="C7738"/>
          <cell r="D7738"/>
          <cell r="E7738"/>
          <cell r="F7738"/>
          <cell r="G7738"/>
        </row>
        <row r="7739">
          <cell r="A7739"/>
          <cell r="B7739"/>
          <cell r="C7739"/>
          <cell r="D7739"/>
          <cell r="E7739"/>
          <cell r="F7739"/>
          <cell r="G7739"/>
        </row>
        <row r="7740">
          <cell r="A7740"/>
          <cell r="B7740" t="str">
            <v>LUIS ROBERTO MONTERROSA OROZCO</v>
          </cell>
          <cell r="C7740"/>
          <cell r="D7740"/>
          <cell r="E7740"/>
          <cell r="F7740"/>
          <cell r="G7740"/>
        </row>
        <row r="7741">
          <cell r="A7741"/>
          <cell r="B7741" t="str">
            <v>ING. CIVIL CONSULTOR EXTERNO</v>
          </cell>
          <cell r="C7741"/>
          <cell r="D7741"/>
          <cell r="E7741"/>
          <cell r="F7741"/>
          <cell r="G7741"/>
        </row>
        <row r="7742">
          <cell r="A7742"/>
          <cell r="B7742" t="str">
            <v>PLANEACION MUNICIPAL</v>
          </cell>
          <cell r="C7742"/>
          <cell r="D7742"/>
          <cell r="E7742"/>
          <cell r="F7742"/>
          <cell r="G7742"/>
        </row>
        <row r="7743">
          <cell r="A7743"/>
          <cell r="B7743" t="str">
            <v>M.P. 5202140692</v>
          </cell>
          <cell r="C7743" t="str">
            <v>ITEM  - PÁGINA 2</v>
          </cell>
          <cell r="D7743"/>
          <cell r="E7743"/>
          <cell r="F7743"/>
          <cell r="G7743"/>
          <cell r="H7743"/>
        </row>
        <row r="7744">
          <cell r="A7744" t="str">
            <v>DEPARTAMENTO DE ANTIOQUIA</v>
          </cell>
          <cell r="B7744"/>
          <cell r="C7744"/>
          <cell r="D7744"/>
          <cell r="E7744"/>
          <cell r="F7744"/>
          <cell r="G7744"/>
          <cell r="H7744"/>
        </row>
        <row r="7745">
          <cell r="A7745" t="str">
            <v>MUNICIPIO DE CAUCASIA</v>
          </cell>
          <cell r="B7745"/>
          <cell r="C7745"/>
          <cell r="D7745"/>
          <cell r="E7745"/>
          <cell r="F7745"/>
          <cell r="G7745"/>
          <cell r="H7745"/>
        </row>
        <row r="7746">
          <cell r="A7746" t="str">
            <v>PROYECTO: CONSTRUCCION DE PAVIMENTO RIGIDO URBANO EN LA URBANIZACION VILLA SUAREZ DEL MUNICIPIO DE CAUCASIA ,ANTIOQUIA</v>
          </cell>
          <cell r="B7746"/>
          <cell r="C7746"/>
          <cell r="D7746"/>
          <cell r="E7746"/>
          <cell r="F7746"/>
          <cell r="G7746"/>
          <cell r="H7746"/>
        </row>
        <row r="7747">
          <cell r="A7747"/>
          <cell r="C7747"/>
          <cell r="D7747"/>
          <cell r="E7747"/>
          <cell r="F7747"/>
          <cell r="G7747"/>
          <cell r="H7747"/>
        </row>
        <row r="7748">
          <cell r="A7748" t="str">
            <v>MEMORIAS DE OBRA</v>
          </cell>
          <cell r="B7748"/>
          <cell r="C7748"/>
          <cell r="D7748"/>
          <cell r="E7748"/>
          <cell r="F7748"/>
          <cell r="G7748"/>
          <cell r="H7748"/>
        </row>
        <row r="7750">
          <cell r="A7750" t="str">
            <v>ITEM</v>
          </cell>
          <cell r="B7750" t="str">
            <v>DESCRIPCIÓN</v>
          </cell>
          <cell r="C7750"/>
          <cell r="D7750"/>
          <cell r="E7750"/>
          <cell r="F7750"/>
          <cell r="G7750" t="str">
            <v>UNIDAD</v>
          </cell>
          <cell r="H7750" t="str">
            <v>CANTIDAD</v>
          </cell>
        </row>
        <row r="7751">
          <cell r="A7751"/>
          <cell r="B7751" t="str">
            <v/>
          </cell>
          <cell r="C7751"/>
          <cell r="D7751"/>
          <cell r="E7751"/>
          <cell r="F7751"/>
          <cell r="G7751" t="str">
            <v/>
          </cell>
          <cell r="H7751" t="str">
            <v/>
          </cell>
        </row>
        <row r="7752">
          <cell r="A7752"/>
          <cell r="B7752"/>
          <cell r="C7752"/>
          <cell r="D7752"/>
          <cell r="E7752"/>
          <cell r="F7752"/>
          <cell r="G7752"/>
        </row>
        <row r="7753">
          <cell r="A7753" t="str">
            <v>DETALLE</v>
          </cell>
          <cell r="B7753"/>
          <cell r="C7753" t="str">
            <v>FACTOR</v>
          </cell>
          <cell r="D7753" t="str">
            <v>CANTIDAD</v>
          </cell>
          <cell r="E7753" t="str">
            <v>A (ML)</v>
          </cell>
          <cell r="F7753" t="str">
            <v>B (M2)</v>
          </cell>
          <cell r="G7753" t="str">
            <v>C (M3)</v>
          </cell>
          <cell r="H7753" t="str">
            <v>TOTAL</v>
          </cell>
        </row>
        <row r="7754">
          <cell r="A7754"/>
          <cell r="B7754"/>
          <cell r="C7754"/>
          <cell r="D7754"/>
          <cell r="E7754"/>
          <cell r="F7754"/>
          <cell r="G7754"/>
          <cell r="H7754" t="str">
            <v/>
          </cell>
        </row>
        <row r="7755">
          <cell r="A7755"/>
          <cell r="B7755"/>
          <cell r="C7755"/>
          <cell r="D7755"/>
          <cell r="E7755"/>
          <cell r="F7755"/>
          <cell r="G7755"/>
          <cell r="H7755" t="str">
            <v/>
          </cell>
        </row>
        <row r="7756">
          <cell r="A7756"/>
          <cell r="B7756"/>
          <cell r="C7756"/>
          <cell r="D7756"/>
          <cell r="E7756"/>
          <cell r="F7756"/>
          <cell r="G7756"/>
          <cell r="H7756" t="str">
            <v/>
          </cell>
        </row>
        <row r="7757">
          <cell r="A7757"/>
          <cell r="B7757"/>
          <cell r="C7757"/>
          <cell r="D7757"/>
          <cell r="E7757"/>
          <cell r="F7757"/>
          <cell r="G7757"/>
          <cell r="H7757" t="str">
            <v/>
          </cell>
        </row>
        <row r="7758">
          <cell r="A7758"/>
          <cell r="B7758"/>
          <cell r="C7758"/>
          <cell r="D7758"/>
          <cell r="E7758"/>
          <cell r="F7758"/>
          <cell r="G7758"/>
          <cell r="H7758" t="str">
            <v/>
          </cell>
        </row>
        <row r="7759">
          <cell r="A7759"/>
          <cell r="B7759"/>
          <cell r="C7759"/>
          <cell r="D7759"/>
          <cell r="E7759"/>
          <cell r="F7759"/>
          <cell r="G7759"/>
          <cell r="H7759" t="str">
            <v/>
          </cell>
        </row>
        <row r="7760">
          <cell r="A7760"/>
          <cell r="B7760"/>
          <cell r="C7760"/>
          <cell r="D7760"/>
          <cell r="E7760"/>
          <cell r="F7760"/>
          <cell r="G7760"/>
          <cell r="H7760" t="str">
            <v/>
          </cell>
        </row>
        <row r="7761">
          <cell r="A7761"/>
          <cell r="B7761"/>
          <cell r="C7761"/>
          <cell r="D7761"/>
          <cell r="E7761"/>
          <cell r="F7761"/>
          <cell r="G7761"/>
          <cell r="H7761" t="str">
            <v/>
          </cell>
        </row>
        <row r="7762">
          <cell r="A7762"/>
          <cell r="B7762"/>
          <cell r="C7762"/>
          <cell r="D7762"/>
          <cell r="E7762"/>
          <cell r="F7762"/>
          <cell r="G7762"/>
          <cell r="H7762" t="str">
            <v/>
          </cell>
        </row>
        <row r="7763">
          <cell r="A7763"/>
          <cell r="B7763"/>
          <cell r="C7763"/>
          <cell r="D7763"/>
          <cell r="E7763"/>
          <cell r="F7763"/>
          <cell r="G7763"/>
          <cell r="H7763" t="str">
            <v/>
          </cell>
        </row>
        <row r="7764">
          <cell r="A7764"/>
          <cell r="B7764"/>
          <cell r="C7764"/>
          <cell r="D7764"/>
          <cell r="E7764"/>
          <cell r="F7764"/>
          <cell r="G7764"/>
          <cell r="H7764" t="str">
            <v/>
          </cell>
        </row>
        <row r="7765">
          <cell r="A7765"/>
          <cell r="B7765"/>
          <cell r="C7765"/>
          <cell r="D7765"/>
          <cell r="E7765"/>
          <cell r="F7765"/>
          <cell r="G7765"/>
          <cell r="H7765" t="str">
            <v/>
          </cell>
        </row>
        <row r="7766">
          <cell r="A7766"/>
          <cell r="B7766"/>
          <cell r="C7766"/>
          <cell r="D7766"/>
          <cell r="E7766"/>
          <cell r="F7766"/>
          <cell r="G7766"/>
          <cell r="H7766" t="str">
            <v/>
          </cell>
        </row>
        <row r="7767">
          <cell r="A7767"/>
          <cell r="B7767"/>
          <cell r="C7767"/>
          <cell r="D7767"/>
          <cell r="E7767"/>
          <cell r="F7767"/>
          <cell r="G7767"/>
          <cell r="H7767" t="str">
            <v/>
          </cell>
        </row>
        <row r="7768">
          <cell r="A7768"/>
          <cell r="B7768"/>
          <cell r="C7768"/>
          <cell r="D7768"/>
          <cell r="E7768"/>
          <cell r="F7768"/>
          <cell r="G7768"/>
          <cell r="H7768" t="str">
            <v/>
          </cell>
        </row>
        <row r="7769">
          <cell r="A7769"/>
          <cell r="B7769"/>
          <cell r="C7769"/>
          <cell r="D7769"/>
          <cell r="E7769"/>
          <cell r="F7769"/>
          <cell r="G7769"/>
          <cell r="H7769" t="str">
            <v/>
          </cell>
        </row>
        <row r="7770">
          <cell r="A7770"/>
          <cell r="B7770"/>
          <cell r="C7770"/>
          <cell r="D7770"/>
          <cell r="E7770"/>
          <cell r="F7770"/>
          <cell r="G7770"/>
          <cell r="H7770" t="str">
            <v/>
          </cell>
        </row>
        <row r="7771">
          <cell r="A7771"/>
          <cell r="B7771"/>
          <cell r="C7771"/>
          <cell r="D7771"/>
          <cell r="E7771"/>
          <cell r="F7771"/>
          <cell r="G7771"/>
          <cell r="H7771" t="str">
            <v/>
          </cell>
        </row>
        <row r="7772">
          <cell r="A7772"/>
          <cell r="B7772"/>
          <cell r="C7772"/>
          <cell r="D7772"/>
          <cell r="E7772"/>
          <cell r="F7772"/>
          <cell r="G7772"/>
          <cell r="H7772" t="str">
            <v/>
          </cell>
        </row>
        <row r="7773">
          <cell r="A7773"/>
          <cell r="B7773"/>
          <cell r="C7773"/>
          <cell r="D7773"/>
          <cell r="E7773"/>
          <cell r="F7773"/>
          <cell r="G7773"/>
          <cell r="H7773" t="str">
            <v/>
          </cell>
        </row>
        <row r="7774">
          <cell r="A7774"/>
          <cell r="B7774"/>
          <cell r="C7774"/>
          <cell r="D7774"/>
          <cell r="E7774"/>
          <cell r="F7774"/>
          <cell r="G7774"/>
          <cell r="H7774" t="str">
            <v/>
          </cell>
        </row>
        <row r="7775">
          <cell r="A7775"/>
          <cell r="B7775"/>
          <cell r="C7775"/>
          <cell r="D7775"/>
          <cell r="E7775"/>
          <cell r="F7775"/>
          <cell r="G7775"/>
          <cell r="H7775" t="str">
            <v/>
          </cell>
        </row>
        <row r="7776">
          <cell r="A7776"/>
          <cell r="B7776"/>
          <cell r="C7776"/>
          <cell r="D7776"/>
          <cell r="E7776"/>
          <cell r="F7776"/>
          <cell r="G7776"/>
          <cell r="H7776" t="str">
            <v/>
          </cell>
        </row>
        <row r="7777">
          <cell r="A7777"/>
          <cell r="B7777"/>
          <cell r="C7777"/>
          <cell r="D7777"/>
          <cell r="E7777"/>
          <cell r="F7777"/>
          <cell r="G7777"/>
          <cell r="H7777" t="str">
            <v/>
          </cell>
        </row>
        <row r="7778">
          <cell r="A7778"/>
          <cell r="B7778"/>
          <cell r="C7778"/>
          <cell r="D7778"/>
          <cell r="E7778"/>
          <cell r="F7778"/>
          <cell r="G7778"/>
          <cell r="H7778" t="str">
            <v/>
          </cell>
        </row>
        <row r="7779">
          <cell r="A7779"/>
          <cell r="B7779"/>
          <cell r="C7779"/>
          <cell r="D7779"/>
          <cell r="E7779"/>
          <cell r="F7779"/>
          <cell r="G7779"/>
          <cell r="H7779" t="str">
            <v/>
          </cell>
        </row>
        <row r="7780">
          <cell r="A7780"/>
          <cell r="B7780"/>
          <cell r="C7780"/>
          <cell r="D7780"/>
          <cell r="E7780"/>
          <cell r="F7780"/>
          <cell r="G7780"/>
          <cell r="H7780" t="str">
            <v/>
          </cell>
        </row>
        <row r="7781">
          <cell r="A7781"/>
          <cell r="B7781"/>
          <cell r="C7781"/>
          <cell r="D7781"/>
          <cell r="E7781"/>
          <cell r="F7781"/>
          <cell r="G7781"/>
          <cell r="H7781" t="str">
            <v/>
          </cell>
        </row>
        <row r="7782">
          <cell r="A7782"/>
          <cell r="B7782"/>
          <cell r="C7782"/>
          <cell r="D7782"/>
          <cell r="E7782"/>
          <cell r="F7782"/>
          <cell r="G7782"/>
          <cell r="H7782" t="str">
            <v/>
          </cell>
        </row>
        <row r="7783">
          <cell r="A7783"/>
          <cell r="B7783"/>
          <cell r="C7783"/>
          <cell r="D7783"/>
          <cell r="E7783"/>
          <cell r="F7783"/>
          <cell r="G7783"/>
          <cell r="H7783" t="str">
            <v/>
          </cell>
        </row>
        <row r="7784">
          <cell r="A7784"/>
          <cell r="B7784"/>
          <cell r="C7784"/>
          <cell r="D7784"/>
          <cell r="E7784"/>
          <cell r="F7784"/>
          <cell r="G7784"/>
          <cell r="H7784" t="str">
            <v/>
          </cell>
        </row>
        <row r="7785">
          <cell r="A7785" t="str">
            <v>ITEM  - PÁGINA 1</v>
          </cell>
          <cell r="B7785"/>
          <cell r="C7785"/>
          <cell r="D7785"/>
          <cell r="E7785"/>
          <cell r="F7785"/>
          <cell r="G7785"/>
          <cell r="H7785"/>
        </row>
        <row r="7786">
          <cell r="A7786"/>
          <cell r="B7786"/>
          <cell r="C7786"/>
          <cell r="D7786"/>
          <cell r="E7786"/>
          <cell r="F7786"/>
          <cell r="G7786"/>
          <cell r="H7786" t="str">
            <v/>
          </cell>
        </row>
        <row r="7787">
          <cell r="A7787"/>
          <cell r="B7787"/>
          <cell r="C7787"/>
          <cell r="D7787"/>
          <cell r="E7787"/>
          <cell r="F7787"/>
          <cell r="G7787"/>
          <cell r="H7787" t="str">
            <v/>
          </cell>
        </row>
        <row r="7788">
          <cell r="A7788"/>
          <cell r="B7788"/>
          <cell r="C7788"/>
          <cell r="D7788"/>
          <cell r="E7788"/>
          <cell r="F7788"/>
          <cell r="G7788"/>
          <cell r="H7788" t="str">
            <v/>
          </cell>
        </row>
        <row r="7789">
          <cell r="A7789"/>
          <cell r="B7789"/>
          <cell r="C7789"/>
          <cell r="D7789"/>
          <cell r="E7789"/>
          <cell r="F7789"/>
          <cell r="G7789"/>
          <cell r="H7789" t="str">
            <v/>
          </cell>
        </row>
        <row r="7790">
          <cell r="A7790"/>
          <cell r="B7790"/>
          <cell r="C7790"/>
          <cell r="D7790"/>
          <cell r="E7790"/>
          <cell r="F7790"/>
          <cell r="G7790"/>
          <cell r="H7790" t="str">
            <v/>
          </cell>
        </row>
        <row r="7791">
          <cell r="A7791"/>
          <cell r="B7791"/>
          <cell r="C7791"/>
          <cell r="D7791"/>
          <cell r="E7791"/>
          <cell r="F7791"/>
          <cell r="G7791"/>
          <cell r="H7791" t="str">
            <v/>
          </cell>
        </row>
        <row r="7792">
          <cell r="A7792"/>
          <cell r="B7792"/>
          <cell r="C7792"/>
          <cell r="D7792"/>
          <cell r="E7792"/>
          <cell r="F7792"/>
          <cell r="G7792"/>
          <cell r="H7792" t="str">
            <v/>
          </cell>
        </row>
        <row r="7793">
          <cell r="A7793"/>
          <cell r="B7793"/>
          <cell r="C7793"/>
          <cell r="D7793"/>
          <cell r="E7793"/>
          <cell r="F7793"/>
          <cell r="G7793"/>
          <cell r="H7793" t="str">
            <v/>
          </cell>
        </row>
        <row r="7794">
          <cell r="A7794"/>
          <cell r="B7794"/>
          <cell r="C7794"/>
          <cell r="D7794"/>
          <cell r="E7794"/>
          <cell r="F7794"/>
          <cell r="G7794"/>
          <cell r="H7794" t="str">
            <v/>
          </cell>
        </row>
        <row r="7795">
          <cell r="A7795"/>
          <cell r="B7795"/>
          <cell r="C7795"/>
          <cell r="D7795"/>
          <cell r="E7795"/>
          <cell r="F7795"/>
          <cell r="G7795"/>
          <cell r="H7795" t="str">
            <v/>
          </cell>
        </row>
        <row r="7796">
          <cell r="A7796"/>
          <cell r="B7796"/>
          <cell r="C7796"/>
          <cell r="D7796"/>
          <cell r="E7796"/>
          <cell r="F7796"/>
          <cell r="G7796"/>
          <cell r="H7796" t="str">
            <v/>
          </cell>
        </row>
        <row r="7797">
          <cell r="A7797"/>
          <cell r="B7797"/>
          <cell r="C7797"/>
          <cell r="D7797"/>
          <cell r="E7797"/>
          <cell r="F7797"/>
          <cell r="G7797"/>
          <cell r="H7797" t="str">
            <v/>
          </cell>
        </row>
        <row r="7798">
          <cell r="A7798"/>
          <cell r="B7798"/>
          <cell r="C7798"/>
          <cell r="D7798"/>
          <cell r="E7798"/>
          <cell r="F7798"/>
          <cell r="G7798"/>
          <cell r="H7798" t="str">
            <v/>
          </cell>
        </row>
        <row r="7799">
          <cell r="A7799"/>
          <cell r="B7799"/>
          <cell r="C7799"/>
          <cell r="D7799"/>
          <cell r="E7799"/>
          <cell r="F7799"/>
          <cell r="G7799"/>
          <cell r="H7799" t="str">
            <v/>
          </cell>
        </row>
        <row r="7800">
          <cell r="A7800"/>
          <cell r="B7800"/>
          <cell r="C7800"/>
          <cell r="D7800"/>
          <cell r="E7800"/>
          <cell r="F7800"/>
          <cell r="G7800"/>
          <cell r="H7800" t="str">
            <v/>
          </cell>
        </row>
        <row r="7801">
          <cell r="A7801"/>
          <cell r="B7801"/>
          <cell r="C7801"/>
          <cell r="D7801"/>
          <cell r="E7801"/>
          <cell r="F7801"/>
          <cell r="G7801"/>
          <cell r="H7801" t="str">
            <v/>
          </cell>
        </row>
        <row r="7802">
          <cell r="A7802"/>
          <cell r="B7802"/>
          <cell r="C7802"/>
          <cell r="D7802"/>
          <cell r="E7802"/>
          <cell r="F7802"/>
          <cell r="G7802"/>
          <cell r="H7802" t="str">
            <v/>
          </cell>
        </row>
        <row r="7803">
          <cell r="A7803" t="str">
            <v xml:space="preserve">TOTAL CANTIDAD ITEM </v>
          </cell>
          <cell r="B7803"/>
          <cell r="C7803"/>
          <cell r="D7803"/>
          <cell r="E7803"/>
          <cell r="F7803"/>
          <cell r="G7803"/>
          <cell r="H7803" t="str">
            <v/>
          </cell>
        </row>
        <row r="7804">
          <cell r="A7804" t="str">
            <v>INSERTE PLANO, GRÁFICO O ESQUEMA AQUÍ</v>
          </cell>
          <cell r="B7804"/>
          <cell r="C7804"/>
          <cell r="D7804"/>
          <cell r="E7804"/>
          <cell r="F7804"/>
          <cell r="G7804"/>
          <cell r="H7804"/>
        </row>
        <row r="7805">
          <cell r="A7805"/>
          <cell r="B7805"/>
          <cell r="C7805"/>
          <cell r="D7805"/>
          <cell r="E7805"/>
          <cell r="F7805"/>
          <cell r="G7805"/>
          <cell r="H7805"/>
        </row>
        <row r="7806">
          <cell r="A7806"/>
          <cell r="B7806"/>
          <cell r="C7806"/>
          <cell r="D7806"/>
          <cell r="E7806"/>
          <cell r="F7806"/>
          <cell r="G7806"/>
          <cell r="H7806"/>
        </row>
        <row r="7807">
          <cell r="A7807"/>
          <cell r="B7807"/>
          <cell r="C7807"/>
          <cell r="D7807"/>
          <cell r="E7807"/>
          <cell r="F7807"/>
          <cell r="G7807"/>
          <cell r="H7807"/>
        </row>
        <row r="7808">
          <cell r="A7808"/>
          <cell r="B7808"/>
          <cell r="C7808"/>
          <cell r="D7808"/>
          <cell r="E7808"/>
          <cell r="F7808"/>
          <cell r="G7808"/>
          <cell r="H7808"/>
        </row>
        <row r="7809">
          <cell r="A7809"/>
          <cell r="B7809"/>
          <cell r="C7809"/>
          <cell r="D7809"/>
          <cell r="E7809"/>
          <cell r="F7809"/>
          <cell r="G7809"/>
          <cell r="H7809"/>
        </row>
        <row r="7810">
          <cell r="A7810"/>
          <cell r="B7810"/>
          <cell r="C7810"/>
          <cell r="D7810"/>
          <cell r="E7810"/>
          <cell r="F7810"/>
          <cell r="G7810"/>
          <cell r="H7810"/>
        </row>
        <row r="7811">
          <cell r="A7811"/>
          <cell r="B7811"/>
          <cell r="C7811"/>
          <cell r="D7811"/>
          <cell r="E7811"/>
          <cell r="F7811"/>
          <cell r="G7811"/>
          <cell r="H7811"/>
        </row>
        <row r="7812">
          <cell r="A7812"/>
          <cell r="B7812"/>
          <cell r="C7812"/>
          <cell r="D7812"/>
          <cell r="E7812"/>
          <cell r="F7812"/>
          <cell r="G7812"/>
          <cell r="H7812"/>
        </row>
        <row r="7813">
          <cell r="A7813"/>
          <cell r="B7813"/>
          <cell r="C7813"/>
          <cell r="D7813"/>
          <cell r="E7813"/>
          <cell r="F7813"/>
          <cell r="G7813"/>
          <cell r="H7813"/>
        </row>
        <row r="7814">
          <cell r="A7814"/>
          <cell r="B7814"/>
          <cell r="C7814"/>
          <cell r="D7814"/>
          <cell r="E7814"/>
          <cell r="F7814"/>
          <cell r="G7814"/>
          <cell r="H7814"/>
        </row>
        <row r="7815">
          <cell r="A7815"/>
          <cell r="B7815"/>
          <cell r="C7815"/>
          <cell r="D7815"/>
          <cell r="E7815"/>
          <cell r="F7815"/>
          <cell r="G7815"/>
          <cell r="H7815"/>
        </row>
        <row r="7816">
          <cell r="A7816"/>
          <cell r="B7816"/>
          <cell r="C7816"/>
          <cell r="D7816"/>
          <cell r="E7816"/>
          <cell r="F7816"/>
          <cell r="G7816"/>
          <cell r="H7816"/>
        </row>
        <row r="7817">
          <cell r="A7817"/>
          <cell r="B7817"/>
          <cell r="C7817"/>
          <cell r="D7817"/>
          <cell r="E7817"/>
          <cell r="F7817"/>
          <cell r="G7817"/>
          <cell r="H7817"/>
        </row>
        <row r="7818">
          <cell r="A7818"/>
          <cell r="B7818"/>
          <cell r="C7818"/>
          <cell r="D7818"/>
          <cell r="E7818"/>
          <cell r="F7818"/>
          <cell r="G7818"/>
          <cell r="H7818"/>
        </row>
        <row r="7819">
          <cell r="A7819"/>
          <cell r="B7819"/>
          <cell r="C7819"/>
          <cell r="D7819"/>
          <cell r="E7819"/>
          <cell r="F7819"/>
          <cell r="G7819"/>
          <cell r="H7819"/>
        </row>
        <row r="7820">
          <cell r="A7820"/>
          <cell r="B7820"/>
          <cell r="C7820"/>
          <cell r="D7820"/>
          <cell r="E7820"/>
          <cell r="F7820"/>
          <cell r="G7820"/>
          <cell r="H7820"/>
        </row>
        <row r="7821">
          <cell r="A7821"/>
          <cell r="B7821"/>
          <cell r="C7821"/>
          <cell r="D7821"/>
          <cell r="E7821"/>
          <cell r="F7821"/>
          <cell r="G7821"/>
          <cell r="H7821"/>
        </row>
        <row r="7822">
          <cell r="A7822"/>
          <cell r="B7822"/>
          <cell r="C7822"/>
          <cell r="D7822"/>
          <cell r="E7822"/>
          <cell r="F7822"/>
          <cell r="G7822"/>
          <cell r="H7822"/>
        </row>
        <row r="7823">
          <cell r="A7823"/>
          <cell r="B7823"/>
          <cell r="C7823"/>
          <cell r="D7823"/>
          <cell r="E7823"/>
          <cell r="F7823"/>
          <cell r="G7823"/>
          <cell r="H7823"/>
        </row>
        <row r="7824">
          <cell r="A7824"/>
          <cell r="C7824"/>
          <cell r="D7824"/>
          <cell r="E7824"/>
          <cell r="F7824"/>
          <cell r="G7824"/>
        </row>
        <row r="7825">
          <cell r="A7825"/>
          <cell r="C7825"/>
          <cell r="D7825"/>
          <cell r="E7825"/>
          <cell r="F7825"/>
          <cell r="G7825"/>
        </row>
        <row r="7826">
          <cell r="A7826"/>
          <cell r="B7826"/>
          <cell r="C7826"/>
          <cell r="D7826"/>
          <cell r="E7826"/>
          <cell r="F7826"/>
          <cell r="G7826"/>
        </row>
        <row r="7827">
          <cell r="A7827"/>
          <cell r="B7827" t="str">
            <v>LUIS ROBERTO MONTERROSA OROZCO</v>
          </cell>
          <cell r="C7827"/>
          <cell r="D7827"/>
          <cell r="E7827"/>
          <cell r="F7827"/>
          <cell r="G7827"/>
        </row>
        <row r="7828">
          <cell r="A7828"/>
          <cell r="B7828" t="str">
            <v>ING. CIVIL CONSULTOR EXTERNO</v>
          </cell>
          <cell r="C7828"/>
          <cell r="D7828"/>
          <cell r="E7828"/>
          <cell r="F7828"/>
          <cell r="G7828"/>
        </row>
        <row r="7829">
          <cell r="A7829"/>
          <cell r="B7829" t="str">
            <v>PLANEACION MUNICIPAL</v>
          </cell>
          <cell r="C7829"/>
          <cell r="D7829"/>
          <cell r="E7829"/>
          <cell r="F7829"/>
          <cell r="G7829"/>
        </row>
        <row r="7830">
          <cell r="A7830"/>
          <cell r="B7830" t="str">
            <v>M.P. 5202140692</v>
          </cell>
          <cell r="C7830" t="str">
            <v>ITEM  - PÁGINA 2</v>
          </cell>
          <cell r="D7830"/>
          <cell r="E7830"/>
          <cell r="F7830"/>
          <cell r="G7830"/>
          <cell r="H7830"/>
        </row>
        <row r="7831">
          <cell r="A7831" t="str">
            <v>DEPARTAMENTO DE ANTIOQUIA</v>
          </cell>
          <cell r="B7831"/>
          <cell r="C7831"/>
          <cell r="D7831"/>
          <cell r="E7831"/>
          <cell r="F7831"/>
          <cell r="G7831"/>
          <cell r="H7831"/>
        </row>
        <row r="7832">
          <cell r="A7832" t="str">
            <v>MUNICIPIO DE CAUCASIA</v>
          </cell>
          <cell r="B7832"/>
          <cell r="C7832"/>
          <cell r="D7832"/>
          <cell r="E7832"/>
          <cell r="F7832"/>
          <cell r="G7832"/>
          <cell r="H7832"/>
        </row>
        <row r="7833">
          <cell r="A7833" t="str">
            <v>PROYECTO: CONSTRUCCION DE PAVIMENTO RIGIDO URBANO EN LA URBANIZACION VILLA SUAREZ DEL MUNICIPIO DE CAUCASIA ,ANTIOQUIA</v>
          </cell>
          <cell r="B7833"/>
          <cell r="C7833"/>
          <cell r="D7833"/>
          <cell r="E7833"/>
          <cell r="F7833"/>
          <cell r="G7833"/>
          <cell r="H7833"/>
        </row>
        <row r="7834">
          <cell r="A7834"/>
          <cell r="C7834"/>
          <cell r="D7834"/>
          <cell r="E7834"/>
          <cell r="F7834"/>
          <cell r="G7834"/>
          <cell r="H7834"/>
        </row>
        <row r="7835">
          <cell r="A7835" t="str">
            <v>MEMORIAS DE OBRA</v>
          </cell>
          <cell r="B7835"/>
          <cell r="C7835"/>
          <cell r="D7835"/>
          <cell r="E7835"/>
          <cell r="F7835"/>
          <cell r="G7835"/>
          <cell r="H7835"/>
        </row>
        <row r="7837">
          <cell r="A7837" t="str">
            <v>ITEM</v>
          </cell>
          <cell r="B7837" t="str">
            <v>DESCRIPCIÓN</v>
          </cell>
          <cell r="C7837"/>
          <cell r="D7837"/>
          <cell r="E7837"/>
          <cell r="F7837"/>
          <cell r="G7837" t="str">
            <v>UNIDAD</v>
          </cell>
          <cell r="H7837" t="str">
            <v>CANTIDAD</v>
          </cell>
        </row>
        <row r="7838">
          <cell r="A7838"/>
          <cell r="B7838" t="str">
            <v/>
          </cell>
          <cell r="C7838"/>
          <cell r="D7838"/>
          <cell r="E7838"/>
          <cell r="F7838"/>
          <cell r="G7838" t="str">
            <v/>
          </cell>
          <cell r="H7838" t="str">
            <v/>
          </cell>
        </row>
        <row r="7839">
          <cell r="A7839"/>
          <cell r="B7839"/>
          <cell r="C7839"/>
          <cell r="D7839"/>
          <cell r="E7839"/>
          <cell r="F7839"/>
          <cell r="G7839"/>
        </row>
        <row r="7840">
          <cell r="A7840" t="str">
            <v>DETALLE</v>
          </cell>
          <cell r="B7840"/>
          <cell r="C7840" t="str">
            <v>FACTOR</v>
          </cell>
          <cell r="D7840" t="str">
            <v>CANTIDAD</v>
          </cell>
          <cell r="E7840" t="str">
            <v>A (ML)</v>
          </cell>
          <cell r="F7840" t="str">
            <v>B (M2)</v>
          </cell>
          <cell r="G7840" t="str">
            <v>C (M3)</v>
          </cell>
          <cell r="H7840" t="str">
            <v>TOTAL</v>
          </cell>
        </row>
        <row r="7841">
          <cell r="A7841"/>
          <cell r="B7841"/>
          <cell r="C7841"/>
          <cell r="D7841"/>
          <cell r="E7841"/>
          <cell r="F7841"/>
          <cell r="G7841"/>
          <cell r="H7841" t="str">
            <v/>
          </cell>
        </row>
        <row r="7842">
          <cell r="A7842"/>
          <cell r="B7842"/>
          <cell r="C7842"/>
          <cell r="D7842"/>
          <cell r="E7842"/>
          <cell r="F7842"/>
          <cell r="G7842"/>
          <cell r="H7842" t="str">
            <v/>
          </cell>
        </row>
        <row r="7843">
          <cell r="A7843"/>
          <cell r="B7843"/>
          <cell r="C7843"/>
          <cell r="D7843"/>
          <cell r="E7843"/>
          <cell r="F7843"/>
          <cell r="G7843"/>
          <cell r="H7843" t="str">
            <v/>
          </cell>
        </row>
        <row r="7844">
          <cell r="A7844"/>
          <cell r="B7844"/>
          <cell r="C7844"/>
          <cell r="D7844"/>
          <cell r="E7844"/>
          <cell r="F7844"/>
          <cell r="G7844"/>
          <cell r="H7844" t="str">
            <v/>
          </cell>
        </row>
        <row r="7845">
          <cell r="A7845"/>
          <cell r="B7845"/>
          <cell r="C7845"/>
          <cell r="D7845"/>
          <cell r="E7845"/>
          <cell r="F7845"/>
          <cell r="G7845"/>
          <cell r="H7845" t="str">
            <v/>
          </cell>
        </row>
        <row r="7846">
          <cell r="A7846"/>
          <cell r="B7846"/>
          <cell r="C7846"/>
          <cell r="D7846"/>
          <cell r="E7846"/>
          <cell r="F7846"/>
          <cell r="G7846"/>
          <cell r="H7846" t="str">
            <v/>
          </cell>
        </row>
        <row r="7847">
          <cell r="A7847"/>
          <cell r="B7847"/>
          <cell r="C7847"/>
          <cell r="D7847"/>
          <cell r="E7847"/>
          <cell r="F7847"/>
          <cell r="G7847"/>
          <cell r="H7847" t="str">
            <v/>
          </cell>
        </row>
        <row r="7848">
          <cell r="A7848"/>
          <cell r="B7848"/>
          <cell r="C7848"/>
          <cell r="D7848"/>
          <cell r="E7848"/>
          <cell r="F7848"/>
          <cell r="G7848"/>
          <cell r="H7848" t="str">
            <v/>
          </cell>
        </row>
        <row r="7849">
          <cell r="A7849"/>
          <cell r="B7849"/>
          <cell r="C7849"/>
          <cell r="D7849"/>
          <cell r="E7849"/>
          <cell r="F7849"/>
          <cell r="G7849"/>
          <cell r="H7849" t="str">
            <v/>
          </cell>
        </row>
        <row r="7850">
          <cell r="A7850"/>
          <cell r="B7850"/>
          <cell r="C7850"/>
          <cell r="D7850"/>
          <cell r="E7850"/>
          <cell r="F7850"/>
          <cell r="G7850"/>
          <cell r="H7850" t="str">
            <v/>
          </cell>
        </row>
        <row r="7851">
          <cell r="A7851"/>
          <cell r="B7851"/>
          <cell r="C7851"/>
          <cell r="D7851"/>
          <cell r="E7851"/>
          <cell r="F7851"/>
          <cell r="G7851"/>
          <cell r="H7851" t="str">
            <v/>
          </cell>
        </row>
        <row r="7852">
          <cell r="A7852"/>
          <cell r="B7852"/>
          <cell r="C7852"/>
          <cell r="D7852"/>
          <cell r="E7852"/>
          <cell r="F7852"/>
          <cell r="G7852"/>
          <cell r="H7852" t="str">
            <v/>
          </cell>
        </row>
        <row r="7853">
          <cell r="A7853"/>
          <cell r="B7853"/>
          <cell r="C7853"/>
          <cell r="D7853"/>
          <cell r="E7853"/>
          <cell r="F7853"/>
          <cell r="G7853"/>
          <cell r="H7853" t="str">
            <v/>
          </cell>
        </row>
        <row r="7854">
          <cell r="A7854"/>
          <cell r="B7854"/>
          <cell r="C7854"/>
          <cell r="D7854"/>
          <cell r="E7854"/>
          <cell r="F7854"/>
          <cell r="G7854"/>
          <cell r="H7854" t="str">
            <v/>
          </cell>
        </row>
        <row r="7855">
          <cell r="A7855"/>
          <cell r="B7855"/>
          <cell r="C7855"/>
          <cell r="D7855"/>
          <cell r="E7855"/>
          <cell r="F7855"/>
          <cell r="G7855"/>
          <cell r="H7855" t="str">
            <v/>
          </cell>
        </row>
        <row r="7856">
          <cell r="A7856"/>
          <cell r="B7856"/>
          <cell r="C7856"/>
          <cell r="D7856"/>
          <cell r="E7856"/>
          <cell r="F7856"/>
          <cell r="G7856"/>
          <cell r="H7856" t="str">
            <v/>
          </cell>
        </row>
        <row r="7857">
          <cell r="A7857"/>
          <cell r="B7857"/>
          <cell r="C7857"/>
          <cell r="D7857"/>
          <cell r="E7857"/>
          <cell r="F7857"/>
          <cell r="G7857"/>
          <cell r="H7857" t="str">
            <v/>
          </cell>
        </row>
        <row r="7858">
          <cell r="A7858"/>
          <cell r="B7858"/>
          <cell r="C7858"/>
          <cell r="D7858"/>
          <cell r="E7858"/>
          <cell r="F7858"/>
          <cell r="G7858"/>
          <cell r="H7858" t="str">
            <v/>
          </cell>
        </row>
        <row r="7859">
          <cell r="A7859"/>
          <cell r="B7859"/>
          <cell r="C7859"/>
          <cell r="D7859"/>
          <cell r="E7859"/>
          <cell r="F7859"/>
          <cell r="G7859"/>
          <cell r="H7859" t="str">
            <v/>
          </cell>
        </row>
        <row r="7860">
          <cell r="A7860"/>
          <cell r="B7860"/>
          <cell r="C7860"/>
          <cell r="D7860"/>
          <cell r="E7860"/>
          <cell r="F7860"/>
          <cell r="G7860"/>
          <cell r="H7860" t="str">
            <v/>
          </cell>
        </row>
        <row r="7861">
          <cell r="A7861"/>
          <cell r="B7861"/>
          <cell r="C7861"/>
          <cell r="D7861"/>
          <cell r="E7861"/>
          <cell r="F7861"/>
          <cell r="G7861"/>
          <cell r="H7861" t="str">
            <v/>
          </cell>
        </row>
        <row r="7862">
          <cell r="A7862"/>
          <cell r="B7862"/>
          <cell r="C7862"/>
          <cell r="D7862"/>
          <cell r="E7862"/>
          <cell r="F7862"/>
          <cell r="G7862"/>
          <cell r="H7862" t="str">
            <v/>
          </cell>
        </row>
        <row r="7863">
          <cell r="A7863"/>
          <cell r="B7863"/>
          <cell r="C7863"/>
          <cell r="D7863"/>
          <cell r="E7863"/>
          <cell r="F7863"/>
          <cell r="G7863"/>
          <cell r="H7863" t="str">
            <v/>
          </cell>
        </row>
        <row r="7864">
          <cell r="A7864"/>
          <cell r="B7864"/>
          <cell r="C7864"/>
          <cell r="D7864"/>
          <cell r="E7864"/>
          <cell r="F7864"/>
          <cell r="G7864"/>
          <cell r="H7864" t="str">
            <v/>
          </cell>
        </row>
        <row r="7865">
          <cell r="A7865"/>
          <cell r="B7865"/>
          <cell r="C7865"/>
          <cell r="D7865"/>
          <cell r="E7865"/>
          <cell r="F7865"/>
          <cell r="G7865"/>
          <cell r="H7865" t="str">
            <v/>
          </cell>
        </row>
        <row r="7866">
          <cell r="A7866"/>
          <cell r="B7866"/>
          <cell r="C7866"/>
          <cell r="D7866"/>
          <cell r="E7866"/>
          <cell r="F7866"/>
          <cell r="G7866"/>
          <cell r="H7866" t="str">
            <v/>
          </cell>
        </row>
        <row r="7867">
          <cell r="A7867"/>
          <cell r="B7867"/>
          <cell r="C7867"/>
          <cell r="D7867"/>
          <cell r="E7867"/>
          <cell r="F7867"/>
          <cell r="G7867"/>
          <cell r="H7867" t="str">
            <v/>
          </cell>
        </row>
        <row r="7868">
          <cell r="A7868"/>
          <cell r="B7868"/>
          <cell r="C7868"/>
          <cell r="D7868"/>
          <cell r="E7868"/>
          <cell r="F7868"/>
          <cell r="G7868"/>
          <cell r="H7868" t="str">
            <v/>
          </cell>
        </row>
        <row r="7869">
          <cell r="A7869"/>
          <cell r="B7869"/>
          <cell r="C7869"/>
          <cell r="D7869"/>
          <cell r="E7869"/>
          <cell r="F7869"/>
          <cell r="G7869"/>
          <cell r="H7869" t="str">
            <v/>
          </cell>
        </row>
        <row r="7870">
          <cell r="A7870"/>
          <cell r="B7870"/>
          <cell r="C7870"/>
          <cell r="D7870"/>
          <cell r="E7870"/>
          <cell r="F7870"/>
          <cell r="G7870"/>
          <cell r="H7870" t="str">
            <v/>
          </cell>
        </row>
        <row r="7871">
          <cell r="A7871"/>
          <cell r="B7871"/>
          <cell r="C7871"/>
          <cell r="D7871"/>
          <cell r="E7871"/>
          <cell r="F7871"/>
          <cell r="G7871"/>
          <cell r="H7871" t="str">
            <v/>
          </cell>
        </row>
        <row r="7872">
          <cell r="A7872" t="str">
            <v>ITEM  - PÁGINA 1</v>
          </cell>
          <cell r="B7872"/>
          <cell r="C7872"/>
          <cell r="D7872"/>
          <cell r="E7872"/>
          <cell r="F7872"/>
          <cell r="G7872"/>
          <cell r="H7872"/>
        </row>
        <row r="7873">
          <cell r="A7873"/>
          <cell r="B7873"/>
          <cell r="C7873"/>
          <cell r="D7873"/>
          <cell r="E7873"/>
          <cell r="F7873"/>
          <cell r="G7873"/>
          <cell r="H7873" t="str">
            <v/>
          </cell>
        </row>
        <row r="7874">
          <cell r="A7874"/>
          <cell r="B7874"/>
          <cell r="C7874"/>
          <cell r="D7874"/>
          <cell r="E7874"/>
          <cell r="F7874"/>
          <cell r="G7874"/>
          <cell r="H7874" t="str">
            <v/>
          </cell>
        </row>
        <row r="7875">
          <cell r="A7875"/>
          <cell r="B7875"/>
          <cell r="C7875"/>
          <cell r="D7875"/>
          <cell r="E7875"/>
          <cell r="F7875"/>
          <cell r="G7875"/>
          <cell r="H7875" t="str">
            <v/>
          </cell>
        </row>
        <row r="7876">
          <cell r="A7876"/>
          <cell r="B7876"/>
          <cell r="C7876"/>
          <cell r="D7876"/>
          <cell r="E7876"/>
          <cell r="F7876"/>
          <cell r="G7876"/>
          <cell r="H7876" t="str">
            <v/>
          </cell>
        </row>
        <row r="7877">
          <cell r="A7877"/>
          <cell r="B7877"/>
          <cell r="C7877"/>
          <cell r="D7877"/>
          <cell r="E7877"/>
          <cell r="F7877"/>
          <cell r="G7877"/>
          <cell r="H7877" t="str">
            <v/>
          </cell>
        </row>
        <row r="7878">
          <cell r="A7878"/>
          <cell r="B7878"/>
          <cell r="C7878"/>
          <cell r="D7878"/>
          <cell r="E7878"/>
          <cell r="F7878"/>
          <cell r="G7878"/>
          <cell r="H7878" t="str">
            <v/>
          </cell>
        </row>
        <row r="7879">
          <cell r="A7879"/>
          <cell r="B7879"/>
          <cell r="C7879"/>
          <cell r="D7879"/>
          <cell r="E7879"/>
          <cell r="F7879"/>
          <cell r="G7879"/>
          <cell r="H7879" t="str">
            <v/>
          </cell>
        </row>
        <row r="7880">
          <cell r="A7880"/>
          <cell r="B7880"/>
          <cell r="C7880"/>
          <cell r="D7880"/>
          <cell r="E7880"/>
          <cell r="F7880"/>
          <cell r="G7880"/>
          <cell r="H7880" t="str">
            <v/>
          </cell>
        </row>
        <row r="7881">
          <cell r="A7881"/>
          <cell r="B7881"/>
          <cell r="C7881"/>
          <cell r="D7881"/>
          <cell r="E7881"/>
          <cell r="F7881"/>
          <cell r="G7881"/>
          <cell r="H7881" t="str">
            <v/>
          </cell>
        </row>
        <row r="7882">
          <cell r="A7882"/>
          <cell r="B7882"/>
          <cell r="C7882"/>
          <cell r="D7882"/>
          <cell r="E7882"/>
          <cell r="F7882"/>
          <cell r="G7882"/>
          <cell r="H7882" t="str">
            <v/>
          </cell>
        </row>
        <row r="7883">
          <cell r="A7883"/>
          <cell r="B7883"/>
          <cell r="C7883"/>
          <cell r="D7883"/>
          <cell r="E7883"/>
          <cell r="F7883"/>
          <cell r="G7883"/>
          <cell r="H7883" t="str">
            <v/>
          </cell>
        </row>
        <row r="7884">
          <cell r="A7884"/>
          <cell r="B7884"/>
          <cell r="C7884"/>
          <cell r="D7884"/>
          <cell r="E7884"/>
          <cell r="F7884"/>
          <cell r="G7884"/>
          <cell r="H7884" t="str">
            <v/>
          </cell>
        </row>
        <row r="7885">
          <cell r="A7885"/>
          <cell r="B7885"/>
          <cell r="C7885"/>
          <cell r="D7885"/>
          <cell r="E7885"/>
          <cell r="F7885"/>
          <cell r="G7885"/>
          <cell r="H7885" t="str">
            <v/>
          </cell>
        </row>
        <row r="7886">
          <cell r="A7886"/>
          <cell r="B7886"/>
          <cell r="C7886"/>
          <cell r="D7886"/>
          <cell r="E7886"/>
          <cell r="F7886"/>
          <cell r="G7886"/>
          <cell r="H7886" t="str">
            <v/>
          </cell>
        </row>
        <row r="7887">
          <cell r="A7887"/>
          <cell r="B7887"/>
          <cell r="C7887"/>
          <cell r="D7887"/>
          <cell r="E7887"/>
          <cell r="F7887"/>
          <cell r="G7887"/>
          <cell r="H7887" t="str">
            <v/>
          </cell>
        </row>
        <row r="7888">
          <cell r="A7888"/>
          <cell r="B7888"/>
          <cell r="C7888"/>
          <cell r="D7888"/>
          <cell r="E7888"/>
          <cell r="F7888"/>
          <cell r="G7888"/>
          <cell r="H7888" t="str">
            <v/>
          </cell>
        </row>
        <row r="7889">
          <cell r="A7889"/>
          <cell r="B7889"/>
          <cell r="C7889"/>
          <cell r="D7889"/>
          <cell r="E7889"/>
          <cell r="F7889"/>
          <cell r="G7889"/>
          <cell r="H7889" t="str">
            <v/>
          </cell>
        </row>
        <row r="7890">
          <cell r="A7890" t="str">
            <v xml:space="preserve">TOTAL CANTIDAD ITEM </v>
          </cell>
          <cell r="B7890"/>
          <cell r="C7890"/>
          <cell r="D7890"/>
          <cell r="E7890"/>
          <cell r="F7890"/>
          <cell r="G7890"/>
          <cell r="H7890" t="str">
            <v/>
          </cell>
        </row>
        <row r="7891">
          <cell r="A7891" t="str">
            <v>INSERTE PLANO, GRÁFICO O ESQUEMA AQUÍ</v>
          </cell>
          <cell r="B7891"/>
          <cell r="C7891"/>
          <cell r="D7891"/>
          <cell r="E7891"/>
          <cell r="F7891"/>
          <cell r="G7891"/>
          <cell r="H7891"/>
        </row>
        <row r="7892">
          <cell r="A7892"/>
          <cell r="B7892"/>
          <cell r="C7892"/>
          <cell r="D7892"/>
          <cell r="E7892"/>
          <cell r="F7892"/>
          <cell r="G7892"/>
          <cell r="H7892"/>
        </row>
        <row r="7893">
          <cell r="A7893"/>
          <cell r="B7893"/>
          <cell r="C7893"/>
          <cell r="D7893"/>
          <cell r="E7893"/>
          <cell r="F7893"/>
          <cell r="G7893"/>
          <cell r="H7893"/>
        </row>
        <row r="7894">
          <cell r="A7894"/>
          <cell r="B7894"/>
          <cell r="C7894"/>
          <cell r="D7894"/>
          <cell r="E7894"/>
          <cell r="F7894"/>
          <cell r="G7894"/>
          <cell r="H7894"/>
        </row>
        <row r="7895">
          <cell r="A7895"/>
          <cell r="B7895"/>
          <cell r="C7895"/>
          <cell r="D7895"/>
          <cell r="E7895"/>
          <cell r="F7895"/>
          <cell r="G7895"/>
          <cell r="H7895"/>
        </row>
        <row r="7896">
          <cell r="A7896"/>
          <cell r="B7896"/>
          <cell r="C7896"/>
          <cell r="D7896"/>
          <cell r="E7896"/>
          <cell r="F7896"/>
          <cell r="G7896"/>
          <cell r="H7896"/>
        </row>
        <row r="7897">
          <cell r="A7897"/>
          <cell r="B7897"/>
          <cell r="C7897"/>
          <cell r="D7897"/>
          <cell r="E7897"/>
          <cell r="F7897"/>
          <cell r="G7897"/>
          <cell r="H7897"/>
        </row>
        <row r="7898">
          <cell r="A7898"/>
          <cell r="B7898"/>
          <cell r="C7898"/>
          <cell r="D7898"/>
          <cell r="E7898"/>
          <cell r="F7898"/>
          <cell r="G7898"/>
          <cell r="H7898"/>
        </row>
        <row r="7899">
          <cell r="A7899"/>
          <cell r="B7899"/>
          <cell r="C7899"/>
          <cell r="D7899"/>
          <cell r="E7899"/>
          <cell r="F7899"/>
          <cell r="G7899"/>
          <cell r="H7899"/>
        </row>
        <row r="7900">
          <cell r="A7900"/>
          <cell r="B7900"/>
          <cell r="C7900"/>
          <cell r="D7900"/>
          <cell r="E7900"/>
          <cell r="F7900"/>
          <cell r="G7900"/>
          <cell r="H7900"/>
        </row>
        <row r="7901">
          <cell r="A7901"/>
          <cell r="B7901"/>
          <cell r="C7901"/>
          <cell r="D7901"/>
          <cell r="E7901"/>
          <cell r="F7901"/>
          <cell r="G7901"/>
          <cell r="H7901"/>
        </row>
        <row r="7902">
          <cell r="A7902"/>
          <cell r="B7902"/>
          <cell r="C7902"/>
          <cell r="D7902"/>
          <cell r="E7902"/>
          <cell r="F7902"/>
          <cell r="G7902"/>
          <cell r="H7902"/>
        </row>
        <row r="7903">
          <cell r="A7903"/>
          <cell r="B7903"/>
          <cell r="C7903"/>
          <cell r="D7903"/>
          <cell r="E7903"/>
          <cell r="F7903"/>
          <cell r="G7903"/>
          <cell r="H7903"/>
        </row>
        <row r="7904">
          <cell r="A7904"/>
          <cell r="B7904"/>
          <cell r="C7904"/>
          <cell r="D7904"/>
          <cell r="E7904"/>
          <cell r="F7904"/>
          <cell r="G7904"/>
          <cell r="H7904"/>
        </row>
        <row r="7905">
          <cell r="A7905"/>
          <cell r="B7905"/>
          <cell r="C7905"/>
          <cell r="D7905"/>
          <cell r="E7905"/>
          <cell r="F7905"/>
          <cell r="G7905"/>
          <cell r="H7905"/>
        </row>
        <row r="7906">
          <cell r="A7906"/>
          <cell r="B7906"/>
          <cell r="C7906"/>
          <cell r="D7906"/>
          <cell r="E7906"/>
          <cell r="F7906"/>
          <cell r="G7906"/>
          <cell r="H7906"/>
        </row>
        <row r="7907">
          <cell r="A7907"/>
          <cell r="B7907"/>
          <cell r="C7907"/>
          <cell r="D7907"/>
          <cell r="E7907"/>
          <cell r="F7907"/>
          <cell r="G7907"/>
          <cell r="H7907"/>
        </row>
        <row r="7908">
          <cell r="A7908"/>
          <cell r="B7908"/>
          <cell r="C7908"/>
          <cell r="D7908"/>
          <cell r="E7908"/>
          <cell r="F7908"/>
          <cell r="G7908"/>
          <cell r="H7908"/>
        </row>
        <row r="7909">
          <cell r="A7909"/>
          <cell r="B7909"/>
          <cell r="C7909"/>
          <cell r="D7909"/>
          <cell r="E7909"/>
          <cell r="F7909"/>
          <cell r="G7909"/>
          <cell r="H7909"/>
        </row>
        <row r="7910">
          <cell r="A7910"/>
          <cell r="B7910"/>
          <cell r="C7910"/>
          <cell r="D7910"/>
          <cell r="E7910"/>
          <cell r="F7910"/>
          <cell r="G7910"/>
          <cell r="H7910"/>
        </row>
        <row r="7911">
          <cell r="A7911"/>
          <cell r="C7911"/>
          <cell r="D7911"/>
          <cell r="E7911"/>
          <cell r="F7911"/>
          <cell r="G7911"/>
        </row>
        <row r="7912">
          <cell r="A7912"/>
          <cell r="C7912"/>
          <cell r="D7912"/>
          <cell r="E7912"/>
          <cell r="F7912"/>
          <cell r="G7912"/>
        </row>
        <row r="7913">
          <cell r="A7913"/>
          <cell r="B7913"/>
          <cell r="C7913"/>
          <cell r="D7913"/>
          <cell r="E7913"/>
          <cell r="F7913"/>
          <cell r="G7913"/>
        </row>
        <row r="7914">
          <cell r="A7914"/>
          <cell r="B7914" t="str">
            <v>LUIS ROBERTO MONTERROSA OROZCO</v>
          </cell>
          <cell r="C7914"/>
          <cell r="D7914"/>
          <cell r="E7914"/>
          <cell r="F7914"/>
          <cell r="G7914"/>
        </row>
        <row r="7915">
          <cell r="A7915"/>
          <cell r="B7915" t="str">
            <v>ING. CIVIL CONSULTOR EXTERNO</v>
          </cell>
          <cell r="C7915"/>
          <cell r="D7915"/>
          <cell r="E7915"/>
          <cell r="F7915"/>
          <cell r="G7915"/>
        </row>
        <row r="7916">
          <cell r="A7916"/>
          <cell r="B7916" t="str">
            <v>PLANEACION MUNICIPAL</v>
          </cell>
          <cell r="C7916"/>
          <cell r="D7916"/>
          <cell r="E7916"/>
          <cell r="F7916"/>
          <cell r="G7916"/>
        </row>
        <row r="7917">
          <cell r="A7917"/>
          <cell r="B7917" t="str">
            <v>M.P. 5202140692</v>
          </cell>
          <cell r="C7917" t="str">
            <v>ITEM  - PÁGINA 2</v>
          </cell>
          <cell r="D7917"/>
          <cell r="E7917"/>
          <cell r="F7917"/>
          <cell r="G7917"/>
          <cell r="H7917"/>
        </row>
        <row r="7918">
          <cell r="A7918" t="str">
            <v>DEPARTAMENTO DE ANTIOQUIA</v>
          </cell>
          <cell r="B7918"/>
          <cell r="C7918"/>
          <cell r="D7918"/>
          <cell r="E7918"/>
          <cell r="F7918"/>
          <cell r="G7918"/>
          <cell r="H7918"/>
        </row>
        <row r="7919">
          <cell r="A7919" t="str">
            <v>MUNICIPIO DE CAUCASIA</v>
          </cell>
          <cell r="B7919"/>
          <cell r="C7919"/>
          <cell r="D7919"/>
          <cell r="E7919"/>
          <cell r="F7919"/>
          <cell r="G7919"/>
          <cell r="H7919"/>
        </row>
        <row r="7920">
          <cell r="A7920" t="str">
            <v>PROYECTO: CONSTRUCCION DE PAVIMENTO RIGIDO URBANO EN LA URBANIZACION VILLA SUAREZ DEL MUNICIPIO DE CAUCASIA ,ANTIOQUIA</v>
          </cell>
          <cell r="B7920"/>
          <cell r="C7920"/>
          <cell r="D7920"/>
          <cell r="E7920"/>
          <cell r="F7920"/>
          <cell r="G7920"/>
          <cell r="H7920"/>
        </row>
        <row r="7921">
          <cell r="A7921"/>
          <cell r="C7921"/>
          <cell r="D7921"/>
          <cell r="E7921"/>
          <cell r="F7921"/>
          <cell r="G7921"/>
          <cell r="H7921"/>
        </row>
        <row r="7922">
          <cell r="A7922" t="str">
            <v>MEMORIAS DE OBRA</v>
          </cell>
          <cell r="B7922"/>
          <cell r="C7922"/>
          <cell r="D7922"/>
          <cell r="E7922"/>
          <cell r="F7922"/>
          <cell r="G7922"/>
          <cell r="H7922"/>
        </row>
        <row r="7924">
          <cell r="A7924" t="str">
            <v>ITEM</v>
          </cell>
          <cell r="B7924" t="str">
            <v>DESCRIPCIÓN</v>
          </cell>
          <cell r="C7924"/>
          <cell r="D7924"/>
          <cell r="E7924"/>
          <cell r="F7924"/>
          <cell r="G7924" t="str">
            <v>UNIDAD</v>
          </cell>
          <cell r="H7924" t="str">
            <v>CANTIDAD</v>
          </cell>
        </row>
        <row r="7925">
          <cell r="A7925"/>
          <cell r="B7925" t="str">
            <v/>
          </cell>
          <cell r="C7925"/>
          <cell r="D7925"/>
          <cell r="E7925"/>
          <cell r="F7925"/>
          <cell r="G7925" t="str">
            <v/>
          </cell>
          <cell r="H7925" t="str">
            <v/>
          </cell>
        </row>
        <row r="7926">
          <cell r="A7926"/>
          <cell r="B7926"/>
          <cell r="C7926"/>
          <cell r="D7926"/>
          <cell r="E7926"/>
          <cell r="F7926"/>
          <cell r="G7926"/>
        </row>
        <row r="7927">
          <cell r="A7927" t="str">
            <v>DETALLE</v>
          </cell>
          <cell r="B7927"/>
          <cell r="C7927" t="str">
            <v>FACTOR</v>
          </cell>
          <cell r="D7927" t="str">
            <v>CANTIDAD</v>
          </cell>
          <cell r="E7927" t="str">
            <v>A (ML)</v>
          </cell>
          <cell r="F7927" t="str">
            <v>B (M2)</v>
          </cell>
          <cell r="G7927" t="str">
            <v>C (M3)</v>
          </cell>
          <cell r="H7927" t="str">
            <v>TOTAL</v>
          </cell>
        </row>
        <row r="7928">
          <cell r="A7928"/>
          <cell r="B7928"/>
          <cell r="C7928"/>
          <cell r="D7928"/>
          <cell r="E7928"/>
          <cell r="F7928"/>
          <cell r="G7928"/>
          <cell r="H7928" t="str">
            <v/>
          </cell>
        </row>
        <row r="7929">
          <cell r="A7929"/>
          <cell r="B7929"/>
          <cell r="C7929"/>
          <cell r="D7929"/>
          <cell r="E7929"/>
          <cell r="F7929"/>
          <cell r="G7929"/>
          <cell r="H7929" t="str">
            <v/>
          </cell>
        </row>
        <row r="7930">
          <cell r="A7930"/>
          <cell r="B7930"/>
          <cell r="C7930"/>
          <cell r="D7930"/>
          <cell r="E7930"/>
          <cell r="F7930"/>
          <cell r="G7930"/>
          <cell r="H7930" t="str">
            <v/>
          </cell>
        </row>
        <row r="7931">
          <cell r="A7931"/>
          <cell r="B7931"/>
          <cell r="C7931"/>
          <cell r="D7931"/>
          <cell r="E7931"/>
          <cell r="F7931"/>
          <cell r="G7931"/>
          <cell r="H7931" t="str">
            <v/>
          </cell>
        </row>
        <row r="7932">
          <cell r="A7932"/>
          <cell r="B7932"/>
          <cell r="C7932"/>
          <cell r="D7932"/>
          <cell r="E7932"/>
          <cell r="F7932"/>
          <cell r="G7932"/>
          <cell r="H7932" t="str">
            <v/>
          </cell>
        </row>
        <row r="7933">
          <cell r="A7933"/>
          <cell r="B7933"/>
          <cell r="C7933"/>
          <cell r="D7933"/>
          <cell r="E7933"/>
          <cell r="F7933"/>
          <cell r="G7933"/>
          <cell r="H7933" t="str">
            <v/>
          </cell>
        </row>
        <row r="7934">
          <cell r="A7934"/>
          <cell r="B7934"/>
          <cell r="C7934"/>
          <cell r="D7934"/>
          <cell r="E7934"/>
          <cell r="F7934"/>
          <cell r="G7934"/>
          <cell r="H7934" t="str">
            <v/>
          </cell>
        </row>
        <row r="7935">
          <cell r="A7935"/>
          <cell r="B7935"/>
          <cell r="C7935"/>
          <cell r="D7935"/>
          <cell r="E7935"/>
          <cell r="F7935"/>
          <cell r="G7935"/>
          <cell r="H7935" t="str">
            <v/>
          </cell>
        </row>
        <row r="7936">
          <cell r="A7936"/>
          <cell r="B7936"/>
          <cell r="C7936"/>
          <cell r="D7936"/>
          <cell r="E7936"/>
          <cell r="F7936"/>
          <cell r="G7936"/>
          <cell r="H7936" t="str">
            <v/>
          </cell>
        </row>
        <row r="7937">
          <cell r="A7937"/>
          <cell r="B7937"/>
          <cell r="C7937"/>
          <cell r="D7937"/>
          <cell r="E7937"/>
          <cell r="F7937"/>
          <cell r="G7937"/>
          <cell r="H7937" t="str">
            <v/>
          </cell>
        </row>
        <row r="7938">
          <cell r="A7938"/>
          <cell r="B7938"/>
          <cell r="C7938"/>
          <cell r="D7938"/>
          <cell r="E7938"/>
          <cell r="F7938"/>
          <cell r="G7938"/>
          <cell r="H7938" t="str">
            <v/>
          </cell>
        </row>
        <row r="7939">
          <cell r="A7939"/>
          <cell r="B7939"/>
          <cell r="C7939"/>
          <cell r="D7939"/>
          <cell r="E7939"/>
          <cell r="F7939"/>
          <cell r="G7939"/>
          <cell r="H7939" t="str">
            <v/>
          </cell>
        </row>
        <row r="7940">
          <cell r="A7940"/>
          <cell r="B7940"/>
          <cell r="C7940"/>
          <cell r="D7940"/>
          <cell r="E7940"/>
          <cell r="F7940"/>
          <cell r="G7940"/>
          <cell r="H7940" t="str">
            <v/>
          </cell>
        </row>
        <row r="7941">
          <cell r="A7941"/>
          <cell r="B7941"/>
          <cell r="C7941"/>
          <cell r="D7941"/>
          <cell r="E7941"/>
          <cell r="F7941"/>
          <cell r="G7941"/>
          <cell r="H7941" t="str">
            <v/>
          </cell>
        </row>
        <row r="7942">
          <cell r="A7942"/>
          <cell r="B7942"/>
          <cell r="C7942"/>
          <cell r="D7942"/>
          <cell r="E7942"/>
          <cell r="F7942"/>
          <cell r="G7942"/>
          <cell r="H7942" t="str">
            <v/>
          </cell>
        </row>
        <row r="7943">
          <cell r="A7943"/>
          <cell r="B7943"/>
          <cell r="C7943"/>
          <cell r="D7943"/>
          <cell r="E7943"/>
          <cell r="F7943"/>
          <cell r="G7943"/>
          <cell r="H7943" t="str">
            <v/>
          </cell>
        </row>
        <row r="7944">
          <cell r="A7944"/>
          <cell r="B7944"/>
          <cell r="C7944"/>
          <cell r="D7944"/>
          <cell r="E7944"/>
          <cell r="F7944"/>
          <cell r="G7944"/>
          <cell r="H7944" t="str">
            <v/>
          </cell>
        </row>
        <row r="7945">
          <cell r="A7945"/>
          <cell r="B7945"/>
          <cell r="C7945"/>
          <cell r="D7945"/>
          <cell r="E7945"/>
          <cell r="F7945"/>
          <cell r="G7945"/>
          <cell r="H7945" t="str">
            <v/>
          </cell>
        </row>
        <row r="7946">
          <cell r="A7946"/>
          <cell r="B7946"/>
          <cell r="C7946"/>
          <cell r="D7946"/>
          <cell r="E7946"/>
          <cell r="F7946"/>
          <cell r="G7946"/>
          <cell r="H7946" t="str">
            <v/>
          </cell>
        </row>
        <row r="7947">
          <cell r="A7947"/>
          <cell r="B7947"/>
          <cell r="C7947"/>
          <cell r="D7947"/>
          <cell r="E7947"/>
          <cell r="F7947"/>
          <cell r="G7947"/>
          <cell r="H7947" t="str">
            <v/>
          </cell>
        </row>
        <row r="7948">
          <cell r="A7948"/>
          <cell r="B7948"/>
          <cell r="C7948"/>
          <cell r="D7948"/>
          <cell r="E7948"/>
          <cell r="F7948"/>
          <cell r="G7948"/>
          <cell r="H7948" t="str">
            <v/>
          </cell>
        </row>
        <row r="7949">
          <cell r="A7949"/>
          <cell r="B7949"/>
          <cell r="C7949"/>
          <cell r="D7949"/>
          <cell r="E7949"/>
          <cell r="F7949"/>
          <cell r="G7949"/>
          <cell r="H7949" t="str">
            <v/>
          </cell>
        </row>
        <row r="7950">
          <cell r="A7950"/>
          <cell r="B7950"/>
          <cell r="C7950"/>
          <cell r="D7950"/>
          <cell r="E7950"/>
          <cell r="F7950"/>
          <cell r="G7950"/>
          <cell r="H7950" t="str">
            <v/>
          </cell>
        </row>
        <row r="7951">
          <cell r="A7951"/>
          <cell r="B7951"/>
          <cell r="C7951"/>
          <cell r="D7951"/>
          <cell r="E7951"/>
          <cell r="F7951"/>
          <cell r="G7951"/>
          <cell r="H7951" t="str">
            <v/>
          </cell>
        </row>
        <row r="7952">
          <cell r="A7952"/>
          <cell r="B7952"/>
          <cell r="C7952"/>
          <cell r="D7952"/>
          <cell r="E7952"/>
          <cell r="F7952"/>
          <cell r="G7952"/>
          <cell r="H7952" t="str">
            <v/>
          </cell>
        </row>
        <row r="7953">
          <cell r="A7953"/>
          <cell r="B7953"/>
          <cell r="C7953"/>
          <cell r="D7953"/>
          <cell r="E7953"/>
          <cell r="F7953"/>
          <cell r="G7953"/>
          <cell r="H7953" t="str">
            <v/>
          </cell>
        </row>
        <row r="7954">
          <cell r="A7954"/>
          <cell r="B7954"/>
          <cell r="C7954"/>
          <cell r="D7954"/>
          <cell r="E7954"/>
          <cell r="F7954"/>
          <cell r="G7954"/>
          <cell r="H7954" t="str">
            <v/>
          </cell>
        </row>
        <row r="7955">
          <cell r="A7955"/>
          <cell r="B7955"/>
          <cell r="C7955"/>
          <cell r="D7955"/>
          <cell r="E7955"/>
          <cell r="F7955"/>
          <cell r="G7955"/>
          <cell r="H7955" t="str">
            <v/>
          </cell>
        </row>
        <row r="7956">
          <cell r="A7956"/>
          <cell r="B7956"/>
          <cell r="C7956"/>
          <cell r="D7956"/>
          <cell r="E7956"/>
          <cell r="F7956"/>
          <cell r="G7956"/>
          <cell r="H7956" t="str">
            <v/>
          </cell>
        </row>
        <row r="7957">
          <cell r="A7957"/>
          <cell r="B7957"/>
          <cell r="C7957"/>
          <cell r="D7957"/>
          <cell r="E7957"/>
          <cell r="F7957"/>
          <cell r="G7957"/>
          <cell r="H7957" t="str">
            <v/>
          </cell>
        </row>
        <row r="7958">
          <cell r="A7958"/>
          <cell r="B7958"/>
          <cell r="C7958"/>
          <cell r="D7958"/>
          <cell r="E7958"/>
          <cell r="F7958"/>
          <cell r="G7958"/>
          <cell r="H7958" t="str">
            <v/>
          </cell>
        </row>
        <row r="7959">
          <cell r="A7959" t="str">
            <v>ITEM  - PÁGINA 1</v>
          </cell>
          <cell r="B7959"/>
          <cell r="C7959"/>
          <cell r="D7959"/>
          <cell r="E7959"/>
          <cell r="F7959"/>
          <cell r="G7959"/>
          <cell r="H7959"/>
        </row>
        <row r="7960">
          <cell r="A7960"/>
          <cell r="B7960"/>
          <cell r="C7960"/>
          <cell r="D7960"/>
          <cell r="E7960"/>
          <cell r="F7960"/>
          <cell r="G7960"/>
          <cell r="H7960" t="str">
            <v/>
          </cell>
        </row>
        <row r="7961">
          <cell r="A7961"/>
          <cell r="B7961"/>
          <cell r="C7961"/>
          <cell r="D7961"/>
          <cell r="E7961"/>
          <cell r="F7961"/>
          <cell r="G7961"/>
          <cell r="H7961" t="str">
            <v/>
          </cell>
        </row>
        <row r="7962">
          <cell r="A7962"/>
          <cell r="B7962"/>
          <cell r="C7962"/>
          <cell r="D7962"/>
          <cell r="E7962"/>
          <cell r="F7962"/>
          <cell r="G7962"/>
          <cell r="H7962" t="str">
            <v/>
          </cell>
        </row>
        <row r="7963">
          <cell r="A7963"/>
          <cell r="B7963"/>
          <cell r="C7963"/>
          <cell r="D7963"/>
          <cell r="E7963"/>
          <cell r="F7963"/>
          <cell r="G7963"/>
          <cell r="H7963" t="str">
            <v/>
          </cell>
        </row>
        <row r="7964">
          <cell r="A7964"/>
          <cell r="B7964"/>
          <cell r="C7964"/>
          <cell r="D7964"/>
          <cell r="E7964"/>
          <cell r="F7964"/>
          <cell r="G7964"/>
          <cell r="H7964" t="str">
            <v/>
          </cell>
        </row>
        <row r="7965">
          <cell r="A7965"/>
          <cell r="B7965"/>
          <cell r="C7965"/>
          <cell r="D7965"/>
          <cell r="E7965"/>
          <cell r="F7965"/>
          <cell r="G7965"/>
          <cell r="H7965" t="str">
            <v/>
          </cell>
        </row>
        <row r="7966">
          <cell r="A7966"/>
          <cell r="B7966"/>
          <cell r="C7966"/>
          <cell r="D7966"/>
          <cell r="E7966"/>
          <cell r="F7966"/>
          <cell r="G7966"/>
          <cell r="H7966" t="str">
            <v/>
          </cell>
        </row>
        <row r="7967">
          <cell r="A7967"/>
          <cell r="B7967"/>
          <cell r="C7967"/>
          <cell r="D7967"/>
          <cell r="E7967"/>
          <cell r="F7967"/>
          <cell r="G7967"/>
          <cell r="H7967" t="str">
            <v/>
          </cell>
        </row>
        <row r="7968">
          <cell r="A7968"/>
          <cell r="B7968"/>
          <cell r="C7968"/>
          <cell r="D7968"/>
          <cell r="E7968"/>
          <cell r="F7968"/>
          <cell r="G7968"/>
          <cell r="H7968" t="str">
            <v/>
          </cell>
        </row>
        <row r="7969">
          <cell r="A7969"/>
          <cell r="B7969"/>
          <cell r="C7969"/>
          <cell r="D7969"/>
          <cell r="E7969"/>
          <cell r="F7969"/>
          <cell r="G7969"/>
          <cell r="H7969" t="str">
            <v/>
          </cell>
        </row>
        <row r="7970">
          <cell r="A7970"/>
          <cell r="B7970"/>
          <cell r="C7970"/>
          <cell r="D7970"/>
          <cell r="E7970"/>
          <cell r="F7970"/>
          <cell r="G7970"/>
          <cell r="H7970" t="str">
            <v/>
          </cell>
        </row>
        <row r="7971">
          <cell r="A7971"/>
          <cell r="B7971"/>
          <cell r="C7971"/>
          <cell r="D7971"/>
          <cell r="E7971"/>
          <cell r="F7971"/>
          <cell r="G7971"/>
          <cell r="H7971" t="str">
            <v/>
          </cell>
        </row>
        <row r="7972">
          <cell r="A7972"/>
          <cell r="B7972"/>
          <cell r="C7972"/>
          <cell r="D7972"/>
          <cell r="E7972"/>
          <cell r="F7972"/>
          <cell r="G7972"/>
          <cell r="H7972" t="str">
            <v/>
          </cell>
        </row>
        <row r="7973">
          <cell r="A7973"/>
          <cell r="B7973"/>
          <cell r="C7973"/>
          <cell r="D7973"/>
          <cell r="E7973"/>
          <cell r="F7973"/>
          <cell r="G7973"/>
          <cell r="H7973" t="str">
            <v/>
          </cell>
        </row>
        <row r="7974">
          <cell r="A7974"/>
          <cell r="B7974"/>
          <cell r="C7974"/>
          <cell r="D7974"/>
          <cell r="E7974"/>
          <cell r="F7974"/>
          <cell r="G7974"/>
          <cell r="H7974" t="str">
            <v/>
          </cell>
        </row>
        <row r="7975">
          <cell r="A7975"/>
          <cell r="B7975"/>
          <cell r="C7975"/>
          <cell r="D7975"/>
          <cell r="E7975"/>
          <cell r="F7975"/>
          <cell r="G7975"/>
          <cell r="H7975" t="str">
            <v/>
          </cell>
        </row>
        <row r="7976">
          <cell r="A7976"/>
          <cell r="B7976"/>
          <cell r="C7976"/>
          <cell r="D7976"/>
          <cell r="E7976"/>
          <cell r="F7976"/>
          <cell r="G7976"/>
          <cell r="H7976" t="str">
            <v/>
          </cell>
        </row>
        <row r="7977">
          <cell r="A7977" t="str">
            <v xml:space="preserve">TOTAL CANTIDAD ITEM </v>
          </cell>
          <cell r="B7977"/>
          <cell r="C7977"/>
          <cell r="D7977"/>
          <cell r="E7977"/>
          <cell r="F7977"/>
          <cell r="G7977"/>
          <cell r="H7977" t="str">
            <v/>
          </cell>
        </row>
        <row r="7978">
          <cell r="A7978" t="str">
            <v>INSERTE PLANO, GRÁFICO O ESQUEMA AQUÍ</v>
          </cell>
          <cell r="B7978"/>
          <cell r="C7978"/>
          <cell r="D7978"/>
          <cell r="E7978"/>
          <cell r="F7978"/>
          <cell r="G7978"/>
          <cell r="H7978"/>
        </row>
        <row r="7979">
          <cell r="A7979"/>
          <cell r="B7979"/>
          <cell r="C7979"/>
          <cell r="D7979"/>
          <cell r="E7979"/>
          <cell r="F7979"/>
          <cell r="G7979"/>
          <cell r="H7979"/>
        </row>
        <row r="7980">
          <cell r="A7980"/>
          <cell r="B7980"/>
          <cell r="C7980"/>
          <cell r="D7980"/>
          <cell r="E7980"/>
          <cell r="F7980"/>
          <cell r="G7980"/>
          <cell r="H7980"/>
        </row>
        <row r="7981">
          <cell r="A7981"/>
          <cell r="B7981"/>
          <cell r="C7981"/>
          <cell r="D7981"/>
          <cell r="E7981"/>
          <cell r="F7981"/>
          <cell r="G7981"/>
          <cell r="H7981"/>
        </row>
        <row r="7982">
          <cell r="A7982"/>
          <cell r="B7982"/>
          <cell r="C7982"/>
          <cell r="D7982"/>
          <cell r="E7982"/>
          <cell r="F7982"/>
          <cell r="G7982"/>
          <cell r="H7982"/>
        </row>
        <row r="7983">
          <cell r="A7983"/>
          <cell r="B7983"/>
          <cell r="C7983"/>
          <cell r="D7983"/>
          <cell r="E7983"/>
          <cell r="F7983"/>
          <cell r="G7983"/>
          <cell r="H7983"/>
        </row>
        <row r="7984">
          <cell r="A7984"/>
          <cell r="B7984"/>
          <cell r="C7984"/>
          <cell r="D7984"/>
          <cell r="E7984"/>
          <cell r="F7984"/>
          <cell r="G7984"/>
          <cell r="H7984"/>
        </row>
        <row r="7985">
          <cell r="A7985"/>
          <cell r="B7985"/>
          <cell r="C7985"/>
          <cell r="D7985"/>
          <cell r="E7985"/>
          <cell r="F7985"/>
          <cell r="G7985"/>
          <cell r="H7985"/>
        </row>
        <row r="7986">
          <cell r="A7986"/>
          <cell r="B7986"/>
          <cell r="C7986"/>
          <cell r="D7986"/>
          <cell r="E7986"/>
          <cell r="F7986"/>
          <cell r="G7986"/>
          <cell r="H7986"/>
        </row>
        <row r="7987">
          <cell r="A7987"/>
          <cell r="B7987"/>
          <cell r="C7987"/>
          <cell r="D7987"/>
          <cell r="E7987"/>
          <cell r="F7987"/>
          <cell r="G7987"/>
          <cell r="H7987"/>
        </row>
        <row r="7988">
          <cell r="A7988"/>
          <cell r="B7988"/>
          <cell r="C7988"/>
          <cell r="D7988"/>
          <cell r="E7988"/>
          <cell r="F7988"/>
          <cell r="G7988"/>
          <cell r="H7988"/>
        </row>
        <row r="7989">
          <cell r="A7989"/>
          <cell r="B7989"/>
          <cell r="C7989"/>
          <cell r="D7989"/>
          <cell r="E7989"/>
          <cell r="F7989"/>
          <cell r="G7989"/>
          <cell r="H7989"/>
        </row>
        <row r="7990">
          <cell r="A7990"/>
          <cell r="B7990"/>
          <cell r="C7990"/>
          <cell r="D7990"/>
          <cell r="E7990"/>
          <cell r="F7990"/>
          <cell r="G7990"/>
          <cell r="H7990"/>
        </row>
        <row r="7991">
          <cell r="A7991"/>
          <cell r="B7991"/>
          <cell r="C7991"/>
          <cell r="D7991"/>
          <cell r="E7991"/>
          <cell r="F7991"/>
          <cell r="G7991"/>
          <cell r="H7991"/>
        </row>
        <row r="7992">
          <cell r="A7992"/>
          <cell r="B7992"/>
          <cell r="C7992"/>
          <cell r="D7992"/>
          <cell r="E7992"/>
          <cell r="F7992"/>
          <cell r="G7992"/>
          <cell r="H7992"/>
        </row>
        <row r="7993">
          <cell r="A7993"/>
          <cell r="B7993"/>
          <cell r="C7993"/>
          <cell r="D7993"/>
          <cell r="E7993"/>
          <cell r="F7993"/>
          <cell r="G7993"/>
          <cell r="H7993"/>
        </row>
        <row r="7994">
          <cell r="A7994"/>
          <cell r="B7994"/>
          <cell r="C7994"/>
          <cell r="D7994"/>
          <cell r="E7994"/>
          <cell r="F7994"/>
          <cell r="G7994"/>
          <cell r="H7994"/>
        </row>
        <row r="7995">
          <cell r="A7995"/>
          <cell r="B7995"/>
          <cell r="C7995"/>
          <cell r="D7995"/>
          <cell r="E7995"/>
          <cell r="F7995"/>
          <cell r="G7995"/>
          <cell r="H7995"/>
        </row>
        <row r="7996">
          <cell r="A7996"/>
          <cell r="B7996"/>
          <cell r="C7996"/>
          <cell r="D7996"/>
          <cell r="E7996"/>
          <cell r="F7996"/>
          <cell r="G7996"/>
          <cell r="H7996"/>
        </row>
        <row r="7997">
          <cell r="A7997"/>
          <cell r="B7997"/>
          <cell r="C7997"/>
          <cell r="D7997"/>
          <cell r="E7997"/>
          <cell r="F7997"/>
          <cell r="G7997"/>
          <cell r="H7997"/>
        </row>
        <row r="7998">
          <cell r="A7998"/>
          <cell r="C7998"/>
          <cell r="D7998"/>
          <cell r="E7998"/>
          <cell r="F7998"/>
          <cell r="G7998"/>
        </row>
        <row r="7999">
          <cell r="A7999"/>
          <cell r="C7999"/>
          <cell r="D7999"/>
          <cell r="E7999"/>
          <cell r="F7999"/>
          <cell r="G7999"/>
        </row>
        <row r="8000">
          <cell r="A8000"/>
          <cell r="B8000"/>
          <cell r="C8000"/>
          <cell r="D8000"/>
          <cell r="E8000"/>
          <cell r="F8000"/>
          <cell r="G8000"/>
        </row>
        <row r="8001">
          <cell r="A8001"/>
          <cell r="B8001" t="str">
            <v>LUIS ROBERTO MONTERROSA OROZCO</v>
          </cell>
          <cell r="C8001"/>
          <cell r="D8001"/>
          <cell r="E8001"/>
          <cell r="F8001"/>
          <cell r="G8001"/>
        </row>
        <row r="8002">
          <cell r="A8002"/>
          <cell r="B8002" t="str">
            <v>ING. CIVIL CONSULTOR EXTERNO</v>
          </cell>
          <cell r="C8002"/>
          <cell r="D8002"/>
          <cell r="E8002"/>
          <cell r="F8002"/>
          <cell r="G8002"/>
        </row>
        <row r="8003">
          <cell r="A8003"/>
          <cell r="B8003" t="str">
            <v>PLANEACION MUNICIPAL</v>
          </cell>
          <cell r="C8003"/>
          <cell r="D8003"/>
          <cell r="E8003"/>
          <cell r="F8003"/>
          <cell r="G8003"/>
        </row>
        <row r="8004">
          <cell r="A8004"/>
          <cell r="B8004" t="str">
            <v>M.P. 5202140692</v>
          </cell>
          <cell r="C8004" t="str">
            <v>ITEM  - PÁGINA 2</v>
          </cell>
          <cell r="D8004"/>
          <cell r="E8004"/>
          <cell r="F8004"/>
          <cell r="G8004"/>
          <cell r="H8004"/>
        </row>
        <row r="8005">
          <cell r="A8005" t="str">
            <v>DEPARTAMENTO DE ANTIOQUIA</v>
          </cell>
          <cell r="B8005"/>
          <cell r="C8005"/>
          <cell r="D8005"/>
          <cell r="E8005"/>
          <cell r="F8005"/>
          <cell r="G8005"/>
          <cell r="H8005"/>
        </row>
        <row r="8006">
          <cell r="A8006" t="str">
            <v>MUNICIPIO DE CAUCASIA</v>
          </cell>
          <cell r="B8006"/>
          <cell r="C8006"/>
          <cell r="D8006"/>
          <cell r="E8006"/>
          <cell r="F8006"/>
          <cell r="G8006"/>
          <cell r="H8006"/>
        </row>
        <row r="8007">
          <cell r="A8007" t="str">
            <v>PROYECTO: CONSTRUCCION DE PAVIMENTO RIGIDO URBANO EN LA URBANIZACION VILLA SUAREZ DEL MUNICIPIO DE CAUCASIA ,ANTIOQUIA</v>
          </cell>
          <cell r="B8007"/>
          <cell r="C8007"/>
          <cell r="D8007"/>
          <cell r="E8007"/>
          <cell r="F8007"/>
          <cell r="G8007"/>
          <cell r="H8007"/>
        </row>
        <row r="8008">
          <cell r="A8008"/>
          <cell r="C8008"/>
          <cell r="D8008"/>
          <cell r="E8008"/>
          <cell r="F8008"/>
          <cell r="G8008"/>
          <cell r="H8008"/>
        </row>
        <row r="8009">
          <cell r="A8009" t="str">
            <v>MEMORIAS DE OBRA</v>
          </cell>
          <cell r="B8009"/>
          <cell r="C8009"/>
          <cell r="D8009"/>
          <cell r="E8009"/>
          <cell r="F8009"/>
          <cell r="G8009"/>
          <cell r="H8009"/>
        </row>
        <row r="8011">
          <cell r="A8011" t="str">
            <v>ITEM</v>
          </cell>
          <cell r="B8011" t="str">
            <v>DESCRIPCIÓN</v>
          </cell>
          <cell r="C8011"/>
          <cell r="D8011"/>
          <cell r="E8011"/>
          <cell r="F8011"/>
          <cell r="G8011" t="str">
            <v>UNIDAD</v>
          </cell>
          <cell r="H8011" t="str">
            <v>CANTIDAD</v>
          </cell>
        </row>
        <row r="8012">
          <cell r="A8012"/>
          <cell r="B8012" t="str">
            <v/>
          </cell>
          <cell r="C8012"/>
          <cell r="D8012"/>
          <cell r="E8012"/>
          <cell r="F8012"/>
          <cell r="G8012" t="str">
            <v/>
          </cell>
          <cell r="H8012" t="str">
            <v/>
          </cell>
        </row>
        <row r="8013">
          <cell r="A8013"/>
          <cell r="B8013"/>
          <cell r="C8013"/>
          <cell r="D8013"/>
          <cell r="E8013"/>
          <cell r="F8013"/>
          <cell r="G8013"/>
        </row>
        <row r="8014">
          <cell r="A8014" t="str">
            <v>DETALLE</v>
          </cell>
          <cell r="B8014"/>
          <cell r="C8014" t="str">
            <v>FACTOR</v>
          </cell>
          <cell r="D8014" t="str">
            <v>CANTIDAD</v>
          </cell>
          <cell r="E8014" t="str">
            <v>A (ML)</v>
          </cell>
          <cell r="F8014" t="str">
            <v>B (M2)</v>
          </cell>
          <cell r="G8014" t="str">
            <v>C (M3)</v>
          </cell>
          <cell r="H8014" t="str">
            <v>TOTAL</v>
          </cell>
        </row>
        <row r="8015">
          <cell r="A8015"/>
          <cell r="B8015"/>
          <cell r="C8015"/>
          <cell r="D8015"/>
          <cell r="E8015"/>
          <cell r="F8015"/>
          <cell r="G8015"/>
          <cell r="H8015" t="str">
            <v/>
          </cell>
        </row>
        <row r="8016">
          <cell r="A8016"/>
          <cell r="B8016"/>
          <cell r="C8016"/>
          <cell r="D8016"/>
          <cell r="E8016"/>
          <cell r="F8016"/>
          <cell r="G8016"/>
          <cell r="H8016" t="str">
            <v/>
          </cell>
        </row>
        <row r="8017">
          <cell r="A8017"/>
          <cell r="B8017"/>
          <cell r="C8017"/>
          <cell r="D8017"/>
          <cell r="E8017"/>
          <cell r="F8017"/>
          <cell r="G8017"/>
          <cell r="H8017" t="str">
            <v/>
          </cell>
        </row>
        <row r="8018">
          <cell r="A8018"/>
          <cell r="B8018"/>
          <cell r="C8018"/>
          <cell r="D8018"/>
          <cell r="E8018"/>
          <cell r="F8018"/>
          <cell r="G8018"/>
          <cell r="H8018" t="str">
            <v/>
          </cell>
        </row>
        <row r="8019">
          <cell r="A8019"/>
          <cell r="B8019"/>
          <cell r="C8019"/>
          <cell r="D8019"/>
          <cell r="E8019"/>
          <cell r="F8019"/>
          <cell r="G8019"/>
          <cell r="H8019" t="str">
            <v/>
          </cell>
        </row>
        <row r="8020">
          <cell r="A8020"/>
          <cell r="B8020"/>
          <cell r="C8020"/>
          <cell r="D8020"/>
          <cell r="E8020"/>
          <cell r="F8020"/>
          <cell r="G8020"/>
          <cell r="H8020" t="str">
            <v/>
          </cell>
        </row>
        <row r="8021">
          <cell r="A8021"/>
          <cell r="B8021"/>
          <cell r="C8021"/>
          <cell r="D8021"/>
          <cell r="E8021"/>
          <cell r="F8021"/>
          <cell r="G8021"/>
          <cell r="H8021" t="str">
            <v/>
          </cell>
        </row>
        <row r="8022">
          <cell r="A8022"/>
          <cell r="B8022"/>
          <cell r="C8022"/>
          <cell r="D8022"/>
          <cell r="E8022"/>
          <cell r="F8022"/>
          <cell r="G8022"/>
          <cell r="H8022" t="str">
            <v/>
          </cell>
        </row>
        <row r="8023">
          <cell r="A8023"/>
          <cell r="B8023"/>
          <cell r="C8023"/>
          <cell r="D8023"/>
          <cell r="E8023"/>
          <cell r="F8023"/>
          <cell r="G8023"/>
          <cell r="H8023" t="str">
            <v/>
          </cell>
        </row>
        <row r="8024">
          <cell r="A8024"/>
          <cell r="B8024"/>
          <cell r="C8024"/>
          <cell r="D8024"/>
          <cell r="E8024"/>
          <cell r="F8024"/>
          <cell r="G8024"/>
          <cell r="H8024" t="str">
            <v/>
          </cell>
        </row>
        <row r="8025">
          <cell r="A8025"/>
          <cell r="B8025"/>
          <cell r="C8025"/>
          <cell r="D8025"/>
          <cell r="E8025"/>
          <cell r="F8025"/>
          <cell r="G8025"/>
          <cell r="H8025" t="str">
            <v/>
          </cell>
        </row>
        <row r="8026">
          <cell r="A8026"/>
          <cell r="B8026"/>
          <cell r="C8026"/>
          <cell r="D8026"/>
          <cell r="E8026"/>
          <cell r="F8026"/>
          <cell r="G8026"/>
          <cell r="H8026" t="str">
            <v/>
          </cell>
        </row>
        <row r="8027">
          <cell r="A8027"/>
          <cell r="B8027"/>
          <cell r="C8027"/>
          <cell r="D8027"/>
          <cell r="E8027"/>
          <cell r="F8027"/>
          <cell r="G8027"/>
          <cell r="H8027" t="str">
            <v/>
          </cell>
        </row>
        <row r="8028">
          <cell r="A8028"/>
          <cell r="B8028"/>
          <cell r="C8028"/>
          <cell r="D8028"/>
          <cell r="E8028"/>
          <cell r="F8028"/>
          <cell r="G8028"/>
          <cell r="H8028" t="str">
            <v/>
          </cell>
        </row>
        <row r="8029">
          <cell r="A8029"/>
          <cell r="B8029"/>
          <cell r="C8029"/>
          <cell r="D8029"/>
          <cell r="E8029"/>
          <cell r="F8029"/>
          <cell r="G8029"/>
          <cell r="H8029" t="str">
            <v/>
          </cell>
        </row>
        <row r="8030">
          <cell r="A8030"/>
          <cell r="B8030"/>
          <cell r="C8030"/>
          <cell r="D8030"/>
          <cell r="E8030"/>
          <cell r="F8030"/>
          <cell r="G8030"/>
          <cell r="H8030" t="str">
            <v/>
          </cell>
        </row>
        <row r="8031">
          <cell r="A8031"/>
          <cell r="B8031"/>
          <cell r="C8031"/>
          <cell r="D8031"/>
          <cell r="E8031"/>
          <cell r="F8031"/>
          <cell r="G8031"/>
          <cell r="H8031" t="str">
            <v/>
          </cell>
        </row>
        <row r="8032">
          <cell r="A8032"/>
          <cell r="B8032"/>
          <cell r="C8032"/>
          <cell r="D8032"/>
          <cell r="E8032"/>
          <cell r="F8032"/>
          <cell r="G8032"/>
          <cell r="H8032" t="str">
            <v/>
          </cell>
        </row>
        <row r="8033">
          <cell r="A8033"/>
          <cell r="B8033"/>
          <cell r="C8033"/>
          <cell r="D8033"/>
          <cell r="E8033"/>
          <cell r="F8033"/>
          <cell r="G8033"/>
          <cell r="H8033" t="str">
            <v/>
          </cell>
        </row>
        <row r="8034">
          <cell r="A8034"/>
          <cell r="B8034"/>
          <cell r="C8034"/>
          <cell r="D8034"/>
          <cell r="E8034"/>
          <cell r="F8034"/>
          <cell r="G8034"/>
          <cell r="H8034" t="str">
            <v/>
          </cell>
        </row>
        <row r="8035">
          <cell r="A8035"/>
          <cell r="B8035"/>
          <cell r="C8035"/>
          <cell r="D8035"/>
          <cell r="E8035"/>
          <cell r="F8035"/>
          <cell r="G8035"/>
          <cell r="H8035" t="str">
            <v/>
          </cell>
        </row>
        <row r="8036">
          <cell r="A8036"/>
          <cell r="B8036"/>
          <cell r="C8036"/>
          <cell r="D8036"/>
          <cell r="E8036"/>
          <cell r="F8036"/>
          <cell r="G8036"/>
          <cell r="H8036" t="str">
            <v/>
          </cell>
        </row>
        <row r="8037">
          <cell r="A8037"/>
          <cell r="B8037"/>
          <cell r="C8037"/>
          <cell r="D8037"/>
          <cell r="E8037"/>
          <cell r="F8037"/>
          <cell r="G8037"/>
          <cell r="H8037" t="str">
            <v/>
          </cell>
        </row>
        <row r="8038">
          <cell r="A8038"/>
          <cell r="B8038"/>
          <cell r="C8038"/>
          <cell r="D8038"/>
          <cell r="E8038"/>
          <cell r="F8038"/>
          <cell r="G8038"/>
          <cell r="H8038" t="str">
            <v/>
          </cell>
        </row>
        <row r="8039">
          <cell r="A8039"/>
          <cell r="B8039"/>
          <cell r="C8039"/>
          <cell r="D8039"/>
          <cell r="E8039"/>
          <cell r="F8039"/>
          <cell r="G8039"/>
          <cell r="H8039" t="str">
            <v/>
          </cell>
        </row>
        <row r="8040">
          <cell r="A8040"/>
          <cell r="B8040"/>
          <cell r="C8040"/>
          <cell r="D8040"/>
          <cell r="E8040"/>
          <cell r="F8040"/>
          <cell r="G8040"/>
          <cell r="H8040" t="str">
            <v/>
          </cell>
        </row>
        <row r="8041">
          <cell r="A8041"/>
          <cell r="B8041"/>
          <cell r="C8041"/>
          <cell r="D8041"/>
          <cell r="E8041"/>
          <cell r="F8041"/>
          <cell r="G8041"/>
          <cell r="H8041" t="str">
            <v/>
          </cell>
        </row>
        <row r="8042">
          <cell r="A8042"/>
          <cell r="B8042"/>
          <cell r="C8042"/>
          <cell r="D8042"/>
          <cell r="E8042"/>
          <cell r="F8042"/>
          <cell r="G8042"/>
          <cell r="H8042" t="str">
            <v/>
          </cell>
        </row>
        <row r="8043">
          <cell r="A8043"/>
          <cell r="B8043"/>
          <cell r="C8043"/>
          <cell r="D8043"/>
          <cell r="E8043"/>
          <cell r="F8043"/>
          <cell r="G8043"/>
          <cell r="H8043" t="str">
            <v/>
          </cell>
        </row>
        <row r="8044">
          <cell r="A8044"/>
          <cell r="B8044"/>
          <cell r="C8044"/>
          <cell r="D8044"/>
          <cell r="E8044"/>
          <cell r="F8044"/>
          <cell r="G8044"/>
          <cell r="H8044" t="str">
            <v/>
          </cell>
        </row>
        <row r="8045">
          <cell r="A8045"/>
          <cell r="B8045"/>
          <cell r="C8045"/>
          <cell r="D8045"/>
          <cell r="E8045"/>
          <cell r="F8045"/>
          <cell r="G8045"/>
          <cell r="H8045" t="str">
            <v/>
          </cell>
        </row>
        <row r="8046">
          <cell r="A8046" t="str">
            <v>ITEM  - PÁGINA 1</v>
          </cell>
          <cell r="B8046"/>
          <cell r="C8046"/>
          <cell r="D8046"/>
          <cell r="E8046"/>
          <cell r="F8046"/>
          <cell r="G8046"/>
          <cell r="H8046"/>
        </row>
        <row r="8047">
          <cell r="A8047"/>
          <cell r="B8047"/>
          <cell r="C8047"/>
          <cell r="D8047"/>
          <cell r="E8047"/>
          <cell r="F8047"/>
          <cell r="G8047"/>
          <cell r="H8047" t="str">
            <v/>
          </cell>
        </row>
        <row r="8048">
          <cell r="A8048"/>
          <cell r="B8048"/>
          <cell r="C8048"/>
          <cell r="D8048"/>
          <cell r="E8048"/>
          <cell r="F8048"/>
          <cell r="G8048"/>
          <cell r="H8048" t="str">
            <v/>
          </cell>
        </row>
        <row r="8049">
          <cell r="A8049"/>
          <cell r="B8049"/>
          <cell r="C8049"/>
          <cell r="D8049"/>
          <cell r="E8049"/>
          <cell r="F8049"/>
          <cell r="G8049"/>
          <cell r="H8049" t="str">
            <v/>
          </cell>
        </row>
        <row r="8050">
          <cell r="A8050"/>
          <cell r="B8050"/>
          <cell r="C8050"/>
          <cell r="D8050"/>
          <cell r="E8050"/>
          <cell r="F8050"/>
          <cell r="G8050"/>
          <cell r="H8050" t="str">
            <v/>
          </cell>
        </row>
        <row r="8051">
          <cell r="A8051"/>
          <cell r="B8051"/>
          <cell r="C8051"/>
          <cell r="D8051"/>
          <cell r="E8051"/>
          <cell r="F8051"/>
          <cell r="G8051"/>
          <cell r="H8051" t="str">
            <v/>
          </cell>
        </row>
        <row r="8052">
          <cell r="A8052"/>
          <cell r="B8052"/>
          <cell r="C8052"/>
          <cell r="D8052"/>
          <cell r="E8052"/>
          <cell r="F8052"/>
          <cell r="G8052"/>
          <cell r="H8052" t="str">
            <v/>
          </cell>
        </row>
        <row r="8053">
          <cell r="A8053"/>
          <cell r="B8053"/>
          <cell r="C8053"/>
          <cell r="D8053"/>
          <cell r="E8053"/>
          <cell r="F8053"/>
          <cell r="G8053"/>
          <cell r="H8053" t="str">
            <v/>
          </cell>
        </row>
        <row r="8054">
          <cell r="A8054"/>
          <cell r="B8054"/>
          <cell r="C8054"/>
          <cell r="D8054"/>
          <cell r="E8054"/>
          <cell r="F8054"/>
          <cell r="G8054"/>
          <cell r="H8054" t="str">
            <v/>
          </cell>
        </row>
        <row r="8055">
          <cell r="A8055"/>
          <cell r="B8055"/>
          <cell r="C8055"/>
          <cell r="D8055"/>
          <cell r="E8055"/>
          <cell r="F8055"/>
          <cell r="G8055"/>
          <cell r="H8055" t="str">
            <v/>
          </cell>
        </row>
        <row r="8056">
          <cell r="A8056"/>
          <cell r="B8056"/>
          <cell r="C8056"/>
          <cell r="D8056"/>
          <cell r="E8056"/>
          <cell r="F8056"/>
          <cell r="G8056"/>
          <cell r="H8056" t="str">
            <v/>
          </cell>
        </row>
        <row r="8057">
          <cell r="A8057"/>
          <cell r="B8057"/>
          <cell r="C8057"/>
          <cell r="D8057"/>
          <cell r="E8057"/>
          <cell r="F8057"/>
          <cell r="G8057"/>
          <cell r="H8057" t="str">
            <v/>
          </cell>
        </row>
        <row r="8058">
          <cell r="A8058"/>
          <cell r="B8058"/>
          <cell r="C8058"/>
          <cell r="D8058"/>
          <cell r="E8058"/>
          <cell r="F8058"/>
          <cell r="G8058"/>
          <cell r="H8058" t="str">
            <v/>
          </cell>
        </row>
        <row r="8059">
          <cell r="A8059"/>
          <cell r="B8059"/>
          <cell r="C8059"/>
          <cell r="D8059"/>
          <cell r="E8059"/>
          <cell r="F8059"/>
          <cell r="G8059"/>
          <cell r="H8059" t="str">
            <v/>
          </cell>
        </row>
        <row r="8060">
          <cell r="A8060"/>
          <cell r="B8060"/>
          <cell r="C8060"/>
          <cell r="D8060"/>
          <cell r="E8060"/>
          <cell r="F8060"/>
          <cell r="G8060"/>
          <cell r="H8060" t="str">
            <v/>
          </cell>
        </row>
        <row r="8061">
          <cell r="A8061"/>
          <cell r="B8061"/>
          <cell r="C8061"/>
          <cell r="D8061"/>
          <cell r="E8061"/>
          <cell r="F8061"/>
          <cell r="G8061"/>
          <cell r="H8061" t="str">
            <v/>
          </cell>
        </row>
        <row r="8062">
          <cell r="A8062"/>
          <cell r="B8062"/>
          <cell r="C8062"/>
          <cell r="D8062"/>
          <cell r="E8062"/>
          <cell r="F8062"/>
          <cell r="G8062"/>
          <cell r="H8062" t="str">
            <v/>
          </cell>
        </row>
        <row r="8063">
          <cell r="A8063"/>
          <cell r="B8063"/>
          <cell r="C8063"/>
          <cell r="D8063"/>
          <cell r="E8063"/>
          <cell r="F8063"/>
          <cell r="G8063"/>
          <cell r="H8063" t="str">
            <v/>
          </cell>
        </row>
        <row r="8064">
          <cell r="A8064" t="str">
            <v xml:space="preserve">TOTAL CANTIDAD ITEM </v>
          </cell>
          <cell r="B8064"/>
          <cell r="C8064"/>
          <cell r="D8064"/>
          <cell r="E8064"/>
          <cell r="F8064"/>
          <cell r="G8064"/>
          <cell r="H8064" t="str">
            <v/>
          </cell>
        </row>
        <row r="8065">
          <cell r="A8065" t="str">
            <v>INSERTE PLANO, GRÁFICO O ESQUEMA AQUÍ</v>
          </cell>
          <cell r="B8065"/>
          <cell r="C8065"/>
          <cell r="D8065"/>
          <cell r="E8065"/>
          <cell r="F8065"/>
          <cell r="G8065"/>
          <cell r="H8065"/>
        </row>
        <row r="8066">
          <cell r="A8066"/>
          <cell r="B8066"/>
          <cell r="C8066"/>
          <cell r="D8066"/>
          <cell r="E8066"/>
          <cell r="F8066"/>
          <cell r="G8066"/>
          <cell r="H8066"/>
        </row>
        <row r="8067">
          <cell r="A8067"/>
          <cell r="B8067"/>
          <cell r="C8067"/>
          <cell r="D8067"/>
          <cell r="E8067"/>
          <cell r="F8067"/>
          <cell r="G8067"/>
          <cell r="H8067"/>
        </row>
        <row r="8068">
          <cell r="A8068"/>
          <cell r="B8068"/>
          <cell r="C8068"/>
          <cell r="D8068"/>
          <cell r="E8068"/>
          <cell r="F8068"/>
          <cell r="G8068"/>
          <cell r="H8068"/>
        </row>
        <row r="8069">
          <cell r="A8069"/>
          <cell r="B8069"/>
          <cell r="C8069"/>
          <cell r="D8069"/>
          <cell r="E8069"/>
          <cell r="F8069"/>
          <cell r="G8069"/>
          <cell r="H8069"/>
        </row>
        <row r="8070">
          <cell r="A8070"/>
          <cell r="B8070"/>
          <cell r="C8070"/>
          <cell r="D8070"/>
          <cell r="E8070"/>
          <cell r="F8070"/>
          <cell r="G8070"/>
          <cell r="H8070"/>
        </row>
        <row r="8071">
          <cell r="A8071"/>
          <cell r="B8071"/>
          <cell r="C8071"/>
          <cell r="D8071"/>
          <cell r="E8071"/>
          <cell r="F8071"/>
          <cell r="G8071"/>
          <cell r="H8071"/>
        </row>
        <row r="8072">
          <cell r="A8072"/>
          <cell r="B8072"/>
          <cell r="C8072"/>
          <cell r="D8072"/>
          <cell r="E8072"/>
          <cell r="F8072"/>
          <cell r="G8072"/>
          <cell r="H8072"/>
        </row>
        <row r="8073">
          <cell r="A8073"/>
          <cell r="B8073"/>
          <cell r="C8073"/>
          <cell r="D8073"/>
          <cell r="E8073"/>
          <cell r="F8073"/>
          <cell r="G8073"/>
          <cell r="H8073"/>
        </row>
        <row r="8074">
          <cell r="A8074"/>
          <cell r="B8074"/>
          <cell r="C8074"/>
          <cell r="D8074"/>
          <cell r="E8074"/>
          <cell r="F8074"/>
          <cell r="G8074"/>
          <cell r="H8074"/>
        </row>
        <row r="8075">
          <cell r="A8075"/>
          <cell r="B8075"/>
          <cell r="C8075"/>
          <cell r="D8075"/>
          <cell r="E8075"/>
          <cell r="F8075"/>
          <cell r="G8075"/>
          <cell r="H8075"/>
        </row>
        <row r="8076">
          <cell r="A8076"/>
          <cell r="B8076"/>
          <cell r="C8076"/>
          <cell r="D8076"/>
          <cell r="E8076"/>
          <cell r="F8076"/>
          <cell r="G8076"/>
          <cell r="H8076"/>
        </row>
        <row r="8077">
          <cell r="A8077"/>
          <cell r="B8077"/>
          <cell r="C8077"/>
          <cell r="D8077"/>
          <cell r="E8077"/>
          <cell r="F8077"/>
          <cell r="G8077"/>
          <cell r="H8077"/>
        </row>
        <row r="8078">
          <cell r="A8078"/>
          <cell r="B8078"/>
          <cell r="C8078"/>
          <cell r="D8078"/>
          <cell r="E8078"/>
          <cell r="F8078"/>
          <cell r="G8078"/>
          <cell r="H8078"/>
        </row>
        <row r="8079">
          <cell r="A8079"/>
          <cell r="B8079"/>
          <cell r="C8079"/>
          <cell r="D8079"/>
          <cell r="E8079"/>
          <cell r="F8079"/>
          <cell r="G8079"/>
          <cell r="H8079"/>
        </row>
        <row r="8080">
          <cell r="A8080"/>
          <cell r="B8080"/>
          <cell r="C8080"/>
          <cell r="D8080"/>
          <cell r="E8080"/>
          <cell r="F8080"/>
          <cell r="G8080"/>
          <cell r="H8080"/>
        </row>
        <row r="8081">
          <cell r="A8081"/>
          <cell r="B8081"/>
          <cell r="C8081"/>
          <cell r="D8081"/>
          <cell r="E8081"/>
          <cell r="F8081"/>
          <cell r="G8081"/>
          <cell r="H8081"/>
        </row>
        <row r="8082">
          <cell r="A8082"/>
          <cell r="B8082"/>
          <cell r="C8082"/>
          <cell r="D8082"/>
          <cell r="E8082"/>
          <cell r="F8082"/>
          <cell r="G8082"/>
          <cell r="H8082"/>
        </row>
        <row r="8083">
          <cell r="A8083"/>
          <cell r="B8083"/>
          <cell r="C8083"/>
          <cell r="D8083"/>
          <cell r="E8083"/>
          <cell r="F8083"/>
          <cell r="G8083"/>
          <cell r="H8083"/>
        </row>
        <row r="8084">
          <cell r="A8084"/>
          <cell r="B8084"/>
          <cell r="C8084"/>
          <cell r="D8084"/>
          <cell r="E8084"/>
          <cell r="F8084"/>
          <cell r="G8084"/>
          <cell r="H8084"/>
        </row>
        <row r="8085">
          <cell r="A8085"/>
          <cell r="C8085"/>
          <cell r="D8085"/>
          <cell r="E8085"/>
          <cell r="F8085"/>
          <cell r="G8085"/>
        </row>
        <row r="8086">
          <cell r="A8086"/>
          <cell r="C8086"/>
          <cell r="D8086"/>
          <cell r="E8086"/>
          <cell r="F8086"/>
          <cell r="G8086"/>
        </row>
        <row r="8087">
          <cell r="A8087"/>
          <cell r="B8087"/>
          <cell r="C8087"/>
          <cell r="D8087"/>
          <cell r="E8087"/>
          <cell r="F8087"/>
          <cell r="G8087"/>
        </row>
        <row r="8088">
          <cell r="A8088"/>
          <cell r="B8088" t="str">
            <v>LUIS ROBERTO MONTERROSA OROZCO</v>
          </cell>
          <cell r="C8088"/>
          <cell r="D8088"/>
          <cell r="E8088"/>
          <cell r="F8088"/>
          <cell r="G8088"/>
        </row>
        <row r="8089">
          <cell r="A8089"/>
          <cell r="B8089" t="str">
            <v>ING. CIVIL CONSULTOR EXTERNO</v>
          </cell>
          <cell r="C8089"/>
          <cell r="D8089"/>
          <cell r="E8089"/>
          <cell r="F8089"/>
          <cell r="G8089"/>
        </row>
        <row r="8090">
          <cell r="A8090"/>
          <cell r="B8090" t="str">
            <v>PLANEACION MUNICIPAL</v>
          </cell>
          <cell r="C8090"/>
          <cell r="D8090"/>
          <cell r="E8090"/>
          <cell r="F8090"/>
          <cell r="G8090"/>
        </row>
        <row r="8091">
          <cell r="A8091"/>
          <cell r="B8091" t="str">
            <v>M.P. 5202140692</v>
          </cell>
          <cell r="C8091" t="str">
            <v>ITEM  - PÁGINA 2</v>
          </cell>
          <cell r="D8091"/>
          <cell r="E8091"/>
          <cell r="F8091"/>
          <cell r="G8091"/>
          <cell r="H8091"/>
        </row>
        <row r="8092">
          <cell r="A8092" t="str">
            <v>DEPARTAMENTO DE ANTIOQUIA</v>
          </cell>
          <cell r="B8092"/>
          <cell r="C8092"/>
          <cell r="D8092"/>
          <cell r="E8092"/>
          <cell r="F8092"/>
          <cell r="G8092"/>
          <cell r="H8092"/>
        </row>
        <row r="8093">
          <cell r="A8093" t="str">
            <v>MUNICIPIO DE CAUCASIA</v>
          </cell>
          <cell r="B8093"/>
          <cell r="C8093"/>
          <cell r="D8093"/>
          <cell r="E8093"/>
          <cell r="F8093"/>
          <cell r="G8093"/>
          <cell r="H8093"/>
        </row>
        <row r="8094">
          <cell r="A8094" t="str">
            <v>PROYECTO: CONSTRUCCION DE PAVIMENTO RIGIDO URBANO EN LA URBANIZACION VILLA SUAREZ DEL MUNICIPIO DE CAUCASIA ,ANTIOQUIA</v>
          </cell>
          <cell r="B8094"/>
          <cell r="C8094"/>
          <cell r="D8094"/>
          <cell r="E8094"/>
          <cell r="F8094"/>
          <cell r="G8094"/>
          <cell r="H8094"/>
        </row>
        <row r="8095">
          <cell r="A8095"/>
          <cell r="C8095"/>
          <cell r="D8095"/>
          <cell r="E8095"/>
          <cell r="F8095"/>
          <cell r="G8095"/>
          <cell r="H8095"/>
        </row>
        <row r="8096">
          <cell r="A8096" t="str">
            <v>MEMORIAS DE OBRA</v>
          </cell>
          <cell r="B8096"/>
          <cell r="C8096"/>
          <cell r="D8096"/>
          <cell r="E8096"/>
          <cell r="F8096"/>
          <cell r="G8096"/>
          <cell r="H8096"/>
        </row>
        <row r="8098">
          <cell r="A8098" t="str">
            <v>ITEM</v>
          </cell>
          <cell r="B8098" t="str">
            <v>DESCRIPCIÓN</v>
          </cell>
          <cell r="C8098"/>
          <cell r="D8098"/>
          <cell r="E8098"/>
          <cell r="F8098"/>
          <cell r="G8098" t="str">
            <v>UNIDAD</v>
          </cell>
          <cell r="H8098" t="str">
            <v>CANTIDAD</v>
          </cell>
        </row>
        <row r="8099">
          <cell r="A8099"/>
          <cell r="B8099" t="str">
            <v/>
          </cell>
          <cell r="C8099"/>
          <cell r="D8099"/>
          <cell r="E8099"/>
          <cell r="F8099"/>
          <cell r="G8099" t="str">
            <v/>
          </cell>
          <cell r="H8099" t="str">
            <v/>
          </cell>
        </row>
        <row r="8100">
          <cell r="A8100"/>
          <cell r="B8100"/>
          <cell r="C8100"/>
          <cell r="D8100"/>
          <cell r="E8100"/>
          <cell r="F8100"/>
          <cell r="G8100"/>
        </row>
        <row r="8101">
          <cell r="A8101" t="str">
            <v>DETALLE</v>
          </cell>
          <cell r="B8101"/>
          <cell r="C8101" t="str">
            <v>FACTOR</v>
          </cell>
          <cell r="D8101" t="str">
            <v>CANTIDAD</v>
          </cell>
          <cell r="E8101" t="str">
            <v>A (ML)</v>
          </cell>
          <cell r="F8101" t="str">
            <v>B (M2)</v>
          </cell>
          <cell r="G8101" t="str">
            <v>C (M3)</v>
          </cell>
          <cell r="H8101" t="str">
            <v>TOTAL</v>
          </cell>
        </row>
        <row r="8102">
          <cell r="A8102"/>
          <cell r="B8102"/>
          <cell r="C8102"/>
          <cell r="D8102"/>
          <cell r="E8102"/>
          <cell r="F8102"/>
          <cell r="G8102"/>
          <cell r="H8102" t="str">
            <v/>
          </cell>
        </row>
        <row r="8103">
          <cell r="A8103"/>
          <cell r="B8103"/>
          <cell r="C8103"/>
          <cell r="D8103"/>
          <cell r="E8103"/>
          <cell r="F8103"/>
          <cell r="G8103"/>
          <cell r="H8103" t="str">
            <v/>
          </cell>
        </row>
        <row r="8104">
          <cell r="A8104"/>
          <cell r="B8104"/>
          <cell r="C8104"/>
          <cell r="D8104"/>
          <cell r="E8104"/>
          <cell r="F8104"/>
          <cell r="G8104"/>
          <cell r="H8104" t="str">
            <v/>
          </cell>
        </row>
        <row r="8105">
          <cell r="A8105"/>
          <cell r="B8105"/>
          <cell r="C8105"/>
          <cell r="D8105"/>
          <cell r="E8105"/>
          <cell r="F8105"/>
          <cell r="G8105"/>
          <cell r="H8105" t="str">
            <v/>
          </cell>
        </row>
        <row r="8106">
          <cell r="A8106"/>
          <cell r="B8106"/>
          <cell r="C8106"/>
          <cell r="D8106"/>
          <cell r="E8106"/>
          <cell r="F8106"/>
          <cell r="G8106"/>
          <cell r="H8106" t="str">
            <v/>
          </cell>
        </row>
        <row r="8107">
          <cell r="A8107"/>
          <cell r="B8107"/>
          <cell r="C8107"/>
          <cell r="D8107"/>
          <cell r="E8107"/>
          <cell r="F8107"/>
          <cell r="G8107"/>
          <cell r="H8107" t="str">
            <v/>
          </cell>
        </row>
        <row r="8108">
          <cell r="A8108"/>
          <cell r="B8108"/>
          <cell r="C8108"/>
          <cell r="D8108"/>
          <cell r="E8108"/>
          <cell r="F8108"/>
          <cell r="G8108"/>
          <cell r="H8108" t="str">
            <v/>
          </cell>
        </row>
        <row r="8109">
          <cell r="A8109"/>
          <cell r="B8109"/>
          <cell r="C8109"/>
          <cell r="D8109"/>
          <cell r="E8109"/>
          <cell r="F8109"/>
          <cell r="G8109"/>
          <cell r="H8109" t="str">
            <v/>
          </cell>
        </row>
        <row r="8110">
          <cell r="A8110"/>
          <cell r="B8110"/>
          <cell r="C8110"/>
          <cell r="D8110"/>
          <cell r="E8110"/>
          <cell r="F8110"/>
          <cell r="G8110"/>
          <cell r="H8110" t="str">
            <v/>
          </cell>
        </row>
        <row r="8111">
          <cell r="A8111"/>
          <cell r="B8111"/>
          <cell r="C8111"/>
          <cell r="D8111"/>
          <cell r="E8111"/>
          <cell r="F8111"/>
          <cell r="G8111"/>
          <cell r="H8111" t="str">
            <v/>
          </cell>
        </row>
        <row r="8112">
          <cell r="A8112"/>
          <cell r="B8112"/>
          <cell r="C8112"/>
          <cell r="D8112"/>
          <cell r="E8112"/>
          <cell r="F8112"/>
          <cell r="G8112"/>
          <cell r="H8112" t="str">
            <v/>
          </cell>
        </row>
        <row r="8113">
          <cell r="A8113"/>
          <cell r="B8113"/>
          <cell r="C8113"/>
          <cell r="D8113"/>
          <cell r="E8113"/>
          <cell r="F8113"/>
          <cell r="G8113"/>
          <cell r="H8113" t="str">
            <v/>
          </cell>
        </row>
        <row r="8114">
          <cell r="A8114"/>
          <cell r="B8114"/>
          <cell r="C8114"/>
          <cell r="D8114"/>
          <cell r="E8114"/>
          <cell r="F8114"/>
          <cell r="G8114"/>
          <cell r="H8114" t="str">
            <v/>
          </cell>
        </row>
        <row r="8115">
          <cell r="A8115"/>
          <cell r="B8115"/>
          <cell r="C8115"/>
          <cell r="D8115"/>
          <cell r="E8115"/>
          <cell r="F8115"/>
          <cell r="G8115"/>
          <cell r="H8115" t="str">
            <v/>
          </cell>
        </row>
        <row r="8116">
          <cell r="A8116"/>
          <cell r="B8116"/>
          <cell r="C8116"/>
          <cell r="D8116"/>
          <cell r="E8116"/>
          <cell r="F8116"/>
          <cell r="G8116"/>
          <cell r="H8116" t="str">
            <v/>
          </cell>
        </row>
        <row r="8117">
          <cell r="A8117"/>
          <cell r="B8117"/>
          <cell r="C8117"/>
          <cell r="D8117"/>
          <cell r="E8117"/>
          <cell r="F8117"/>
          <cell r="G8117"/>
          <cell r="H8117" t="str">
            <v/>
          </cell>
        </row>
        <row r="8118">
          <cell r="A8118"/>
          <cell r="B8118"/>
          <cell r="C8118"/>
          <cell r="D8118"/>
          <cell r="E8118"/>
          <cell r="F8118"/>
          <cell r="G8118"/>
          <cell r="H8118" t="str">
            <v/>
          </cell>
        </row>
        <row r="8119">
          <cell r="A8119"/>
          <cell r="B8119"/>
          <cell r="C8119"/>
          <cell r="D8119"/>
          <cell r="E8119"/>
          <cell r="F8119"/>
          <cell r="G8119"/>
          <cell r="H8119" t="str">
            <v/>
          </cell>
        </row>
        <row r="8120">
          <cell r="A8120"/>
          <cell r="B8120"/>
          <cell r="C8120"/>
          <cell r="D8120"/>
          <cell r="E8120"/>
          <cell r="F8120"/>
          <cell r="G8120"/>
          <cell r="H8120" t="str">
            <v/>
          </cell>
        </row>
        <row r="8121">
          <cell r="A8121"/>
          <cell r="B8121"/>
          <cell r="C8121"/>
          <cell r="D8121"/>
          <cell r="E8121"/>
          <cell r="F8121"/>
          <cell r="G8121"/>
          <cell r="H8121" t="str">
            <v/>
          </cell>
        </row>
        <row r="8122">
          <cell r="A8122"/>
          <cell r="B8122"/>
          <cell r="C8122"/>
          <cell r="D8122"/>
          <cell r="E8122"/>
          <cell r="F8122"/>
          <cell r="G8122"/>
          <cell r="H8122" t="str">
            <v/>
          </cell>
        </row>
        <row r="8123">
          <cell r="A8123"/>
          <cell r="B8123"/>
          <cell r="C8123"/>
          <cell r="D8123"/>
          <cell r="E8123"/>
          <cell r="F8123"/>
          <cell r="G8123"/>
          <cell r="H8123" t="str">
            <v/>
          </cell>
        </row>
        <row r="8124">
          <cell r="A8124"/>
          <cell r="B8124"/>
          <cell r="C8124"/>
          <cell r="D8124"/>
          <cell r="E8124"/>
          <cell r="F8124"/>
          <cell r="G8124"/>
          <cell r="H8124" t="str">
            <v/>
          </cell>
        </row>
        <row r="8125">
          <cell r="A8125"/>
          <cell r="B8125"/>
          <cell r="C8125"/>
          <cell r="D8125"/>
          <cell r="E8125"/>
          <cell r="F8125"/>
          <cell r="G8125"/>
          <cell r="H8125" t="str">
            <v/>
          </cell>
        </row>
        <row r="8126">
          <cell r="A8126"/>
          <cell r="B8126"/>
          <cell r="C8126"/>
          <cell r="D8126"/>
          <cell r="E8126"/>
          <cell r="F8126"/>
          <cell r="G8126"/>
          <cell r="H8126" t="str">
            <v/>
          </cell>
        </row>
        <row r="8127">
          <cell r="A8127"/>
          <cell r="B8127"/>
          <cell r="C8127"/>
          <cell r="D8127"/>
          <cell r="E8127"/>
          <cell r="F8127"/>
          <cell r="G8127"/>
          <cell r="H8127" t="str">
            <v/>
          </cell>
        </row>
        <row r="8128">
          <cell r="A8128"/>
          <cell r="B8128"/>
          <cell r="C8128"/>
          <cell r="D8128"/>
          <cell r="E8128"/>
          <cell r="F8128"/>
          <cell r="G8128"/>
          <cell r="H8128" t="str">
            <v/>
          </cell>
        </row>
        <row r="8129">
          <cell r="A8129"/>
          <cell r="B8129"/>
          <cell r="C8129"/>
          <cell r="D8129"/>
          <cell r="E8129"/>
          <cell r="F8129"/>
          <cell r="G8129"/>
          <cell r="H8129" t="str">
            <v/>
          </cell>
        </row>
        <row r="8130">
          <cell r="A8130"/>
          <cell r="B8130"/>
          <cell r="C8130"/>
          <cell r="D8130"/>
          <cell r="E8130"/>
          <cell r="F8130"/>
          <cell r="G8130"/>
          <cell r="H8130" t="str">
            <v/>
          </cell>
        </row>
        <row r="8131">
          <cell r="A8131"/>
          <cell r="B8131"/>
          <cell r="C8131"/>
          <cell r="D8131"/>
          <cell r="E8131"/>
          <cell r="F8131"/>
          <cell r="G8131"/>
          <cell r="H8131" t="str">
            <v/>
          </cell>
        </row>
        <row r="8132">
          <cell r="A8132"/>
          <cell r="B8132"/>
          <cell r="C8132"/>
          <cell r="D8132"/>
          <cell r="E8132"/>
          <cell r="F8132"/>
          <cell r="G8132"/>
          <cell r="H8132" t="str">
            <v/>
          </cell>
        </row>
        <row r="8133">
          <cell r="A8133" t="str">
            <v>ITEM  - PÁGINA 1</v>
          </cell>
          <cell r="B8133"/>
          <cell r="C8133"/>
          <cell r="D8133"/>
          <cell r="E8133"/>
          <cell r="F8133"/>
          <cell r="G8133"/>
          <cell r="H8133"/>
        </row>
        <row r="8134">
          <cell r="A8134"/>
          <cell r="B8134"/>
          <cell r="C8134"/>
          <cell r="D8134"/>
          <cell r="E8134"/>
          <cell r="F8134"/>
          <cell r="G8134"/>
          <cell r="H8134" t="str">
            <v/>
          </cell>
        </row>
        <row r="8135">
          <cell r="A8135"/>
          <cell r="B8135"/>
          <cell r="C8135"/>
          <cell r="D8135"/>
          <cell r="E8135"/>
          <cell r="F8135"/>
          <cell r="G8135"/>
          <cell r="H8135" t="str">
            <v/>
          </cell>
        </row>
        <row r="8136">
          <cell r="A8136"/>
          <cell r="B8136"/>
          <cell r="C8136"/>
          <cell r="D8136"/>
          <cell r="E8136"/>
          <cell r="F8136"/>
          <cell r="G8136"/>
          <cell r="H8136" t="str">
            <v/>
          </cell>
        </row>
        <row r="8137">
          <cell r="A8137"/>
          <cell r="B8137"/>
          <cell r="C8137"/>
          <cell r="D8137"/>
          <cell r="E8137"/>
          <cell r="F8137"/>
          <cell r="G8137"/>
          <cell r="H8137" t="str">
            <v/>
          </cell>
        </row>
        <row r="8138">
          <cell r="A8138"/>
          <cell r="B8138"/>
          <cell r="C8138"/>
          <cell r="D8138"/>
          <cell r="E8138"/>
          <cell r="F8138"/>
          <cell r="G8138"/>
          <cell r="H8138" t="str">
            <v/>
          </cell>
        </row>
        <row r="8139">
          <cell r="A8139"/>
          <cell r="B8139"/>
          <cell r="C8139"/>
          <cell r="D8139"/>
          <cell r="E8139"/>
          <cell r="F8139"/>
          <cell r="G8139"/>
          <cell r="H8139" t="str">
            <v/>
          </cell>
        </row>
        <row r="8140">
          <cell r="A8140"/>
          <cell r="B8140"/>
          <cell r="C8140"/>
          <cell r="D8140"/>
          <cell r="E8140"/>
          <cell r="F8140"/>
          <cell r="G8140"/>
          <cell r="H8140" t="str">
            <v/>
          </cell>
        </row>
        <row r="8141">
          <cell r="A8141"/>
          <cell r="B8141"/>
          <cell r="C8141"/>
          <cell r="D8141"/>
          <cell r="E8141"/>
          <cell r="F8141"/>
          <cell r="G8141"/>
          <cell r="H8141" t="str">
            <v/>
          </cell>
        </row>
        <row r="8142">
          <cell r="A8142"/>
          <cell r="B8142"/>
          <cell r="C8142"/>
          <cell r="D8142"/>
          <cell r="E8142"/>
          <cell r="F8142"/>
          <cell r="G8142"/>
          <cell r="H8142" t="str">
            <v/>
          </cell>
        </row>
        <row r="8143">
          <cell r="A8143"/>
          <cell r="B8143"/>
          <cell r="C8143"/>
          <cell r="D8143"/>
          <cell r="E8143"/>
          <cell r="F8143"/>
          <cell r="G8143"/>
          <cell r="H8143" t="str">
            <v/>
          </cell>
        </row>
        <row r="8144">
          <cell r="A8144"/>
          <cell r="B8144"/>
          <cell r="C8144"/>
          <cell r="D8144"/>
          <cell r="E8144"/>
          <cell r="F8144"/>
          <cell r="G8144"/>
          <cell r="H8144" t="str">
            <v/>
          </cell>
        </row>
        <row r="8145">
          <cell r="A8145"/>
          <cell r="B8145"/>
          <cell r="C8145"/>
          <cell r="D8145"/>
          <cell r="E8145"/>
          <cell r="F8145"/>
          <cell r="G8145"/>
          <cell r="H8145" t="str">
            <v/>
          </cell>
        </row>
        <row r="8146">
          <cell r="A8146"/>
          <cell r="B8146"/>
          <cell r="C8146"/>
          <cell r="D8146"/>
          <cell r="E8146"/>
          <cell r="F8146"/>
          <cell r="G8146"/>
          <cell r="H8146" t="str">
            <v/>
          </cell>
        </row>
        <row r="8147">
          <cell r="A8147"/>
          <cell r="B8147"/>
          <cell r="C8147"/>
          <cell r="D8147"/>
          <cell r="E8147"/>
          <cell r="F8147"/>
          <cell r="G8147"/>
          <cell r="H8147" t="str">
            <v/>
          </cell>
        </row>
        <row r="8148">
          <cell r="A8148"/>
          <cell r="B8148"/>
          <cell r="C8148"/>
          <cell r="D8148"/>
          <cell r="E8148"/>
          <cell r="F8148"/>
          <cell r="G8148"/>
          <cell r="H8148" t="str">
            <v/>
          </cell>
        </row>
        <row r="8149">
          <cell r="A8149"/>
          <cell r="B8149"/>
          <cell r="C8149"/>
          <cell r="D8149"/>
          <cell r="E8149"/>
          <cell r="F8149"/>
          <cell r="G8149"/>
          <cell r="H8149" t="str">
            <v/>
          </cell>
        </row>
        <row r="8150">
          <cell r="A8150"/>
          <cell r="B8150"/>
          <cell r="C8150"/>
          <cell r="D8150"/>
          <cell r="E8150"/>
          <cell r="F8150"/>
          <cell r="G8150"/>
          <cell r="H8150" t="str">
            <v/>
          </cell>
        </row>
        <row r="8151">
          <cell r="A8151" t="str">
            <v xml:space="preserve">TOTAL CANTIDAD ITEM </v>
          </cell>
          <cell r="B8151"/>
          <cell r="C8151"/>
          <cell r="D8151"/>
          <cell r="E8151"/>
          <cell r="F8151"/>
          <cell r="G8151"/>
          <cell r="H8151" t="str">
            <v/>
          </cell>
        </row>
        <row r="8152">
          <cell r="A8152" t="str">
            <v>INSERTE PLANO, GRÁFICO O ESQUEMA AQUÍ</v>
          </cell>
          <cell r="B8152"/>
          <cell r="C8152"/>
          <cell r="D8152"/>
          <cell r="E8152"/>
          <cell r="F8152"/>
          <cell r="G8152"/>
          <cell r="H8152"/>
        </row>
        <row r="8153">
          <cell r="A8153"/>
          <cell r="B8153"/>
          <cell r="C8153"/>
          <cell r="D8153"/>
          <cell r="E8153"/>
          <cell r="F8153"/>
          <cell r="G8153"/>
          <cell r="H8153"/>
        </row>
        <row r="8154">
          <cell r="A8154"/>
          <cell r="B8154"/>
          <cell r="C8154"/>
          <cell r="D8154"/>
          <cell r="E8154"/>
          <cell r="F8154"/>
          <cell r="G8154"/>
          <cell r="H8154"/>
        </row>
        <row r="8155">
          <cell r="A8155"/>
          <cell r="B8155"/>
          <cell r="C8155"/>
          <cell r="D8155"/>
          <cell r="E8155"/>
          <cell r="F8155"/>
          <cell r="G8155"/>
          <cell r="H8155"/>
        </row>
        <row r="8156">
          <cell r="A8156"/>
          <cell r="B8156"/>
          <cell r="C8156"/>
          <cell r="D8156"/>
          <cell r="E8156"/>
          <cell r="F8156"/>
          <cell r="G8156"/>
          <cell r="H8156"/>
        </row>
        <row r="8157">
          <cell r="A8157"/>
          <cell r="B8157"/>
          <cell r="C8157"/>
          <cell r="D8157"/>
          <cell r="E8157"/>
          <cell r="F8157"/>
          <cell r="G8157"/>
          <cell r="H8157"/>
        </row>
        <row r="8158">
          <cell r="A8158"/>
          <cell r="B8158"/>
          <cell r="C8158"/>
          <cell r="D8158"/>
          <cell r="E8158"/>
          <cell r="F8158"/>
          <cell r="G8158"/>
          <cell r="H8158"/>
        </row>
        <row r="8159">
          <cell r="A8159"/>
          <cell r="B8159"/>
          <cell r="C8159"/>
          <cell r="D8159"/>
          <cell r="E8159"/>
          <cell r="F8159"/>
          <cell r="G8159"/>
          <cell r="H8159"/>
        </row>
        <row r="8160">
          <cell r="A8160"/>
          <cell r="B8160"/>
          <cell r="C8160"/>
          <cell r="D8160"/>
          <cell r="E8160"/>
          <cell r="F8160"/>
          <cell r="G8160"/>
          <cell r="H8160"/>
        </row>
        <row r="8161">
          <cell r="A8161"/>
          <cell r="B8161"/>
          <cell r="C8161"/>
          <cell r="D8161"/>
          <cell r="E8161"/>
          <cell r="F8161"/>
          <cell r="G8161"/>
          <cell r="H8161"/>
        </row>
        <row r="8162">
          <cell r="A8162"/>
          <cell r="B8162"/>
          <cell r="C8162"/>
          <cell r="D8162"/>
          <cell r="E8162"/>
          <cell r="F8162"/>
          <cell r="G8162"/>
          <cell r="H8162"/>
        </row>
        <row r="8163">
          <cell r="A8163"/>
          <cell r="B8163"/>
          <cell r="C8163"/>
          <cell r="D8163"/>
          <cell r="E8163"/>
          <cell r="F8163"/>
          <cell r="G8163"/>
          <cell r="H8163"/>
        </row>
        <row r="8164">
          <cell r="A8164"/>
          <cell r="B8164"/>
          <cell r="C8164"/>
          <cell r="D8164"/>
          <cell r="E8164"/>
          <cell r="F8164"/>
          <cell r="G8164"/>
          <cell r="H8164"/>
        </row>
        <row r="8165">
          <cell r="A8165"/>
          <cell r="B8165"/>
          <cell r="C8165"/>
          <cell r="D8165"/>
          <cell r="E8165"/>
          <cell r="F8165"/>
          <cell r="G8165"/>
          <cell r="H8165"/>
        </row>
        <row r="8166">
          <cell r="A8166"/>
          <cell r="B8166"/>
          <cell r="C8166"/>
          <cell r="D8166"/>
          <cell r="E8166"/>
          <cell r="F8166"/>
          <cell r="G8166"/>
          <cell r="H8166"/>
        </row>
        <row r="8167">
          <cell r="A8167"/>
          <cell r="B8167"/>
          <cell r="C8167"/>
          <cell r="D8167"/>
          <cell r="E8167"/>
          <cell r="F8167"/>
          <cell r="G8167"/>
          <cell r="H8167"/>
        </row>
        <row r="8168">
          <cell r="A8168"/>
          <cell r="B8168"/>
          <cell r="C8168"/>
          <cell r="D8168"/>
          <cell r="E8168"/>
          <cell r="F8168"/>
          <cell r="G8168"/>
          <cell r="H8168"/>
        </row>
        <row r="8169">
          <cell r="A8169"/>
          <cell r="B8169"/>
          <cell r="C8169"/>
          <cell r="D8169"/>
          <cell r="E8169"/>
          <cell r="F8169"/>
          <cell r="G8169"/>
          <cell r="H8169"/>
        </row>
        <row r="8170">
          <cell r="A8170"/>
          <cell r="B8170"/>
          <cell r="C8170"/>
          <cell r="D8170"/>
          <cell r="E8170"/>
          <cell r="F8170"/>
          <cell r="G8170"/>
          <cell r="H8170"/>
        </row>
        <row r="8171">
          <cell r="A8171"/>
          <cell r="B8171"/>
          <cell r="C8171"/>
          <cell r="D8171"/>
          <cell r="E8171"/>
          <cell r="F8171"/>
          <cell r="G8171"/>
          <cell r="H8171"/>
        </row>
        <row r="8172">
          <cell r="A8172"/>
          <cell r="C8172"/>
          <cell r="D8172"/>
          <cell r="E8172"/>
          <cell r="F8172"/>
          <cell r="G8172"/>
        </row>
        <row r="8173">
          <cell r="A8173"/>
          <cell r="C8173"/>
          <cell r="D8173"/>
          <cell r="E8173"/>
          <cell r="F8173"/>
          <cell r="G8173"/>
        </row>
        <row r="8174">
          <cell r="A8174"/>
          <cell r="B8174"/>
          <cell r="C8174"/>
          <cell r="D8174"/>
          <cell r="E8174"/>
          <cell r="F8174"/>
          <cell r="G8174"/>
        </row>
        <row r="8175">
          <cell r="A8175"/>
          <cell r="B8175" t="str">
            <v>LUIS ROBERTO MONTERROSA OROZCO</v>
          </cell>
          <cell r="C8175"/>
          <cell r="D8175"/>
          <cell r="E8175"/>
          <cell r="F8175"/>
          <cell r="G8175"/>
        </row>
        <row r="8176">
          <cell r="A8176"/>
          <cell r="B8176" t="str">
            <v>ING. CIVIL CONSULTOR EXTERNO</v>
          </cell>
          <cell r="C8176"/>
          <cell r="D8176"/>
          <cell r="E8176"/>
          <cell r="F8176"/>
          <cell r="G8176"/>
        </row>
        <row r="8177">
          <cell r="A8177"/>
          <cell r="B8177" t="str">
            <v>PLANEACION MUNICIPAL</v>
          </cell>
          <cell r="C8177"/>
          <cell r="D8177"/>
          <cell r="E8177"/>
          <cell r="F8177"/>
          <cell r="G8177"/>
        </row>
        <row r="8178">
          <cell r="A8178"/>
          <cell r="B8178" t="str">
            <v>M.P. 5202140692</v>
          </cell>
          <cell r="C8178" t="str">
            <v>ITEM  - PÁGINA 2</v>
          </cell>
          <cell r="D8178"/>
          <cell r="E8178"/>
          <cell r="F8178"/>
          <cell r="G8178"/>
          <cell r="H8178"/>
        </row>
        <row r="8179">
          <cell r="A8179" t="str">
            <v>DEPARTAMENTO DE ANTIOQUIA</v>
          </cell>
          <cell r="B8179"/>
          <cell r="C8179"/>
          <cell r="D8179"/>
          <cell r="E8179"/>
          <cell r="F8179"/>
          <cell r="G8179"/>
          <cell r="H8179"/>
        </row>
        <row r="8180">
          <cell r="A8180" t="str">
            <v>MUNICIPIO DE CAUCASIA</v>
          </cell>
          <cell r="B8180"/>
          <cell r="C8180"/>
          <cell r="D8180"/>
          <cell r="E8180"/>
          <cell r="F8180"/>
          <cell r="G8180"/>
          <cell r="H8180"/>
        </row>
        <row r="8181">
          <cell r="A8181" t="str">
            <v>PROYECTO: CONSTRUCCION DE PAVIMENTO RIGIDO URBANO EN LA URBANIZACION VILLA SUAREZ DEL MUNICIPIO DE CAUCASIA ,ANTIOQUIA</v>
          </cell>
          <cell r="B8181"/>
          <cell r="C8181"/>
          <cell r="D8181"/>
          <cell r="E8181"/>
          <cell r="F8181"/>
          <cell r="G8181"/>
          <cell r="H8181"/>
        </row>
        <row r="8182">
          <cell r="A8182"/>
          <cell r="C8182"/>
          <cell r="D8182"/>
          <cell r="E8182"/>
          <cell r="F8182"/>
          <cell r="G8182"/>
          <cell r="H8182"/>
        </row>
        <row r="8183">
          <cell r="A8183" t="str">
            <v>MEMORIAS DE OBRA</v>
          </cell>
          <cell r="B8183"/>
          <cell r="C8183"/>
          <cell r="D8183"/>
          <cell r="E8183"/>
          <cell r="F8183"/>
          <cell r="G8183"/>
          <cell r="H8183"/>
        </row>
        <row r="8185">
          <cell r="A8185" t="str">
            <v>ITEM</v>
          </cell>
          <cell r="B8185" t="str">
            <v>DESCRIPCIÓN</v>
          </cell>
          <cell r="C8185"/>
          <cell r="D8185"/>
          <cell r="E8185"/>
          <cell r="F8185"/>
          <cell r="G8185" t="str">
            <v>UNIDAD</v>
          </cell>
          <cell r="H8185" t="str">
            <v>CANTIDAD</v>
          </cell>
        </row>
        <row r="8186">
          <cell r="A8186"/>
          <cell r="B8186" t="str">
            <v/>
          </cell>
          <cell r="C8186"/>
          <cell r="D8186"/>
          <cell r="E8186"/>
          <cell r="F8186"/>
          <cell r="G8186" t="str">
            <v/>
          </cell>
          <cell r="H8186" t="str">
            <v/>
          </cell>
        </row>
        <row r="8187">
          <cell r="A8187"/>
          <cell r="B8187"/>
          <cell r="C8187"/>
          <cell r="D8187"/>
          <cell r="E8187"/>
          <cell r="F8187"/>
          <cell r="G8187"/>
        </row>
        <row r="8188">
          <cell r="A8188" t="str">
            <v>DETALLE</v>
          </cell>
          <cell r="B8188"/>
          <cell r="C8188" t="str">
            <v>FACTOR</v>
          </cell>
          <cell r="D8188" t="str">
            <v>CANTIDAD</v>
          </cell>
          <cell r="E8188" t="str">
            <v>A (ML)</v>
          </cell>
          <cell r="F8188" t="str">
            <v>B (M2)</v>
          </cell>
          <cell r="G8188" t="str">
            <v>C (M3)</v>
          </cell>
          <cell r="H8188" t="str">
            <v>TOTAL</v>
          </cell>
        </row>
        <row r="8189">
          <cell r="A8189"/>
          <cell r="B8189"/>
          <cell r="C8189"/>
          <cell r="D8189"/>
          <cell r="E8189"/>
          <cell r="F8189"/>
          <cell r="G8189"/>
          <cell r="H8189" t="str">
            <v/>
          </cell>
        </row>
        <row r="8190">
          <cell r="A8190"/>
          <cell r="B8190"/>
          <cell r="C8190"/>
          <cell r="D8190"/>
          <cell r="E8190"/>
          <cell r="F8190"/>
          <cell r="G8190"/>
          <cell r="H8190" t="str">
            <v/>
          </cell>
        </row>
        <row r="8191">
          <cell r="A8191"/>
          <cell r="B8191"/>
          <cell r="C8191"/>
          <cell r="D8191"/>
          <cell r="E8191"/>
          <cell r="F8191"/>
          <cell r="G8191"/>
          <cell r="H8191" t="str">
            <v/>
          </cell>
        </row>
        <row r="8192">
          <cell r="A8192"/>
          <cell r="B8192"/>
          <cell r="C8192"/>
          <cell r="D8192"/>
          <cell r="E8192"/>
          <cell r="F8192"/>
          <cell r="G8192"/>
          <cell r="H8192" t="str">
            <v/>
          </cell>
        </row>
        <row r="8193">
          <cell r="A8193"/>
          <cell r="B8193"/>
          <cell r="C8193"/>
          <cell r="D8193"/>
          <cell r="E8193"/>
          <cell r="F8193"/>
          <cell r="G8193"/>
          <cell r="H8193" t="str">
            <v/>
          </cell>
        </row>
        <row r="8194">
          <cell r="A8194"/>
          <cell r="B8194"/>
          <cell r="C8194"/>
          <cell r="D8194"/>
          <cell r="E8194"/>
          <cell r="F8194"/>
          <cell r="G8194"/>
          <cell r="H8194" t="str">
            <v/>
          </cell>
        </row>
        <row r="8195">
          <cell r="A8195"/>
          <cell r="B8195"/>
          <cell r="C8195"/>
          <cell r="D8195"/>
          <cell r="E8195"/>
          <cell r="F8195"/>
          <cell r="G8195"/>
          <cell r="H8195" t="str">
            <v/>
          </cell>
        </row>
        <row r="8196">
          <cell r="A8196"/>
          <cell r="B8196"/>
          <cell r="C8196"/>
          <cell r="D8196"/>
          <cell r="E8196"/>
          <cell r="F8196"/>
          <cell r="G8196"/>
          <cell r="H8196" t="str">
            <v/>
          </cell>
        </row>
        <row r="8197">
          <cell r="A8197"/>
          <cell r="B8197"/>
          <cell r="C8197"/>
          <cell r="D8197"/>
          <cell r="E8197"/>
          <cell r="F8197"/>
          <cell r="G8197"/>
          <cell r="H8197" t="str">
            <v/>
          </cell>
        </row>
        <row r="8198">
          <cell r="A8198"/>
          <cell r="B8198"/>
          <cell r="C8198"/>
          <cell r="D8198"/>
          <cell r="E8198"/>
          <cell r="F8198"/>
          <cell r="G8198"/>
          <cell r="H8198" t="str">
            <v/>
          </cell>
        </row>
        <row r="8199">
          <cell r="A8199"/>
          <cell r="B8199"/>
          <cell r="C8199"/>
          <cell r="D8199"/>
          <cell r="E8199"/>
          <cell r="F8199"/>
          <cell r="G8199"/>
          <cell r="H8199" t="str">
            <v/>
          </cell>
        </row>
        <row r="8200">
          <cell r="A8200"/>
          <cell r="B8200"/>
          <cell r="C8200"/>
          <cell r="D8200"/>
          <cell r="E8200"/>
          <cell r="F8200"/>
          <cell r="G8200"/>
          <cell r="H8200" t="str">
            <v/>
          </cell>
        </row>
        <row r="8201">
          <cell r="A8201"/>
          <cell r="B8201"/>
          <cell r="C8201"/>
          <cell r="D8201"/>
          <cell r="E8201"/>
          <cell r="F8201"/>
          <cell r="G8201"/>
          <cell r="H8201" t="str">
            <v/>
          </cell>
        </row>
        <row r="8202">
          <cell r="A8202"/>
          <cell r="B8202"/>
          <cell r="C8202"/>
          <cell r="D8202"/>
          <cell r="E8202"/>
          <cell r="F8202"/>
          <cell r="G8202"/>
          <cell r="H8202" t="str">
            <v/>
          </cell>
        </row>
        <row r="8203">
          <cell r="A8203"/>
          <cell r="B8203"/>
          <cell r="C8203"/>
          <cell r="D8203"/>
          <cell r="E8203"/>
          <cell r="F8203"/>
          <cell r="G8203"/>
          <cell r="H8203" t="str">
            <v/>
          </cell>
        </row>
        <row r="8204">
          <cell r="A8204"/>
          <cell r="B8204"/>
          <cell r="C8204"/>
          <cell r="D8204"/>
          <cell r="E8204"/>
          <cell r="F8204"/>
          <cell r="G8204"/>
          <cell r="H8204" t="str">
            <v/>
          </cell>
        </row>
        <row r="8205">
          <cell r="A8205"/>
          <cell r="B8205"/>
          <cell r="C8205"/>
          <cell r="D8205"/>
          <cell r="E8205"/>
          <cell r="F8205"/>
          <cell r="G8205"/>
          <cell r="H8205" t="str">
            <v/>
          </cell>
        </row>
        <row r="8206">
          <cell r="A8206"/>
          <cell r="B8206"/>
          <cell r="C8206"/>
          <cell r="D8206"/>
          <cell r="E8206"/>
          <cell r="F8206"/>
          <cell r="G8206"/>
          <cell r="H8206" t="str">
            <v/>
          </cell>
        </row>
        <row r="8207">
          <cell r="A8207"/>
          <cell r="B8207"/>
          <cell r="C8207"/>
          <cell r="D8207"/>
          <cell r="E8207"/>
          <cell r="F8207"/>
          <cell r="G8207"/>
          <cell r="H8207" t="str">
            <v/>
          </cell>
        </row>
        <row r="8208">
          <cell r="A8208"/>
          <cell r="B8208"/>
          <cell r="C8208"/>
          <cell r="D8208"/>
          <cell r="E8208"/>
          <cell r="F8208"/>
          <cell r="G8208"/>
          <cell r="H8208" t="str">
            <v/>
          </cell>
        </row>
        <row r="8209">
          <cell r="A8209"/>
          <cell r="B8209"/>
          <cell r="C8209"/>
          <cell r="D8209"/>
          <cell r="E8209"/>
          <cell r="F8209"/>
          <cell r="G8209"/>
          <cell r="H8209" t="str">
            <v/>
          </cell>
        </row>
        <row r="8210">
          <cell r="A8210"/>
          <cell r="B8210"/>
          <cell r="C8210"/>
          <cell r="D8210"/>
          <cell r="E8210"/>
          <cell r="F8210"/>
          <cell r="G8210"/>
          <cell r="H8210" t="str">
            <v/>
          </cell>
        </row>
        <row r="8211">
          <cell r="A8211"/>
          <cell r="B8211"/>
          <cell r="C8211"/>
          <cell r="D8211"/>
          <cell r="E8211"/>
          <cell r="F8211"/>
          <cell r="G8211"/>
          <cell r="H8211" t="str">
            <v/>
          </cell>
        </row>
        <row r="8212">
          <cell r="A8212"/>
          <cell r="B8212"/>
          <cell r="C8212"/>
          <cell r="D8212"/>
          <cell r="E8212"/>
          <cell r="F8212"/>
          <cell r="G8212"/>
          <cell r="H8212" t="str">
            <v/>
          </cell>
        </row>
        <row r="8213">
          <cell r="A8213"/>
          <cell r="B8213"/>
          <cell r="C8213"/>
          <cell r="D8213"/>
          <cell r="E8213"/>
          <cell r="F8213"/>
          <cell r="G8213"/>
          <cell r="H8213" t="str">
            <v/>
          </cell>
        </row>
        <row r="8214">
          <cell r="A8214"/>
          <cell r="B8214"/>
          <cell r="C8214"/>
          <cell r="D8214"/>
          <cell r="E8214"/>
          <cell r="F8214"/>
          <cell r="G8214"/>
          <cell r="H8214" t="str">
            <v/>
          </cell>
        </row>
        <row r="8215">
          <cell r="A8215"/>
          <cell r="B8215"/>
          <cell r="C8215"/>
          <cell r="D8215"/>
          <cell r="E8215"/>
          <cell r="F8215"/>
          <cell r="G8215"/>
          <cell r="H8215" t="str">
            <v/>
          </cell>
        </row>
        <row r="8216">
          <cell r="A8216"/>
          <cell r="B8216"/>
          <cell r="C8216"/>
          <cell r="D8216"/>
          <cell r="E8216"/>
          <cell r="F8216"/>
          <cell r="G8216"/>
          <cell r="H8216" t="str">
            <v/>
          </cell>
        </row>
        <row r="8217">
          <cell r="A8217"/>
          <cell r="B8217"/>
          <cell r="C8217"/>
          <cell r="D8217"/>
          <cell r="E8217"/>
          <cell r="F8217"/>
          <cell r="G8217"/>
          <cell r="H8217" t="str">
            <v/>
          </cell>
        </row>
        <row r="8218">
          <cell r="A8218"/>
          <cell r="B8218"/>
          <cell r="C8218"/>
          <cell r="D8218"/>
          <cell r="E8218"/>
          <cell r="F8218"/>
          <cell r="G8218"/>
          <cell r="H8218" t="str">
            <v/>
          </cell>
        </row>
        <row r="8219">
          <cell r="A8219"/>
          <cell r="B8219"/>
          <cell r="C8219"/>
          <cell r="D8219"/>
          <cell r="E8219"/>
          <cell r="F8219"/>
          <cell r="G8219"/>
          <cell r="H8219" t="str">
            <v/>
          </cell>
        </row>
        <row r="8220">
          <cell r="A8220" t="str">
            <v>ITEM  - PÁGINA 1</v>
          </cell>
          <cell r="B8220"/>
          <cell r="C8220"/>
          <cell r="D8220"/>
          <cell r="E8220"/>
          <cell r="F8220"/>
          <cell r="G8220"/>
          <cell r="H8220"/>
        </row>
        <row r="8221">
          <cell r="A8221"/>
          <cell r="B8221"/>
          <cell r="C8221"/>
          <cell r="D8221"/>
          <cell r="E8221"/>
          <cell r="F8221"/>
          <cell r="G8221"/>
          <cell r="H8221" t="str">
            <v/>
          </cell>
        </row>
        <row r="8222">
          <cell r="A8222"/>
          <cell r="B8222"/>
          <cell r="C8222"/>
          <cell r="D8222"/>
          <cell r="E8222"/>
          <cell r="F8222"/>
          <cell r="G8222"/>
          <cell r="H8222" t="str">
            <v/>
          </cell>
        </row>
        <row r="8223">
          <cell r="A8223"/>
          <cell r="B8223"/>
          <cell r="C8223"/>
          <cell r="D8223"/>
          <cell r="E8223"/>
          <cell r="F8223"/>
          <cell r="G8223"/>
          <cell r="H8223" t="str">
            <v/>
          </cell>
        </row>
        <row r="8224">
          <cell r="A8224"/>
          <cell r="B8224"/>
          <cell r="C8224"/>
          <cell r="D8224"/>
          <cell r="E8224"/>
          <cell r="F8224"/>
          <cell r="G8224"/>
          <cell r="H8224" t="str">
            <v/>
          </cell>
        </row>
        <row r="8225">
          <cell r="A8225"/>
          <cell r="B8225"/>
          <cell r="C8225"/>
          <cell r="D8225"/>
          <cell r="E8225"/>
          <cell r="F8225"/>
          <cell r="G8225"/>
          <cell r="H8225" t="str">
            <v/>
          </cell>
        </row>
        <row r="8226">
          <cell r="A8226"/>
          <cell r="B8226"/>
          <cell r="C8226"/>
          <cell r="D8226"/>
          <cell r="E8226"/>
          <cell r="F8226"/>
          <cell r="G8226"/>
          <cell r="H8226" t="str">
            <v/>
          </cell>
        </row>
        <row r="8227">
          <cell r="A8227"/>
          <cell r="B8227"/>
          <cell r="C8227"/>
          <cell r="D8227"/>
          <cell r="E8227"/>
          <cell r="F8227"/>
          <cell r="G8227"/>
          <cell r="H8227" t="str">
            <v/>
          </cell>
        </row>
        <row r="8228">
          <cell r="A8228"/>
          <cell r="B8228"/>
          <cell r="C8228"/>
          <cell r="D8228"/>
          <cell r="E8228"/>
          <cell r="F8228"/>
          <cell r="G8228"/>
          <cell r="H8228" t="str">
            <v/>
          </cell>
        </row>
        <row r="8229">
          <cell r="A8229"/>
          <cell r="B8229"/>
          <cell r="C8229"/>
          <cell r="D8229"/>
          <cell r="E8229"/>
          <cell r="F8229"/>
          <cell r="G8229"/>
          <cell r="H8229" t="str">
            <v/>
          </cell>
        </row>
        <row r="8230">
          <cell r="A8230"/>
          <cell r="B8230"/>
          <cell r="C8230"/>
          <cell r="D8230"/>
          <cell r="E8230"/>
          <cell r="F8230"/>
          <cell r="G8230"/>
          <cell r="H8230" t="str">
            <v/>
          </cell>
        </row>
        <row r="8231">
          <cell r="A8231"/>
          <cell r="B8231"/>
          <cell r="C8231"/>
          <cell r="D8231"/>
          <cell r="E8231"/>
          <cell r="F8231"/>
          <cell r="G8231"/>
          <cell r="H8231" t="str">
            <v/>
          </cell>
        </row>
        <row r="8232">
          <cell r="A8232"/>
          <cell r="B8232"/>
          <cell r="C8232"/>
          <cell r="D8232"/>
          <cell r="E8232"/>
          <cell r="F8232"/>
          <cell r="G8232"/>
          <cell r="H8232" t="str">
            <v/>
          </cell>
        </row>
        <row r="8233">
          <cell r="A8233"/>
          <cell r="B8233"/>
          <cell r="C8233"/>
          <cell r="D8233"/>
          <cell r="E8233"/>
          <cell r="F8233"/>
          <cell r="G8233"/>
          <cell r="H8233" t="str">
            <v/>
          </cell>
        </row>
        <row r="8234">
          <cell r="A8234"/>
          <cell r="B8234"/>
          <cell r="C8234"/>
          <cell r="D8234"/>
          <cell r="E8234"/>
          <cell r="F8234"/>
          <cell r="G8234"/>
          <cell r="H8234" t="str">
            <v/>
          </cell>
        </row>
        <row r="8235">
          <cell r="A8235"/>
          <cell r="B8235"/>
          <cell r="C8235"/>
          <cell r="D8235"/>
          <cell r="E8235"/>
          <cell r="F8235"/>
          <cell r="G8235"/>
          <cell r="H8235" t="str">
            <v/>
          </cell>
        </row>
        <row r="8236">
          <cell r="A8236"/>
          <cell r="B8236"/>
          <cell r="C8236"/>
          <cell r="D8236"/>
          <cell r="E8236"/>
          <cell r="F8236"/>
          <cell r="G8236"/>
          <cell r="H8236" t="str">
            <v/>
          </cell>
        </row>
        <row r="8237">
          <cell r="A8237"/>
          <cell r="B8237"/>
          <cell r="C8237"/>
          <cell r="D8237"/>
          <cell r="E8237"/>
          <cell r="F8237"/>
          <cell r="G8237"/>
          <cell r="H8237" t="str">
            <v/>
          </cell>
        </row>
        <row r="8238">
          <cell r="A8238" t="str">
            <v xml:space="preserve">TOTAL CANTIDAD ITEM </v>
          </cell>
          <cell r="B8238"/>
          <cell r="C8238"/>
          <cell r="D8238"/>
          <cell r="E8238"/>
          <cell r="F8238"/>
          <cell r="G8238"/>
          <cell r="H8238" t="str">
            <v/>
          </cell>
        </row>
        <row r="8239">
          <cell r="A8239" t="str">
            <v>INSERTE PLANO, GRÁFICO O ESQUEMA AQUÍ</v>
          </cell>
          <cell r="B8239"/>
          <cell r="C8239"/>
          <cell r="D8239"/>
          <cell r="E8239"/>
          <cell r="F8239"/>
          <cell r="G8239"/>
          <cell r="H8239"/>
        </row>
        <row r="8240">
          <cell r="A8240"/>
          <cell r="B8240"/>
          <cell r="C8240"/>
          <cell r="D8240"/>
          <cell r="E8240"/>
          <cell r="F8240"/>
          <cell r="G8240"/>
          <cell r="H8240"/>
        </row>
        <row r="8241">
          <cell r="A8241"/>
          <cell r="B8241"/>
          <cell r="C8241"/>
          <cell r="D8241"/>
          <cell r="E8241"/>
          <cell r="F8241"/>
          <cell r="G8241"/>
          <cell r="H8241"/>
        </row>
        <row r="8242">
          <cell r="A8242"/>
          <cell r="B8242"/>
          <cell r="C8242"/>
          <cell r="D8242"/>
          <cell r="E8242"/>
          <cell r="F8242"/>
          <cell r="G8242"/>
          <cell r="H8242"/>
        </row>
        <row r="8243">
          <cell r="A8243"/>
          <cell r="B8243"/>
          <cell r="C8243"/>
          <cell r="D8243"/>
          <cell r="E8243"/>
          <cell r="F8243"/>
          <cell r="G8243"/>
          <cell r="H8243"/>
        </row>
        <row r="8244">
          <cell r="A8244"/>
          <cell r="B8244"/>
          <cell r="C8244"/>
          <cell r="D8244"/>
          <cell r="E8244"/>
          <cell r="F8244"/>
          <cell r="G8244"/>
          <cell r="H8244"/>
        </row>
        <row r="8245">
          <cell r="A8245"/>
          <cell r="B8245"/>
          <cell r="C8245"/>
          <cell r="D8245"/>
          <cell r="E8245"/>
          <cell r="F8245"/>
          <cell r="G8245"/>
          <cell r="H8245"/>
        </row>
        <row r="8246">
          <cell r="A8246"/>
          <cell r="B8246"/>
          <cell r="C8246"/>
          <cell r="D8246"/>
          <cell r="E8246"/>
          <cell r="F8246"/>
          <cell r="G8246"/>
          <cell r="H8246"/>
        </row>
        <row r="8247">
          <cell r="A8247"/>
          <cell r="B8247"/>
          <cell r="C8247"/>
          <cell r="D8247"/>
          <cell r="E8247"/>
          <cell r="F8247"/>
          <cell r="G8247"/>
          <cell r="H8247"/>
        </row>
        <row r="8248">
          <cell r="A8248"/>
          <cell r="B8248"/>
          <cell r="C8248"/>
          <cell r="D8248"/>
          <cell r="E8248"/>
          <cell r="F8248"/>
          <cell r="G8248"/>
          <cell r="H8248"/>
        </row>
        <row r="8249">
          <cell r="A8249"/>
          <cell r="B8249"/>
          <cell r="C8249"/>
          <cell r="D8249"/>
          <cell r="E8249"/>
          <cell r="F8249"/>
          <cell r="G8249"/>
          <cell r="H8249"/>
        </row>
        <row r="8250">
          <cell r="A8250"/>
          <cell r="B8250"/>
          <cell r="C8250"/>
          <cell r="D8250"/>
          <cell r="E8250"/>
          <cell r="F8250"/>
          <cell r="G8250"/>
          <cell r="H8250"/>
        </row>
        <row r="8251">
          <cell r="A8251"/>
          <cell r="B8251"/>
          <cell r="C8251"/>
          <cell r="D8251"/>
          <cell r="E8251"/>
          <cell r="F8251"/>
          <cell r="G8251"/>
          <cell r="H8251"/>
        </row>
        <row r="8252">
          <cell r="A8252"/>
          <cell r="B8252"/>
          <cell r="C8252"/>
          <cell r="D8252"/>
          <cell r="E8252"/>
          <cell r="F8252"/>
          <cell r="G8252"/>
          <cell r="H8252"/>
        </row>
        <row r="8253">
          <cell r="A8253"/>
          <cell r="B8253"/>
          <cell r="C8253"/>
          <cell r="D8253"/>
          <cell r="E8253"/>
          <cell r="F8253"/>
          <cell r="G8253"/>
          <cell r="H8253"/>
        </row>
        <row r="8254">
          <cell r="A8254"/>
          <cell r="B8254"/>
          <cell r="C8254"/>
          <cell r="D8254"/>
          <cell r="E8254"/>
          <cell r="F8254"/>
          <cell r="G8254"/>
          <cell r="H8254"/>
        </row>
        <row r="8255">
          <cell r="A8255"/>
          <cell r="B8255"/>
          <cell r="C8255"/>
          <cell r="D8255"/>
          <cell r="E8255"/>
          <cell r="F8255"/>
          <cell r="G8255"/>
          <cell r="H8255"/>
        </row>
        <row r="8256">
          <cell r="A8256"/>
          <cell r="B8256"/>
          <cell r="C8256"/>
          <cell r="D8256"/>
          <cell r="E8256"/>
          <cell r="F8256"/>
          <cell r="G8256"/>
          <cell r="H8256"/>
        </row>
        <row r="8257">
          <cell r="A8257"/>
          <cell r="B8257"/>
          <cell r="C8257"/>
          <cell r="D8257"/>
          <cell r="E8257"/>
          <cell r="F8257"/>
          <cell r="G8257"/>
          <cell r="H8257"/>
        </row>
        <row r="8258">
          <cell r="A8258"/>
          <cell r="B8258"/>
          <cell r="C8258"/>
          <cell r="D8258"/>
          <cell r="E8258"/>
          <cell r="F8258"/>
          <cell r="G8258"/>
          <cell r="H8258"/>
        </row>
        <row r="8259">
          <cell r="A8259"/>
          <cell r="C8259"/>
          <cell r="D8259"/>
          <cell r="E8259"/>
          <cell r="F8259"/>
          <cell r="G8259"/>
        </row>
        <row r="8260">
          <cell r="A8260"/>
          <cell r="C8260"/>
          <cell r="D8260"/>
          <cell r="E8260"/>
          <cell r="F8260"/>
          <cell r="G8260"/>
        </row>
        <row r="8261">
          <cell r="A8261"/>
          <cell r="B8261"/>
          <cell r="C8261"/>
          <cell r="D8261"/>
          <cell r="E8261"/>
          <cell r="F8261"/>
          <cell r="G8261"/>
        </row>
        <row r="8262">
          <cell r="A8262"/>
          <cell r="B8262" t="str">
            <v>LUIS ROBERTO MONTERROSA OROZCO</v>
          </cell>
          <cell r="C8262"/>
          <cell r="D8262"/>
          <cell r="E8262"/>
          <cell r="F8262"/>
          <cell r="G8262"/>
        </row>
        <row r="8263">
          <cell r="A8263"/>
          <cell r="B8263" t="str">
            <v>ING. CIVIL CONSULTOR EXTERNO</v>
          </cell>
          <cell r="C8263"/>
          <cell r="D8263"/>
          <cell r="E8263"/>
          <cell r="F8263"/>
          <cell r="G8263"/>
        </row>
        <row r="8264">
          <cell r="A8264"/>
          <cell r="B8264" t="str">
            <v>PLANEACION MUNICIPAL</v>
          </cell>
          <cell r="C8264"/>
          <cell r="D8264"/>
          <cell r="E8264"/>
          <cell r="F8264"/>
          <cell r="G8264"/>
        </row>
        <row r="8265">
          <cell r="A8265"/>
          <cell r="B8265" t="str">
            <v>M.P. 5202140692</v>
          </cell>
          <cell r="C8265" t="str">
            <v>ITEM  - PÁGINA 2</v>
          </cell>
          <cell r="D8265"/>
          <cell r="E8265"/>
          <cell r="F8265"/>
          <cell r="G8265"/>
          <cell r="H8265"/>
        </row>
        <row r="8266">
          <cell r="A8266" t="str">
            <v>DEPARTAMENTO DE ANTIOQUIA</v>
          </cell>
          <cell r="B8266"/>
          <cell r="C8266"/>
          <cell r="D8266"/>
          <cell r="E8266"/>
          <cell r="F8266"/>
          <cell r="G8266"/>
          <cell r="H8266"/>
        </row>
        <row r="8267">
          <cell r="A8267" t="str">
            <v>MUNICIPIO DE CAUCASIA</v>
          </cell>
          <cell r="B8267"/>
          <cell r="C8267"/>
          <cell r="D8267"/>
          <cell r="E8267"/>
          <cell r="F8267"/>
          <cell r="G8267"/>
          <cell r="H8267"/>
        </row>
        <row r="8268">
          <cell r="A8268" t="str">
            <v>PROYECTO: CONSTRUCCION DE PAVIMENTO RIGIDO URBANO EN LA URBANIZACION VILLA SUAREZ DEL MUNICIPIO DE CAUCASIA ,ANTIOQUIA</v>
          </cell>
          <cell r="B8268"/>
          <cell r="C8268"/>
          <cell r="D8268"/>
          <cell r="E8268"/>
          <cell r="F8268"/>
          <cell r="G8268"/>
          <cell r="H8268"/>
        </row>
        <row r="8269">
          <cell r="A8269"/>
          <cell r="C8269"/>
          <cell r="D8269"/>
          <cell r="E8269"/>
          <cell r="F8269"/>
          <cell r="G8269"/>
          <cell r="H8269"/>
        </row>
        <row r="8270">
          <cell r="A8270" t="str">
            <v>MEMORIAS DE OBRA</v>
          </cell>
          <cell r="B8270"/>
          <cell r="C8270"/>
          <cell r="D8270"/>
          <cell r="E8270"/>
          <cell r="F8270"/>
          <cell r="G8270"/>
          <cell r="H8270"/>
        </row>
        <row r="8272">
          <cell r="A8272" t="str">
            <v>ITEM</v>
          </cell>
          <cell r="B8272" t="str">
            <v>DESCRIPCIÓN</v>
          </cell>
          <cell r="C8272"/>
          <cell r="D8272"/>
          <cell r="E8272"/>
          <cell r="F8272"/>
          <cell r="G8272" t="str">
            <v>UNIDAD</v>
          </cell>
          <cell r="H8272" t="str">
            <v>CANTIDAD</v>
          </cell>
        </row>
        <row r="8273">
          <cell r="A8273"/>
          <cell r="B8273" t="str">
            <v/>
          </cell>
          <cell r="C8273"/>
          <cell r="D8273"/>
          <cell r="E8273"/>
          <cell r="F8273"/>
          <cell r="G8273" t="str">
            <v/>
          </cell>
          <cell r="H8273" t="str">
            <v/>
          </cell>
        </row>
        <row r="8274">
          <cell r="A8274"/>
          <cell r="B8274"/>
          <cell r="C8274"/>
          <cell r="D8274"/>
          <cell r="E8274"/>
          <cell r="F8274"/>
          <cell r="G8274"/>
        </row>
        <row r="8275">
          <cell r="A8275" t="str">
            <v>DETALLE</v>
          </cell>
          <cell r="B8275"/>
          <cell r="C8275" t="str">
            <v>FACTOR</v>
          </cell>
          <cell r="D8275" t="str">
            <v>CANTIDAD</v>
          </cell>
          <cell r="E8275" t="str">
            <v>A (ML)</v>
          </cell>
          <cell r="F8275" t="str">
            <v>B (M2)</v>
          </cell>
          <cell r="G8275" t="str">
            <v>C (M3)</v>
          </cell>
          <cell r="H8275" t="str">
            <v>TOTAL</v>
          </cell>
        </row>
        <row r="8276">
          <cell r="A8276"/>
          <cell r="B8276"/>
          <cell r="C8276"/>
          <cell r="D8276"/>
          <cell r="E8276"/>
          <cell r="F8276"/>
          <cell r="G8276"/>
          <cell r="H8276" t="str">
            <v/>
          </cell>
        </row>
        <row r="8277">
          <cell r="A8277"/>
          <cell r="B8277"/>
          <cell r="C8277"/>
          <cell r="D8277"/>
          <cell r="E8277"/>
          <cell r="F8277"/>
          <cell r="G8277"/>
          <cell r="H8277" t="str">
            <v/>
          </cell>
        </row>
        <row r="8278">
          <cell r="A8278"/>
          <cell r="B8278"/>
          <cell r="C8278"/>
          <cell r="D8278"/>
          <cell r="E8278"/>
          <cell r="F8278"/>
          <cell r="G8278"/>
          <cell r="H8278" t="str">
            <v/>
          </cell>
        </row>
        <row r="8279">
          <cell r="A8279"/>
          <cell r="B8279"/>
          <cell r="C8279"/>
          <cell r="D8279"/>
          <cell r="E8279"/>
          <cell r="F8279"/>
          <cell r="G8279"/>
          <cell r="H8279" t="str">
            <v/>
          </cell>
        </row>
        <row r="8280">
          <cell r="A8280"/>
          <cell r="B8280"/>
          <cell r="C8280"/>
          <cell r="D8280"/>
          <cell r="E8280"/>
          <cell r="F8280"/>
          <cell r="G8280"/>
          <cell r="H8280" t="str">
            <v/>
          </cell>
        </row>
        <row r="8281">
          <cell r="A8281"/>
          <cell r="B8281"/>
          <cell r="C8281"/>
          <cell r="D8281"/>
          <cell r="E8281"/>
          <cell r="F8281"/>
          <cell r="G8281"/>
          <cell r="H8281" t="str">
            <v/>
          </cell>
        </row>
        <row r="8282">
          <cell r="A8282"/>
          <cell r="B8282"/>
          <cell r="C8282"/>
          <cell r="D8282"/>
          <cell r="E8282"/>
          <cell r="F8282"/>
          <cell r="G8282"/>
          <cell r="H8282" t="str">
            <v/>
          </cell>
        </row>
        <row r="8283">
          <cell r="A8283"/>
          <cell r="B8283"/>
          <cell r="C8283"/>
          <cell r="D8283"/>
          <cell r="E8283"/>
          <cell r="F8283"/>
          <cell r="G8283"/>
          <cell r="H8283" t="str">
            <v/>
          </cell>
        </row>
        <row r="8284">
          <cell r="A8284"/>
          <cell r="B8284"/>
          <cell r="C8284"/>
          <cell r="D8284"/>
          <cell r="E8284"/>
          <cell r="F8284"/>
          <cell r="G8284"/>
          <cell r="H8284" t="str">
            <v/>
          </cell>
        </row>
        <row r="8285">
          <cell r="A8285"/>
          <cell r="B8285"/>
          <cell r="C8285"/>
          <cell r="D8285"/>
          <cell r="E8285"/>
          <cell r="F8285"/>
          <cell r="G8285"/>
          <cell r="H8285" t="str">
            <v/>
          </cell>
        </row>
        <row r="8286">
          <cell r="A8286"/>
          <cell r="B8286"/>
          <cell r="C8286"/>
          <cell r="D8286"/>
          <cell r="E8286"/>
          <cell r="F8286"/>
          <cell r="G8286"/>
          <cell r="H8286" t="str">
            <v/>
          </cell>
        </row>
        <row r="8287">
          <cell r="A8287"/>
          <cell r="B8287"/>
          <cell r="C8287"/>
          <cell r="D8287"/>
          <cell r="E8287"/>
          <cell r="F8287"/>
          <cell r="G8287"/>
          <cell r="H8287" t="str">
            <v/>
          </cell>
        </row>
        <row r="8288">
          <cell r="A8288"/>
          <cell r="B8288"/>
          <cell r="C8288"/>
          <cell r="D8288"/>
          <cell r="E8288"/>
          <cell r="F8288"/>
          <cell r="G8288"/>
          <cell r="H8288" t="str">
            <v/>
          </cell>
        </row>
        <row r="8289">
          <cell r="A8289"/>
          <cell r="B8289"/>
          <cell r="C8289"/>
          <cell r="D8289"/>
          <cell r="E8289"/>
          <cell r="F8289"/>
          <cell r="G8289"/>
          <cell r="H8289" t="str">
            <v/>
          </cell>
        </row>
        <row r="8290">
          <cell r="A8290"/>
          <cell r="B8290"/>
          <cell r="C8290"/>
          <cell r="D8290"/>
          <cell r="E8290"/>
          <cell r="F8290"/>
          <cell r="G8290"/>
          <cell r="H8290" t="str">
            <v/>
          </cell>
        </row>
        <row r="8291">
          <cell r="A8291"/>
          <cell r="B8291"/>
          <cell r="C8291"/>
          <cell r="D8291"/>
          <cell r="E8291"/>
          <cell r="F8291"/>
          <cell r="G8291"/>
          <cell r="H8291" t="str">
            <v/>
          </cell>
        </row>
        <row r="8292">
          <cell r="A8292"/>
          <cell r="B8292"/>
          <cell r="C8292"/>
          <cell r="D8292"/>
          <cell r="E8292"/>
          <cell r="F8292"/>
          <cell r="G8292"/>
          <cell r="H8292" t="str">
            <v/>
          </cell>
        </row>
        <row r="8293">
          <cell r="A8293"/>
          <cell r="B8293"/>
          <cell r="C8293"/>
          <cell r="D8293"/>
          <cell r="E8293"/>
          <cell r="F8293"/>
          <cell r="G8293"/>
          <cell r="H8293" t="str">
            <v/>
          </cell>
        </row>
        <row r="8294">
          <cell r="A8294"/>
          <cell r="B8294"/>
          <cell r="C8294"/>
          <cell r="D8294"/>
          <cell r="E8294"/>
          <cell r="F8294"/>
          <cell r="G8294"/>
          <cell r="H8294" t="str">
            <v/>
          </cell>
        </row>
        <row r="8295">
          <cell r="A8295"/>
          <cell r="B8295"/>
          <cell r="C8295"/>
          <cell r="D8295"/>
          <cell r="E8295"/>
          <cell r="F8295"/>
          <cell r="G8295"/>
          <cell r="H8295" t="str">
            <v/>
          </cell>
        </row>
        <row r="8296">
          <cell r="A8296"/>
          <cell r="B8296"/>
          <cell r="C8296"/>
          <cell r="D8296"/>
          <cell r="E8296"/>
          <cell r="F8296"/>
          <cell r="G8296"/>
          <cell r="H8296" t="str">
            <v/>
          </cell>
        </row>
        <row r="8297">
          <cell r="A8297"/>
          <cell r="B8297"/>
          <cell r="C8297"/>
          <cell r="D8297"/>
          <cell r="E8297"/>
          <cell r="F8297"/>
          <cell r="G8297"/>
          <cell r="H8297" t="str">
            <v/>
          </cell>
        </row>
        <row r="8298">
          <cell r="A8298"/>
          <cell r="B8298"/>
          <cell r="C8298"/>
          <cell r="D8298"/>
          <cell r="E8298"/>
          <cell r="F8298"/>
          <cell r="G8298"/>
          <cell r="H8298" t="str">
            <v/>
          </cell>
        </row>
        <row r="8299">
          <cell r="A8299"/>
          <cell r="B8299"/>
          <cell r="C8299"/>
          <cell r="D8299"/>
          <cell r="E8299"/>
          <cell r="F8299"/>
          <cell r="G8299"/>
          <cell r="H8299" t="str">
            <v/>
          </cell>
        </row>
        <row r="8300">
          <cell r="A8300"/>
          <cell r="B8300"/>
          <cell r="C8300"/>
          <cell r="D8300"/>
          <cell r="E8300"/>
          <cell r="F8300"/>
          <cell r="G8300"/>
          <cell r="H8300" t="str">
            <v/>
          </cell>
        </row>
        <row r="8301">
          <cell r="A8301"/>
          <cell r="B8301"/>
          <cell r="C8301"/>
          <cell r="D8301"/>
          <cell r="E8301"/>
          <cell r="F8301"/>
          <cell r="G8301"/>
          <cell r="H8301" t="str">
            <v/>
          </cell>
        </row>
        <row r="8302">
          <cell r="A8302"/>
          <cell r="B8302"/>
          <cell r="C8302"/>
          <cell r="D8302"/>
          <cell r="E8302"/>
          <cell r="F8302"/>
          <cell r="G8302"/>
          <cell r="H8302" t="str">
            <v/>
          </cell>
        </row>
        <row r="8303">
          <cell r="A8303"/>
          <cell r="B8303"/>
          <cell r="C8303"/>
          <cell r="D8303"/>
          <cell r="E8303"/>
          <cell r="F8303"/>
          <cell r="G8303"/>
          <cell r="H8303" t="str">
            <v/>
          </cell>
        </row>
        <row r="8304">
          <cell r="A8304"/>
          <cell r="B8304"/>
          <cell r="C8304"/>
          <cell r="D8304"/>
          <cell r="E8304"/>
          <cell r="F8304"/>
          <cell r="G8304"/>
          <cell r="H8304" t="str">
            <v/>
          </cell>
        </row>
        <row r="8305">
          <cell r="A8305"/>
          <cell r="B8305"/>
          <cell r="C8305"/>
          <cell r="D8305"/>
          <cell r="E8305"/>
          <cell r="F8305"/>
          <cell r="G8305"/>
          <cell r="H8305" t="str">
            <v/>
          </cell>
        </row>
        <row r="8306">
          <cell r="A8306"/>
          <cell r="B8306"/>
          <cell r="C8306"/>
          <cell r="D8306"/>
          <cell r="E8306"/>
          <cell r="F8306"/>
          <cell r="G8306"/>
          <cell r="H8306" t="str">
            <v/>
          </cell>
        </row>
        <row r="8307">
          <cell r="A8307" t="str">
            <v>ITEM  - PÁGINA 1</v>
          </cell>
          <cell r="B8307"/>
          <cell r="C8307"/>
          <cell r="D8307"/>
          <cell r="E8307"/>
          <cell r="F8307"/>
          <cell r="G8307"/>
          <cell r="H8307"/>
        </row>
        <row r="8308">
          <cell r="A8308"/>
          <cell r="B8308"/>
          <cell r="C8308"/>
          <cell r="D8308"/>
          <cell r="E8308"/>
          <cell r="F8308"/>
          <cell r="G8308"/>
          <cell r="H8308" t="str">
            <v/>
          </cell>
        </row>
        <row r="8309">
          <cell r="A8309"/>
          <cell r="B8309"/>
          <cell r="C8309"/>
          <cell r="D8309"/>
          <cell r="E8309"/>
          <cell r="F8309"/>
          <cell r="G8309"/>
          <cell r="H8309" t="str">
            <v/>
          </cell>
        </row>
        <row r="8310">
          <cell r="A8310"/>
          <cell r="B8310"/>
          <cell r="C8310"/>
          <cell r="D8310"/>
          <cell r="E8310"/>
          <cell r="F8310"/>
          <cell r="G8310"/>
          <cell r="H8310" t="str">
            <v/>
          </cell>
        </row>
        <row r="8311">
          <cell r="A8311"/>
          <cell r="B8311"/>
          <cell r="C8311"/>
          <cell r="D8311"/>
          <cell r="E8311"/>
          <cell r="F8311"/>
          <cell r="G8311"/>
          <cell r="H8311" t="str">
            <v/>
          </cell>
        </row>
        <row r="8312">
          <cell r="A8312"/>
          <cell r="B8312"/>
          <cell r="C8312"/>
          <cell r="D8312"/>
          <cell r="E8312"/>
          <cell r="F8312"/>
          <cell r="G8312"/>
          <cell r="H8312" t="str">
            <v/>
          </cell>
        </row>
        <row r="8313">
          <cell r="A8313"/>
          <cell r="B8313"/>
          <cell r="C8313"/>
          <cell r="D8313"/>
          <cell r="E8313"/>
          <cell r="F8313"/>
          <cell r="G8313"/>
          <cell r="H8313" t="str">
            <v/>
          </cell>
        </row>
        <row r="8314">
          <cell r="A8314"/>
          <cell r="B8314"/>
          <cell r="C8314"/>
          <cell r="D8314"/>
          <cell r="E8314"/>
          <cell r="F8314"/>
          <cell r="G8314"/>
          <cell r="H8314" t="str">
            <v/>
          </cell>
        </row>
        <row r="8315">
          <cell r="A8315"/>
          <cell r="B8315"/>
          <cell r="C8315"/>
          <cell r="D8315"/>
          <cell r="E8315"/>
          <cell r="F8315"/>
          <cell r="G8315"/>
          <cell r="H8315" t="str">
            <v/>
          </cell>
        </row>
        <row r="8316">
          <cell r="A8316"/>
          <cell r="B8316"/>
          <cell r="C8316"/>
          <cell r="D8316"/>
          <cell r="E8316"/>
          <cell r="F8316"/>
          <cell r="G8316"/>
          <cell r="H8316" t="str">
            <v/>
          </cell>
        </row>
        <row r="8317">
          <cell r="A8317"/>
          <cell r="B8317"/>
          <cell r="C8317"/>
          <cell r="D8317"/>
          <cell r="E8317"/>
          <cell r="F8317"/>
          <cell r="G8317"/>
          <cell r="H8317" t="str">
            <v/>
          </cell>
        </row>
        <row r="8318">
          <cell r="A8318"/>
          <cell r="B8318"/>
          <cell r="C8318"/>
          <cell r="D8318"/>
          <cell r="E8318"/>
          <cell r="F8318"/>
          <cell r="G8318"/>
          <cell r="H8318" t="str">
            <v/>
          </cell>
        </row>
        <row r="8319">
          <cell r="A8319"/>
          <cell r="B8319"/>
          <cell r="C8319"/>
          <cell r="D8319"/>
          <cell r="E8319"/>
          <cell r="F8319"/>
          <cell r="G8319"/>
          <cell r="H8319" t="str">
            <v/>
          </cell>
        </row>
        <row r="8320">
          <cell r="A8320"/>
          <cell r="B8320"/>
          <cell r="C8320"/>
          <cell r="D8320"/>
          <cell r="E8320"/>
          <cell r="F8320"/>
          <cell r="G8320"/>
          <cell r="H8320" t="str">
            <v/>
          </cell>
        </row>
        <row r="8321">
          <cell r="A8321"/>
          <cell r="B8321"/>
          <cell r="C8321"/>
          <cell r="D8321"/>
          <cell r="E8321"/>
          <cell r="F8321"/>
          <cell r="G8321"/>
          <cell r="H8321" t="str">
            <v/>
          </cell>
        </row>
        <row r="8322">
          <cell r="A8322"/>
          <cell r="B8322"/>
          <cell r="C8322"/>
          <cell r="D8322"/>
          <cell r="E8322"/>
          <cell r="F8322"/>
          <cell r="G8322"/>
          <cell r="H8322" t="str">
            <v/>
          </cell>
        </row>
        <row r="8323">
          <cell r="A8323"/>
          <cell r="B8323"/>
          <cell r="C8323"/>
          <cell r="D8323"/>
          <cell r="E8323"/>
          <cell r="F8323"/>
          <cell r="G8323"/>
          <cell r="H8323" t="str">
            <v/>
          </cell>
        </row>
        <row r="8324">
          <cell r="A8324"/>
          <cell r="B8324"/>
          <cell r="C8324"/>
          <cell r="D8324"/>
          <cell r="E8324"/>
          <cell r="F8324"/>
          <cell r="G8324"/>
          <cell r="H8324" t="str">
            <v/>
          </cell>
        </row>
        <row r="8325">
          <cell r="A8325" t="str">
            <v xml:space="preserve">TOTAL CANTIDAD ITEM </v>
          </cell>
          <cell r="B8325"/>
          <cell r="C8325"/>
          <cell r="D8325"/>
          <cell r="E8325"/>
          <cell r="F8325"/>
          <cell r="G8325"/>
          <cell r="H8325" t="str">
            <v/>
          </cell>
        </row>
        <row r="8326">
          <cell r="A8326" t="str">
            <v>INSERTE PLANO, GRÁFICO O ESQUEMA AQUÍ</v>
          </cell>
          <cell r="B8326"/>
          <cell r="C8326"/>
          <cell r="D8326"/>
          <cell r="E8326"/>
          <cell r="F8326"/>
          <cell r="G8326"/>
          <cell r="H8326"/>
        </row>
        <row r="8327">
          <cell r="A8327"/>
          <cell r="B8327"/>
          <cell r="C8327"/>
          <cell r="D8327"/>
          <cell r="E8327"/>
          <cell r="F8327"/>
          <cell r="G8327"/>
          <cell r="H8327"/>
        </row>
        <row r="8328">
          <cell r="A8328"/>
          <cell r="B8328"/>
          <cell r="C8328"/>
          <cell r="D8328"/>
          <cell r="E8328"/>
          <cell r="F8328"/>
          <cell r="G8328"/>
          <cell r="H8328"/>
        </row>
        <row r="8329">
          <cell r="A8329"/>
          <cell r="B8329"/>
          <cell r="C8329"/>
          <cell r="D8329"/>
          <cell r="E8329"/>
          <cell r="F8329"/>
          <cell r="G8329"/>
          <cell r="H8329"/>
        </row>
        <row r="8330">
          <cell r="A8330"/>
          <cell r="B8330"/>
          <cell r="C8330"/>
          <cell r="D8330"/>
          <cell r="E8330"/>
          <cell r="F8330"/>
          <cell r="G8330"/>
          <cell r="H8330"/>
        </row>
        <row r="8331">
          <cell r="A8331"/>
          <cell r="B8331"/>
          <cell r="C8331"/>
          <cell r="D8331"/>
          <cell r="E8331"/>
          <cell r="F8331"/>
          <cell r="G8331"/>
          <cell r="H8331"/>
        </row>
        <row r="8332">
          <cell r="A8332"/>
          <cell r="B8332"/>
          <cell r="C8332"/>
          <cell r="D8332"/>
          <cell r="E8332"/>
          <cell r="F8332"/>
          <cell r="G8332"/>
          <cell r="H8332"/>
        </row>
        <row r="8333">
          <cell r="A8333"/>
          <cell r="B8333"/>
          <cell r="C8333"/>
          <cell r="D8333"/>
          <cell r="E8333"/>
          <cell r="F8333"/>
          <cell r="G8333"/>
          <cell r="H8333"/>
        </row>
        <row r="8334">
          <cell r="A8334"/>
          <cell r="B8334"/>
          <cell r="C8334"/>
          <cell r="D8334"/>
          <cell r="E8334"/>
          <cell r="F8334"/>
          <cell r="G8334"/>
          <cell r="H8334"/>
        </row>
        <row r="8335">
          <cell r="A8335"/>
          <cell r="B8335"/>
          <cell r="C8335"/>
          <cell r="D8335"/>
          <cell r="E8335"/>
          <cell r="F8335"/>
          <cell r="G8335"/>
          <cell r="H8335"/>
        </row>
        <row r="8336">
          <cell r="A8336"/>
          <cell r="B8336"/>
          <cell r="C8336"/>
          <cell r="D8336"/>
          <cell r="E8336"/>
          <cell r="F8336"/>
          <cell r="G8336"/>
          <cell r="H8336"/>
        </row>
        <row r="8337">
          <cell r="A8337"/>
          <cell r="B8337"/>
          <cell r="C8337"/>
          <cell r="D8337"/>
          <cell r="E8337"/>
          <cell r="F8337"/>
          <cell r="G8337"/>
          <cell r="H8337"/>
        </row>
        <row r="8338">
          <cell r="A8338"/>
          <cell r="B8338"/>
          <cell r="C8338"/>
          <cell r="D8338"/>
          <cell r="E8338"/>
          <cell r="F8338"/>
          <cell r="G8338"/>
          <cell r="H8338"/>
        </row>
        <row r="8339">
          <cell r="A8339"/>
          <cell r="B8339"/>
          <cell r="C8339"/>
          <cell r="D8339"/>
          <cell r="E8339"/>
          <cell r="F8339"/>
          <cell r="G8339"/>
          <cell r="H8339"/>
        </row>
        <row r="8340">
          <cell r="A8340"/>
          <cell r="B8340"/>
          <cell r="C8340"/>
          <cell r="D8340"/>
          <cell r="E8340"/>
          <cell r="F8340"/>
          <cell r="G8340"/>
          <cell r="H8340"/>
        </row>
        <row r="8341">
          <cell r="A8341"/>
          <cell r="B8341"/>
          <cell r="C8341"/>
          <cell r="D8341"/>
          <cell r="E8341"/>
          <cell r="F8341"/>
          <cell r="G8341"/>
          <cell r="H8341"/>
        </row>
        <row r="8342">
          <cell r="A8342"/>
          <cell r="B8342"/>
          <cell r="C8342"/>
          <cell r="D8342"/>
          <cell r="E8342"/>
          <cell r="F8342"/>
          <cell r="G8342"/>
          <cell r="H8342"/>
        </row>
        <row r="8343">
          <cell r="A8343"/>
          <cell r="B8343"/>
          <cell r="C8343"/>
          <cell r="D8343"/>
          <cell r="E8343"/>
          <cell r="F8343"/>
          <cell r="G8343"/>
          <cell r="H8343"/>
        </row>
        <row r="8344">
          <cell r="A8344"/>
          <cell r="B8344"/>
          <cell r="C8344"/>
          <cell r="D8344"/>
          <cell r="E8344"/>
          <cell r="F8344"/>
          <cell r="G8344"/>
          <cell r="H8344"/>
        </row>
        <row r="8345">
          <cell r="A8345"/>
          <cell r="B8345"/>
          <cell r="C8345"/>
          <cell r="D8345"/>
          <cell r="E8345"/>
          <cell r="F8345"/>
          <cell r="G8345"/>
          <cell r="H8345"/>
        </row>
        <row r="8346">
          <cell r="A8346"/>
          <cell r="C8346"/>
          <cell r="D8346"/>
          <cell r="E8346"/>
          <cell r="F8346"/>
          <cell r="G8346"/>
        </row>
        <row r="8347">
          <cell r="A8347"/>
          <cell r="C8347"/>
          <cell r="D8347"/>
          <cell r="E8347"/>
          <cell r="F8347"/>
          <cell r="G8347"/>
        </row>
        <row r="8348">
          <cell r="A8348"/>
          <cell r="B8348"/>
          <cell r="C8348"/>
          <cell r="D8348"/>
          <cell r="E8348"/>
          <cell r="F8348"/>
          <cell r="G8348"/>
        </row>
        <row r="8349">
          <cell r="A8349"/>
          <cell r="B8349" t="str">
            <v>LUIS ROBERTO MONTERROSA OROZCO</v>
          </cell>
          <cell r="C8349"/>
          <cell r="D8349"/>
          <cell r="E8349"/>
          <cell r="F8349"/>
          <cell r="G8349"/>
        </row>
        <row r="8350">
          <cell r="A8350"/>
          <cell r="B8350" t="str">
            <v>ING. CIVIL CONSULTOR EXTERNO</v>
          </cell>
          <cell r="C8350"/>
          <cell r="D8350"/>
          <cell r="E8350"/>
          <cell r="F8350"/>
          <cell r="G8350"/>
        </row>
        <row r="8351">
          <cell r="A8351"/>
          <cell r="B8351" t="str">
            <v>PLANEACION MUNICIPAL</v>
          </cell>
          <cell r="C8351"/>
          <cell r="D8351"/>
          <cell r="E8351"/>
          <cell r="F8351"/>
          <cell r="G8351"/>
        </row>
        <row r="8352">
          <cell r="A8352"/>
          <cell r="B8352" t="str">
            <v>M.P. 5202140692</v>
          </cell>
          <cell r="C8352" t="str">
            <v>ITEM  - PÁGINA 2</v>
          </cell>
          <cell r="D8352"/>
          <cell r="E8352"/>
          <cell r="F8352"/>
          <cell r="G8352"/>
          <cell r="H8352"/>
        </row>
        <row r="8353">
          <cell r="A8353" t="str">
            <v>DEPARTAMENTO DE ANTIOQUIA</v>
          </cell>
          <cell r="B8353"/>
          <cell r="C8353"/>
          <cell r="D8353"/>
          <cell r="E8353"/>
          <cell r="F8353"/>
          <cell r="G8353"/>
          <cell r="H8353"/>
        </row>
        <row r="8354">
          <cell r="A8354" t="str">
            <v>MUNICIPIO DE CAUCASIA</v>
          </cell>
          <cell r="B8354"/>
          <cell r="C8354"/>
          <cell r="D8354"/>
          <cell r="E8354"/>
          <cell r="F8354"/>
          <cell r="G8354"/>
          <cell r="H8354"/>
        </row>
        <row r="8355">
          <cell r="A8355" t="str">
            <v>PROYECTO: CONSTRUCCION DE PAVIMENTO RIGIDO URBANO EN LA URBANIZACION VILLA SUAREZ DEL MUNICIPIO DE CAUCASIA ,ANTIOQUIA</v>
          </cell>
          <cell r="B8355"/>
          <cell r="C8355"/>
          <cell r="D8355"/>
          <cell r="E8355"/>
          <cell r="F8355"/>
          <cell r="G8355"/>
          <cell r="H8355"/>
        </row>
        <row r="8356">
          <cell r="A8356"/>
          <cell r="C8356"/>
          <cell r="D8356"/>
          <cell r="E8356"/>
          <cell r="F8356"/>
          <cell r="G8356"/>
          <cell r="H8356"/>
        </row>
        <row r="8357">
          <cell r="A8357" t="str">
            <v>MEMORIAS DE OBRA</v>
          </cell>
          <cell r="B8357"/>
          <cell r="C8357"/>
          <cell r="D8357"/>
          <cell r="E8357"/>
          <cell r="F8357"/>
          <cell r="G8357"/>
          <cell r="H8357"/>
        </row>
        <row r="8359">
          <cell r="A8359" t="str">
            <v>ITEM</v>
          </cell>
          <cell r="B8359" t="str">
            <v>DESCRIPCIÓN</v>
          </cell>
          <cell r="C8359"/>
          <cell r="D8359"/>
          <cell r="E8359"/>
          <cell r="F8359"/>
          <cell r="G8359" t="str">
            <v>UNIDAD</v>
          </cell>
          <cell r="H8359" t="str">
            <v>CANTIDAD</v>
          </cell>
        </row>
        <row r="8360">
          <cell r="A8360"/>
          <cell r="B8360" t="str">
            <v/>
          </cell>
          <cell r="C8360"/>
          <cell r="D8360"/>
          <cell r="E8360"/>
          <cell r="F8360"/>
          <cell r="G8360" t="str">
            <v/>
          </cell>
          <cell r="H8360" t="str">
            <v/>
          </cell>
        </row>
        <row r="8361">
          <cell r="A8361"/>
          <cell r="B8361"/>
          <cell r="C8361"/>
          <cell r="D8361"/>
          <cell r="E8361"/>
          <cell r="F8361"/>
          <cell r="G8361"/>
        </row>
        <row r="8362">
          <cell r="A8362" t="str">
            <v>DETALLE</v>
          </cell>
          <cell r="B8362"/>
          <cell r="C8362" t="str">
            <v>FACTOR</v>
          </cell>
          <cell r="D8362" t="str">
            <v>CANTIDAD</v>
          </cell>
          <cell r="E8362" t="str">
            <v>A (ML)</v>
          </cell>
          <cell r="F8362" t="str">
            <v>B (M2)</v>
          </cell>
          <cell r="G8362" t="str">
            <v>C (M3)</v>
          </cell>
          <cell r="H8362" t="str">
            <v>TOTAL</v>
          </cell>
        </row>
        <row r="8363">
          <cell r="A8363"/>
          <cell r="B8363"/>
          <cell r="C8363"/>
          <cell r="D8363"/>
          <cell r="E8363"/>
          <cell r="F8363"/>
          <cell r="G8363"/>
          <cell r="H8363" t="str">
            <v/>
          </cell>
        </row>
        <row r="8364">
          <cell r="A8364"/>
          <cell r="B8364"/>
          <cell r="C8364"/>
          <cell r="D8364"/>
          <cell r="E8364"/>
          <cell r="F8364"/>
          <cell r="G8364"/>
          <cell r="H8364" t="str">
            <v/>
          </cell>
        </row>
        <row r="8365">
          <cell r="A8365"/>
          <cell r="B8365"/>
          <cell r="C8365"/>
          <cell r="D8365"/>
          <cell r="E8365"/>
          <cell r="F8365"/>
          <cell r="G8365"/>
          <cell r="H8365" t="str">
            <v/>
          </cell>
        </row>
        <row r="8366">
          <cell r="A8366"/>
          <cell r="B8366"/>
          <cell r="C8366"/>
          <cell r="D8366"/>
          <cell r="E8366"/>
          <cell r="F8366"/>
          <cell r="G8366"/>
          <cell r="H8366" t="str">
            <v/>
          </cell>
        </row>
        <row r="8367">
          <cell r="A8367"/>
          <cell r="B8367"/>
          <cell r="C8367"/>
          <cell r="D8367"/>
          <cell r="E8367"/>
          <cell r="F8367"/>
          <cell r="G8367"/>
          <cell r="H8367" t="str">
            <v/>
          </cell>
        </row>
        <row r="8368">
          <cell r="A8368"/>
          <cell r="B8368"/>
          <cell r="C8368"/>
          <cell r="D8368"/>
          <cell r="E8368"/>
          <cell r="F8368"/>
          <cell r="G8368"/>
          <cell r="H8368" t="str">
            <v/>
          </cell>
        </row>
        <row r="8369">
          <cell r="A8369"/>
          <cell r="B8369"/>
          <cell r="C8369"/>
          <cell r="D8369"/>
          <cell r="E8369"/>
          <cell r="F8369"/>
          <cell r="G8369"/>
          <cell r="H8369" t="str">
            <v/>
          </cell>
        </row>
        <row r="8370">
          <cell r="A8370"/>
          <cell r="B8370"/>
          <cell r="C8370"/>
          <cell r="D8370"/>
          <cell r="E8370"/>
          <cell r="F8370"/>
          <cell r="G8370"/>
          <cell r="H8370" t="str">
            <v/>
          </cell>
        </row>
        <row r="8371">
          <cell r="A8371"/>
          <cell r="B8371"/>
          <cell r="C8371"/>
          <cell r="D8371"/>
          <cell r="E8371"/>
          <cell r="F8371"/>
          <cell r="G8371"/>
          <cell r="H8371" t="str">
            <v/>
          </cell>
        </row>
        <row r="8372">
          <cell r="A8372"/>
          <cell r="B8372"/>
          <cell r="C8372"/>
          <cell r="D8372"/>
          <cell r="E8372"/>
          <cell r="F8372"/>
          <cell r="G8372"/>
          <cell r="H8372" t="str">
            <v/>
          </cell>
        </row>
        <row r="8373">
          <cell r="A8373"/>
          <cell r="B8373"/>
          <cell r="C8373"/>
          <cell r="D8373"/>
          <cell r="E8373"/>
          <cell r="F8373"/>
          <cell r="G8373"/>
          <cell r="H8373" t="str">
            <v/>
          </cell>
        </row>
        <row r="8374">
          <cell r="A8374"/>
          <cell r="B8374"/>
          <cell r="C8374"/>
          <cell r="D8374"/>
          <cell r="E8374"/>
          <cell r="F8374"/>
          <cell r="G8374"/>
          <cell r="H8374" t="str">
            <v/>
          </cell>
        </row>
        <row r="8375">
          <cell r="A8375"/>
          <cell r="B8375"/>
          <cell r="C8375"/>
          <cell r="D8375"/>
          <cell r="E8375"/>
          <cell r="F8375"/>
          <cell r="G8375"/>
          <cell r="H8375" t="str">
            <v/>
          </cell>
        </row>
        <row r="8376">
          <cell r="A8376"/>
          <cell r="B8376"/>
          <cell r="C8376"/>
          <cell r="D8376"/>
          <cell r="E8376"/>
          <cell r="F8376"/>
          <cell r="G8376"/>
          <cell r="H8376" t="str">
            <v/>
          </cell>
        </row>
        <row r="8377">
          <cell r="A8377"/>
          <cell r="B8377"/>
          <cell r="C8377"/>
          <cell r="D8377"/>
          <cell r="E8377"/>
          <cell r="F8377"/>
          <cell r="G8377"/>
          <cell r="H8377" t="str">
            <v/>
          </cell>
        </row>
        <row r="8378">
          <cell r="A8378"/>
          <cell r="B8378"/>
          <cell r="C8378"/>
          <cell r="D8378"/>
          <cell r="E8378"/>
          <cell r="F8378"/>
          <cell r="G8378"/>
          <cell r="H8378" t="str">
            <v/>
          </cell>
        </row>
        <row r="8379">
          <cell r="A8379"/>
          <cell r="B8379"/>
          <cell r="C8379"/>
          <cell r="D8379"/>
          <cell r="E8379"/>
          <cell r="F8379"/>
          <cell r="G8379"/>
          <cell r="H8379" t="str">
            <v/>
          </cell>
        </row>
        <row r="8380">
          <cell r="A8380"/>
          <cell r="B8380"/>
          <cell r="C8380"/>
          <cell r="D8380"/>
          <cell r="E8380"/>
          <cell r="F8380"/>
          <cell r="G8380"/>
          <cell r="H8380" t="str">
            <v/>
          </cell>
        </row>
        <row r="8381">
          <cell r="A8381"/>
          <cell r="B8381"/>
          <cell r="C8381"/>
          <cell r="D8381"/>
          <cell r="E8381"/>
          <cell r="F8381"/>
          <cell r="G8381"/>
          <cell r="H8381" t="str">
            <v/>
          </cell>
        </row>
        <row r="8382">
          <cell r="A8382"/>
          <cell r="B8382"/>
          <cell r="C8382"/>
          <cell r="D8382"/>
          <cell r="E8382"/>
          <cell r="F8382"/>
          <cell r="G8382"/>
          <cell r="H8382" t="str">
            <v/>
          </cell>
        </row>
        <row r="8383">
          <cell r="A8383"/>
          <cell r="B8383"/>
          <cell r="C8383"/>
          <cell r="D8383"/>
          <cell r="E8383"/>
          <cell r="F8383"/>
          <cell r="G8383"/>
          <cell r="H8383" t="str">
            <v/>
          </cell>
        </row>
        <row r="8384">
          <cell r="A8384"/>
          <cell r="B8384"/>
          <cell r="C8384"/>
          <cell r="D8384"/>
          <cell r="E8384"/>
          <cell r="F8384"/>
          <cell r="G8384"/>
          <cell r="H8384" t="str">
            <v/>
          </cell>
        </row>
        <row r="8385">
          <cell r="A8385"/>
          <cell r="B8385"/>
          <cell r="C8385"/>
          <cell r="D8385"/>
          <cell r="E8385"/>
          <cell r="F8385"/>
          <cell r="G8385"/>
          <cell r="H8385" t="str">
            <v/>
          </cell>
        </row>
        <row r="8386">
          <cell r="A8386"/>
          <cell r="B8386"/>
          <cell r="C8386"/>
          <cell r="D8386"/>
          <cell r="E8386"/>
          <cell r="F8386"/>
          <cell r="G8386"/>
          <cell r="H8386" t="str">
            <v/>
          </cell>
        </row>
        <row r="8387">
          <cell r="A8387"/>
          <cell r="B8387"/>
          <cell r="C8387"/>
          <cell r="D8387"/>
          <cell r="E8387"/>
          <cell r="F8387"/>
          <cell r="G8387"/>
          <cell r="H8387" t="str">
            <v/>
          </cell>
        </row>
        <row r="8388">
          <cell r="A8388"/>
          <cell r="B8388"/>
          <cell r="C8388"/>
          <cell r="D8388"/>
          <cell r="E8388"/>
          <cell r="F8388"/>
          <cell r="G8388"/>
          <cell r="H8388" t="str">
            <v/>
          </cell>
        </row>
        <row r="8389">
          <cell r="A8389"/>
          <cell r="B8389"/>
          <cell r="C8389"/>
          <cell r="D8389"/>
          <cell r="E8389"/>
          <cell r="F8389"/>
          <cell r="G8389"/>
          <cell r="H8389" t="str">
            <v/>
          </cell>
        </row>
        <row r="8390">
          <cell r="A8390"/>
          <cell r="B8390"/>
          <cell r="C8390"/>
          <cell r="D8390"/>
          <cell r="E8390"/>
          <cell r="F8390"/>
          <cell r="G8390"/>
          <cell r="H8390" t="str">
            <v/>
          </cell>
        </row>
        <row r="8391">
          <cell r="A8391"/>
          <cell r="B8391"/>
          <cell r="C8391"/>
          <cell r="D8391"/>
          <cell r="E8391"/>
          <cell r="F8391"/>
          <cell r="G8391"/>
          <cell r="H8391" t="str">
            <v/>
          </cell>
        </row>
        <row r="8392">
          <cell r="A8392"/>
          <cell r="B8392"/>
          <cell r="C8392"/>
          <cell r="D8392"/>
          <cell r="E8392"/>
          <cell r="F8392"/>
          <cell r="G8392"/>
          <cell r="H8392" t="str">
            <v/>
          </cell>
        </row>
        <row r="8393">
          <cell r="A8393"/>
          <cell r="B8393"/>
          <cell r="C8393"/>
          <cell r="D8393"/>
          <cell r="E8393"/>
          <cell r="F8393"/>
          <cell r="G8393"/>
          <cell r="H8393" t="str">
            <v/>
          </cell>
        </row>
        <row r="8394">
          <cell r="A8394" t="str">
            <v>ITEM  - PÁGINA 1</v>
          </cell>
          <cell r="B8394"/>
          <cell r="C8394"/>
          <cell r="D8394"/>
          <cell r="E8394"/>
          <cell r="F8394"/>
          <cell r="G8394"/>
          <cell r="H8394"/>
        </row>
        <row r="8395">
          <cell r="A8395"/>
          <cell r="B8395"/>
          <cell r="C8395"/>
          <cell r="D8395"/>
          <cell r="E8395"/>
          <cell r="F8395"/>
          <cell r="G8395"/>
          <cell r="H8395" t="str">
            <v/>
          </cell>
        </row>
        <row r="8396">
          <cell r="A8396"/>
          <cell r="B8396"/>
          <cell r="C8396"/>
          <cell r="D8396"/>
          <cell r="E8396"/>
          <cell r="F8396"/>
          <cell r="G8396"/>
          <cell r="H8396" t="str">
            <v/>
          </cell>
        </row>
        <row r="8397">
          <cell r="A8397"/>
          <cell r="B8397"/>
          <cell r="C8397"/>
          <cell r="D8397"/>
          <cell r="E8397"/>
          <cell r="F8397"/>
          <cell r="G8397"/>
          <cell r="H8397" t="str">
            <v/>
          </cell>
        </row>
        <row r="8398">
          <cell r="A8398"/>
          <cell r="B8398"/>
          <cell r="C8398"/>
          <cell r="D8398"/>
          <cell r="E8398"/>
          <cell r="F8398"/>
          <cell r="G8398"/>
          <cell r="H8398" t="str">
            <v/>
          </cell>
        </row>
        <row r="8399">
          <cell r="A8399"/>
          <cell r="B8399"/>
          <cell r="C8399"/>
          <cell r="D8399"/>
          <cell r="E8399"/>
          <cell r="F8399"/>
          <cell r="G8399"/>
          <cell r="H8399" t="str">
            <v/>
          </cell>
        </row>
        <row r="8400">
          <cell r="A8400"/>
          <cell r="B8400"/>
          <cell r="C8400"/>
          <cell r="D8400"/>
          <cell r="E8400"/>
          <cell r="F8400"/>
          <cell r="G8400"/>
          <cell r="H8400" t="str">
            <v/>
          </cell>
        </row>
        <row r="8401">
          <cell r="A8401"/>
          <cell r="B8401"/>
          <cell r="C8401"/>
          <cell r="D8401"/>
          <cell r="E8401"/>
          <cell r="F8401"/>
          <cell r="G8401"/>
          <cell r="H8401" t="str">
            <v/>
          </cell>
        </row>
        <row r="8402">
          <cell r="A8402"/>
          <cell r="B8402"/>
          <cell r="C8402"/>
          <cell r="D8402"/>
          <cell r="E8402"/>
          <cell r="F8402"/>
          <cell r="G8402"/>
          <cell r="H8402" t="str">
            <v/>
          </cell>
        </row>
        <row r="8403">
          <cell r="A8403"/>
          <cell r="B8403"/>
          <cell r="C8403"/>
          <cell r="D8403"/>
          <cell r="E8403"/>
          <cell r="F8403"/>
          <cell r="G8403"/>
          <cell r="H8403" t="str">
            <v/>
          </cell>
        </row>
        <row r="8404">
          <cell r="A8404"/>
          <cell r="B8404"/>
          <cell r="C8404"/>
          <cell r="D8404"/>
          <cell r="E8404"/>
          <cell r="F8404"/>
          <cell r="G8404"/>
          <cell r="H8404" t="str">
            <v/>
          </cell>
        </row>
        <row r="8405">
          <cell r="A8405"/>
          <cell r="B8405"/>
          <cell r="C8405"/>
          <cell r="D8405"/>
          <cell r="E8405"/>
          <cell r="F8405"/>
          <cell r="G8405"/>
          <cell r="H8405" t="str">
            <v/>
          </cell>
        </row>
        <row r="8406">
          <cell r="A8406"/>
          <cell r="B8406"/>
          <cell r="C8406"/>
          <cell r="D8406"/>
          <cell r="E8406"/>
          <cell r="F8406"/>
          <cell r="G8406"/>
          <cell r="H8406" t="str">
            <v/>
          </cell>
        </row>
        <row r="8407">
          <cell r="A8407"/>
          <cell r="B8407"/>
          <cell r="C8407"/>
          <cell r="D8407"/>
          <cell r="E8407"/>
          <cell r="F8407"/>
          <cell r="G8407"/>
          <cell r="H8407" t="str">
            <v/>
          </cell>
        </row>
        <row r="8408">
          <cell r="A8408"/>
          <cell r="B8408"/>
          <cell r="C8408"/>
          <cell r="D8408"/>
          <cell r="E8408"/>
          <cell r="F8408"/>
          <cell r="G8408"/>
          <cell r="H8408" t="str">
            <v/>
          </cell>
        </row>
        <row r="8409">
          <cell r="A8409"/>
          <cell r="B8409"/>
          <cell r="C8409"/>
          <cell r="D8409"/>
          <cell r="E8409"/>
          <cell r="F8409"/>
          <cell r="G8409"/>
          <cell r="H8409" t="str">
            <v/>
          </cell>
        </row>
        <row r="8410">
          <cell r="A8410"/>
          <cell r="B8410"/>
          <cell r="C8410"/>
          <cell r="D8410"/>
          <cell r="E8410"/>
          <cell r="F8410"/>
          <cell r="G8410"/>
          <cell r="H8410" t="str">
            <v/>
          </cell>
        </row>
        <row r="8411">
          <cell r="A8411"/>
          <cell r="B8411"/>
          <cell r="C8411"/>
          <cell r="D8411"/>
          <cell r="E8411"/>
          <cell r="F8411"/>
          <cell r="G8411"/>
          <cell r="H8411" t="str">
            <v/>
          </cell>
        </row>
        <row r="8412">
          <cell r="A8412" t="str">
            <v xml:space="preserve">TOTAL CANTIDAD ITEM </v>
          </cell>
          <cell r="B8412"/>
          <cell r="C8412"/>
          <cell r="D8412"/>
          <cell r="E8412"/>
          <cell r="F8412"/>
          <cell r="G8412"/>
          <cell r="H8412" t="str">
            <v/>
          </cell>
        </row>
        <row r="8413">
          <cell r="A8413" t="str">
            <v>INSERTE PLANO, GRÁFICO O ESQUEMA AQUÍ</v>
          </cell>
          <cell r="B8413"/>
          <cell r="C8413"/>
          <cell r="D8413"/>
          <cell r="E8413"/>
          <cell r="F8413"/>
          <cell r="G8413"/>
          <cell r="H8413"/>
        </row>
        <row r="8414">
          <cell r="A8414"/>
          <cell r="B8414"/>
          <cell r="C8414"/>
          <cell r="D8414"/>
          <cell r="E8414"/>
          <cell r="F8414"/>
          <cell r="G8414"/>
          <cell r="H8414"/>
        </row>
        <row r="8415">
          <cell r="A8415"/>
          <cell r="B8415"/>
          <cell r="C8415"/>
          <cell r="D8415"/>
          <cell r="E8415"/>
          <cell r="F8415"/>
          <cell r="G8415"/>
          <cell r="H8415"/>
        </row>
        <row r="8416">
          <cell r="A8416"/>
          <cell r="B8416"/>
          <cell r="C8416"/>
          <cell r="D8416"/>
          <cell r="E8416"/>
          <cell r="F8416"/>
          <cell r="G8416"/>
          <cell r="H8416"/>
        </row>
        <row r="8417">
          <cell r="A8417"/>
          <cell r="B8417"/>
          <cell r="C8417"/>
          <cell r="D8417"/>
          <cell r="E8417"/>
          <cell r="F8417"/>
          <cell r="G8417"/>
          <cell r="H8417"/>
        </row>
        <row r="8418">
          <cell r="A8418"/>
          <cell r="B8418"/>
          <cell r="C8418"/>
          <cell r="D8418"/>
          <cell r="E8418"/>
          <cell r="F8418"/>
          <cell r="G8418"/>
          <cell r="H8418"/>
        </row>
        <row r="8419">
          <cell r="A8419"/>
          <cell r="B8419"/>
          <cell r="C8419"/>
          <cell r="D8419"/>
          <cell r="E8419"/>
          <cell r="F8419"/>
          <cell r="G8419"/>
          <cell r="H8419"/>
        </row>
        <row r="8420">
          <cell r="A8420"/>
          <cell r="B8420"/>
          <cell r="C8420"/>
          <cell r="D8420"/>
          <cell r="E8420"/>
          <cell r="F8420"/>
          <cell r="G8420"/>
          <cell r="H8420"/>
        </row>
        <row r="8421">
          <cell r="A8421"/>
          <cell r="B8421"/>
          <cell r="C8421"/>
          <cell r="D8421"/>
          <cell r="E8421"/>
          <cell r="F8421"/>
          <cell r="G8421"/>
          <cell r="H8421"/>
        </row>
        <row r="8422">
          <cell r="A8422"/>
          <cell r="B8422"/>
          <cell r="C8422"/>
          <cell r="D8422"/>
          <cell r="E8422"/>
          <cell r="F8422"/>
          <cell r="G8422"/>
          <cell r="H8422"/>
        </row>
        <row r="8423">
          <cell r="A8423"/>
          <cell r="B8423"/>
          <cell r="C8423"/>
          <cell r="D8423"/>
          <cell r="E8423"/>
          <cell r="F8423"/>
          <cell r="G8423"/>
          <cell r="H8423"/>
        </row>
        <row r="8424">
          <cell r="A8424"/>
          <cell r="B8424"/>
          <cell r="C8424"/>
          <cell r="D8424"/>
          <cell r="E8424"/>
          <cell r="F8424"/>
          <cell r="G8424"/>
          <cell r="H8424"/>
        </row>
        <row r="8425">
          <cell r="A8425"/>
          <cell r="B8425"/>
          <cell r="C8425"/>
          <cell r="D8425"/>
          <cell r="E8425"/>
          <cell r="F8425"/>
          <cell r="G8425"/>
          <cell r="H8425"/>
        </row>
        <row r="8426">
          <cell r="A8426"/>
          <cell r="B8426"/>
          <cell r="C8426"/>
          <cell r="D8426"/>
          <cell r="E8426"/>
          <cell r="F8426"/>
          <cell r="G8426"/>
          <cell r="H8426"/>
        </row>
        <row r="8427">
          <cell r="A8427"/>
          <cell r="B8427"/>
          <cell r="C8427"/>
          <cell r="D8427"/>
          <cell r="E8427"/>
          <cell r="F8427"/>
          <cell r="G8427"/>
          <cell r="H8427"/>
        </row>
        <row r="8428">
          <cell r="A8428"/>
          <cell r="B8428"/>
          <cell r="C8428"/>
          <cell r="D8428"/>
          <cell r="E8428"/>
          <cell r="F8428"/>
          <cell r="G8428"/>
          <cell r="H8428"/>
        </row>
        <row r="8429">
          <cell r="A8429"/>
          <cell r="B8429"/>
          <cell r="C8429"/>
          <cell r="D8429"/>
          <cell r="E8429"/>
          <cell r="F8429"/>
          <cell r="G8429"/>
          <cell r="H8429"/>
        </row>
        <row r="8430">
          <cell r="A8430"/>
          <cell r="B8430"/>
          <cell r="C8430"/>
          <cell r="D8430"/>
          <cell r="E8430"/>
          <cell r="F8430"/>
          <cell r="G8430"/>
          <cell r="H8430"/>
        </row>
        <row r="8431">
          <cell r="A8431"/>
          <cell r="B8431"/>
          <cell r="C8431"/>
          <cell r="D8431"/>
          <cell r="E8431"/>
          <cell r="F8431"/>
          <cell r="G8431"/>
          <cell r="H8431"/>
        </row>
        <row r="8432">
          <cell r="A8432"/>
          <cell r="B8432"/>
          <cell r="C8432"/>
          <cell r="D8432"/>
          <cell r="E8432"/>
          <cell r="F8432"/>
          <cell r="G8432"/>
          <cell r="H8432"/>
        </row>
        <row r="8433">
          <cell r="A8433"/>
          <cell r="C8433"/>
          <cell r="D8433"/>
          <cell r="E8433"/>
          <cell r="F8433"/>
          <cell r="G8433"/>
        </row>
        <row r="8434">
          <cell r="A8434"/>
          <cell r="C8434"/>
          <cell r="D8434"/>
          <cell r="E8434"/>
          <cell r="F8434"/>
          <cell r="G8434"/>
        </row>
        <row r="8435">
          <cell r="A8435"/>
          <cell r="B8435"/>
          <cell r="C8435"/>
          <cell r="D8435"/>
          <cell r="E8435"/>
          <cell r="F8435"/>
          <cell r="G8435"/>
        </row>
        <row r="8436">
          <cell r="A8436"/>
          <cell r="B8436" t="str">
            <v>LUIS ROBERTO MONTERROSA OROZCO</v>
          </cell>
          <cell r="C8436"/>
          <cell r="D8436"/>
          <cell r="E8436"/>
          <cell r="F8436"/>
          <cell r="G8436"/>
        </row>
        <row r="8437">
          <cell r="A8437"/>
          <cell r="B8437" t="str">
            <v>ING. CIVIL CONSULTOR EXTERNO</v>
          </cell>
          <cell r="C8437"/>
          <cell r="D8437"/>
          <cell r="E8437"/>
          <cell r="F8437"/>
          <cell r="G8437"/>
        </row>
        <row r="8438">
          <cell r="A8438"/>
          <cell r="B8438" t="str">
            <v>PLANEACION MUNICIPAL</v>
          </cell>
          <cell r="C8438"/>
          <cell r="D8438"/>
          <cell r="E8438"/>
          <cell r="F8438"/>
          <cell r="G8438"/>
        </row>
        <row r="8439">
          <cell r="A8439"/>
          <cell r="B8439" t="str">
            <v>M.P. 5202140692</v>
          </cell>
          <cell r="C8439" t="str">
            <v>ITEM  - PÁGINA 2</v>
          </cell>
          <cell r="D8439"/>
          <cell r="E8439"/>
          <cell r="F8439"/>
          <cell r="G8439"/>
          <cell r="H8439"/>
        </row>
        <row r="8440">
          <cell r="A8440" t="str">
            <v>DEPARTAMENTO DE ANTIOQUIA</v>
          </cell>
          <cell r="B8440"/>
          <cell r="C8440"/>
          <cell r="D8440"/>
          <cell r="E8440"/>
          <cell r="F8440"/>
          <cell r="G8440"/>
          <cell r="H8440"/>
        </row>
        <row r="8441">
          <cell r="A8441" t="str">
            <v>MUNICIPIO DE CAUCASIA</v>
          </cell>
          <cell r="B8441"/>
          <cell r="C8441"/>
          <cell r="D8441"/>
          <cell r="E8441"/>
          <cell r="F8441"/>
          <cell r="G8441"/>
          <cell r="H8441"/>
        </row>
        <row r="8442">
          <cell r="A8442" t="str">
            <v>PROYECTO: CONSTRUCCION DE PAVIMENTO RIGIDO URBANO EN LA URBANIZACION VILLA SUAREZ DEL MUNICIPIO DE CAUCASIA ,ANTIOQUIA</v>
          </cell>
          <cell r="B8442"/>
          <cell r="C8442"/>
          <cell r="D8442"/>
          <cell r="E8442"/>
          <cell r="F8442"/>
          <cell r="G8442"/>
          <cell r="H8442"/>
        </row>
        <row r="8443">
          <cell r="A8443"/>
          <cell r="C8443"/>
          <cell r="D8443"/>
          <cell r="E8443"/>
          <cell r="F8443"/>
          <cell r="G8443"/>
          <cell r="H8443"/>
        </row>
        <row r="8444">
          <cell r="A8444" t="str">
            <v>MEMORIAS DE OBRA</v>
          </cell>
          <cell r="B8444"/>
          <cell r="C8444"/>
          <cell r="D8444"/>
          <cell r="E8444"/>
          <cell r="F8444"/>
          <cell r="G8444"/>
          <cell r="H8444"/>
        </row>
        <row r="8446">
          <cell r="A8446" t="str">
            <v>ITEM</v>
          </cell>
          <cell r="B8446" t="str">
            <v>DESCRIPCIÓN</v>
          </cell>
          <cell r="C8446"/>
          <cell r="D8446"/>
          <cell r="E8446"/>
          <cell r="F8446"/>
          <cell r="G8446" t="str">
            <v>UNIDAD</v>
          </cell>
          <cell r="H8446" t="str">
            <v>CANTIDAD</v>
          </cell>
        </row>
        <row r="8447">
          <cell r="A8447"/>
          <cell r="B8447" t="str">
            <v/>
          </cell>
          <cell r="C8447"/>
          <cell r="D8447"/>
          <cell r="E8447"/>
          <cell r="F8447"/>
          <cell r="G8447" t="str">
            <v/>
          </cell>
          <cell r="H8447" t="str">
            <v/>
          </cell>
        </row>
        <row r="8448">
          <cell r="A8448"/>
          <cell r="B8448"/>
          <cell r="C8448"/>
          <cell r="D8448"/>
          <cell r="E8448"/>
          <cell r="F8448"/>
          <cell r="G8448"/>
        </row>
        <row r="8449">
          <cell r="A8449" t="str">
            <v>DETALLE</v>
          </cell>
          <cell r="B8449"/>
          <cell r="C8449" t="str">
            <v>FACTOR</v>
          </cell>
          <cell r="D8449" t="str">
            <v>CANTIDAD</v>
          </cell>
          <cell r="E8449" t="str">
            <v>A (ML)</v>
          </cell>
          <cell r="F8449" t="str">
            <v>B (M2)</v>
          </cell>
          <cell r="G8449" t="str">
            <v>C (M3)</v>
          </cell>
          <cell r="H8449" t="str">
            <v>TOTAL</v>
          </cell>
        </row>
        <row r="8450">
          <cell r="A8450"/>
          <cell r="B8450"/>
          <cell r="C8450"/>
          <cell r="D8450"/>
          <cell r="E8450"/>
          <cell r="F8450"/>
          <cell r="G8450"/>
          <cell r="H8450" t="str">
            <v/>
          </cell>
        </row>
        <row r="8451">
          <cell r="A8451"/>
          <cell r="B8451"/>
          <cell r="C8451"/>
          <cell r="D8451"/>
          <cell r="E8451"/>
          <cell r="F8451"/>
          <cell r="G8451"/>
          <cell r="H8451" t="str">
            <v/>
          </cell>
        </row>
        <row r="8452">
          <cell r="A8452"/>
          <cell r="B8452"/>
          <cell r="C8452"/>
          <cell r="D8452"/>
          <cell r="E8452"/>
          <cell r="F8452"/>
          <cell r="G8452"/>
          <cell r="H8452" t="str">
            <v/>
          </cell>
        </row>
        <row r="8453">
          <cell r="A8453"/>
          <cell r="B8453"/>
          <cell r="C8453"/>
          <cell r="D8453"/>
          <cell r="E8453"/>
          <cell r="F8453"/>
          <cell r="G8453"/>
          <cell r="H8453" t="str">
            <v/>
          </cell>
        </row>
        <row r="8454">
          <cell r="A8454"/>
          <cell r="B8454"/>
          <cell r="C8454"/>
          <cell r="D8454"/>
          <cell r="E8454"/>
          <cell r="F8454"/>
          <cell r="G8454"/>
          <cell r="H8454" t="str">
            <v/>
          </cell>
        </row>
        <row r="8455">
          <cell r="A8455"/>
          <cell r="B8455"/>
          <cell r="C8455"/>
          <cell r="D8455"/>
          <cell r="E8455"/>
          <cell r="F8455"/>
          <cell r="G8455"/>
          <cell r="H8455" t="str">
            <v/>
          </cell>
        </row>
        <row r="8456">
          <cell r="A8456"/>
          <cell r="B8456"/>
          <cell r="C8456"/>
          <cell r="D8456"/>
          <cell r="E8456"/>
          <cell r="F8456"/>
          <cell r="G8456"/>
          <cell r="H8456" t="str">
            <v/>
          </cell>
        </row>
        <row r="8457">
          <cell r="A8457"/>
          <cell r="B8457"/>
          <cell r="C8457"/>
          <cell r="D8457"/>
          <cell r="E8457"/>
          <cell r="F8457"/>
          <cell r="G8457"/>
          <cell r="H8457" t="str">
            <v/>
          </cell>
        </row>
        <row r="8458">
          <cell r="A8458"/>
          <cell r="B8458"/>
          <cell r="C8458"/>
          <cell r="D8458"/>
          <cell r="E8458"/>
          <cell r="F8458"/>
          <cell r="G8458"/>
          <cell r="H8458" t="str">
            <v/>
          </cell>
        </row>
        <row r="8459">
          <cell r="A8459"/>
          <cell r="B8459"/>
          <cell r="C8459"/>
          <cell r="D8459"/>
          <cell r="E8459"/>
          <cell r="F8459"/>
          <cell r="G8459"/>
          <cell r="H8459" t="str">
            <v/>
          </cell>
        </row>
        <row r="8460">
          <cell r="A8460"/>
          <cell r="B8460"/>
          <cell r="C8460"/>
          <cell r="D8460"/>
          <cell r="E8460"/>
          <cell r="F8460"/>
          <cell r="G8460"/>
          <cell r="H8460" t="str">
            <v/>
          </cell>
        </row>
        <row r="8461">
          <cell r="A8461"/>
          <cell r="B8461"/>
          <cell r="C8461"/>
          <cell r="D8461"/>
          <cell r="E8461"/>
          <cell r="F8461"/>
          <cell r="G8461"/>
          <cell r="H8461" t="str">
            <v/>
          </cell>
        </row>
        <row r="8462">
          <cell r="A8462"/>
          <cell r="B8462"/>
          <cell r="C8462"/>
          <cell r="D8462"/>
          <cell r="E8462"/>
          <cell r="F8462"/>
          <cell r="G8462"/>
          <cell r="H8462" t="str">
            <v/>
          </cell>
        </row>
        <row r="8463">
          <cell r="A8463"/>
          <cell r="B8463"/>
          <cell r="C8463"/>
          <cell r="D8463"/>
          <cell r="E8463"/>
          <cell r="F8463"/>
          <cell r="G8463"/>
          <cell r="H8463" t="str">
            <v/>
          </cell>
        </row>
        <row r="8464">
          <cell r="A8464"/>
          <cell r="B8464"/>
          <cell r="C8464"/>
          <cell r="D8464"/>
          <cell r="E8464"/>
          <cell r="F8464"/>
          <cell r="G8464"/>
          <cell r="H8464" t="str">
            <v/>
          </cell>
        </row>
        <row r="8465">
          <cell r="A8465"/>
          <cell r="B8465"/>
          <cell r="C8465"/>
          <cell r="D8465"/>
          <cell r="E8465"/>
          <cell r="F8465"/>
          <cell r="G8465"/>
          <cell r="H8465" t="str">
            <v/>
          </cell>
        </row>
        <row r="8466">
          <cell r="A8466"/>
          <cell r="B8466"/>
          <cell r="C8466"/>
          <cell r="D8466"/>
          <cell r="E8466"/>
          <cell r="F8466"/>
          <cell r="G8466"/>
          <cell r="H8466" t="str">
            <v/>
          </cell>
        </row>
        <row r="8467">
          <cell r="A8467"/>
          <cell r="B8467"/>
          <cell r="C8467"/>
          <cell r="D8467"/>
          <cell r="E8467"/>
          <cell r="F8467"/>
          <cell r="G8467"/>
          <cell r="H8467" t="str">
            <v/>
          </cell>
        </row>
        <row r="8468">
          <cell r="A8468"/>
          <cell r="B8468"/>
          <cell r="C8468"/>
          <cell r="D8468"/>
          <cell r="E8468"/>
          <cell r="F8468"/>
          <cell r="G8468"/>
          <cell r="H8468" t="str">
            <v/>
          </cell>
        </row>
        <row r="8469">
          <cell r="A8469"/>
          <cell r="B8469"/>
          <cell r="C8469"/>
          <cell r="D8469"/>
          <cell r="E8469"/>
          <cell r="F8469"/>
          <cell r="G8469"/>
          <cell r="H8469" t="str">
            <v/>
          </cell>
        </row>
        <row r="8470">
          <cell r="A8470"/>
          <cell r="B8470"/>
          <cell r="C8470"/>
          <cell r="D8470"/>
          <cell r="E8470"/>
          <cell r="F8470"/>
          <cell r="G8470"/>
          <cell r="H8470" t="str">
            <v/>
          </cell>
        </row>
        <row r="8471">
          <cell r="A8471"/>
          <cell r="B8471"/>
          <cell r="C8471"/>
          <cell r="D8471"/>
          <cell r="E8471"/>
          <cell r="F8471"/>
          <cell r="G8471"/>
          <cell r="H8471" t="str">
            <v/>
          </cell>
        </row>
        <row r="8472">
          <cell r="A8472"/>
          <cell r="B8472"/>
          <cell r="C8472"/>
          <cell r="D8472"/>
          <cell r="E8472"/>
          <cell r="F8472"/>
          <cell r="G8472"/>
          <cell r="H8472" t="str">
            <v/>
          </cell>
        </row>
        <row r="8473">
          <cell r="A8473"/>
          <cell r="B8473"/>
          <cell r="C8473"/>
          <cell r="D8473"/>
          <cell r="E8473"/>
          <cell r="F8473"/>
          <cell r="G8473"/>
          <cell r="H8473" t="str">
            <v/>
          </cell>
        </row>
        <row r="8474">
          <cell r="A8474"/>
          <cell r="B8474"/>
          <cell r="C8474"/>
          <cell r="D8474"/>
          <cell r="E8474"/>
          <cell r="F8474"/>
          <cell r="G8474"/>
          <cell r="H8474" t="str">
            <v/>
          </cell>
        </row>
        <row r="8475">
          <cell r="A8475"/>
          <cell r="B8475"/>
          <cell r="C8475"/>
          <cell r="D8475"/>
          <cell r="E8475"/>
          <cell r="F8475"/>
          <cell r="G8475"/>
          <cell r="H8475" t="str">
            <v/>
          </cell>
        </row>
        <row r="8476">
          <cell r="A8476"/>
          <cell r="B8476"/>
          <cell r="C8476"/>
          <cell r="D8476"/>
          <cell r="E8476"/>
          <cell r="F8476"/>
          <cell r="G8476"/>
          <cell r="H8476" t="str">
            <v/>
          </cell>
        </row>
        <row r="8477">
          <cell r="A8477"/>
          <cell r="B8477"/>
          <cell r="C8477"/>
          <cell r="D8477"/>
          <cell r="E8477"/>
          <cell r="F8477"/>
          <cell r="G8477"/>
          <cell r="H8477" t="str">
            <v/>
          </cell>
        </row>
        <row r="8478">
          <cell r="A8478"/>
          <cell r="B8478"/>
          <cell r="C8478"/>
          <cell r="D8478"/>
          <cell r="E8478"/>
          <cell r="F8478"/>
          <cell r="G8478"/>
          <cell r="H8478" t="str">
            <v/>
          </cell>
        </row>
        <row r="8479">
          <cell r="A8479"/>
          <cell r="B8479"/>
          <cell r="C8479"/>
          <cell r="D8479"/>
          <cell r="E8479"/>
          <cell r="F8479"/>
          <cell r="G8479"/>
          <cell r="H8479" t="str">
            <v/>
          </cell>
        </row>
        <row r="8480">
          <cell r="A8480"/>
          <cell r="B8480"/>
          <cell r="C8480"/>
          <cell r="D8480"/>
          <cell r="E8480"/>
          <cell r="F8480"/>
          <cell r="G8480"/>
          <cell r="H8480" t="str">
            <v/>
          </cell>
        </row>
        <row r="8481">
          <cell r="A8481" t="str">
            <v>ITEM  - PÁGINA 1</v>
          </cell>
          <cell r="B8481"/>
          <cell r="C8481"/>
          <cell r="D8481"/>
          <cell r="E8481"/>
          <cell r="F8481"/>
          <cell r="G8481"/>
          <cell r="H8481"/>
        </row>
        <row r="8482">
          <cell r="A8482"/>
          <cell r="B8482"/>
          <cell r="C8482"/>
          <cell r="D8482"/>
          <cell r="E8482"/>
          <cell r="F8482"/>
          <cell r="G8482"/>
          <cell r="H8482" t="str">
            <v/>
          </cell>
        </row>
        <row r="8483">
          <cell r="A8483"/>
          <cell r="B8483"/>
          <cell r="C8483"/>
          <cell r="D8483"/>
          <cell r="E8483"/>
          <cell r="F8483"/>
          <cell r="G8483"/>
          <cell r="H8483" t="str">
            <v/>
          </cell>
        </row>
        <row r="8484">
          <cell r="A8484"/>
          <cell r="B8484"/>
          <cell r="C8484"/>
          <cell r="D8484"/>
          <cell r="E8484"/>
          <cell r="F8484"/>
          <cell r="G8484"/>
          <cell r="H8484" t="str">
            <v/>
          </cell>
        </row>
        <row r="8485">
          <cell r="A8485"/>
          <cell r="B8485"/>
          <cell r="C8485"/>
          <cell r="D8485"/>
          <cell r="E8485"/>
          <cell r="F8485"/>
          <cell r="G8485"/>
          <cell r="H8485" t="str">
            <v/>
          </cell>
        </row>
        <row r="8486">
          <cell r="A8486"/>
          <cell r="B8486"/>
          <cell r="C8486"/>
          <cell r="D8486"/>
          <cell r="E8486"/>
          <cell r="F8486"/>
          <cell r="G8486"/>
          <cell r="H8486" t="str">
            <v/>
          </cell>
        </row>
        <row r="8487">
          <cell r="A8487"/>
          <cell r="B8487"/>
          <cell r="C8487"/>
          <cell r="D8487"/>
          <cell r="E8487"/>
          <cell r="F8487"/>
          <cell r="G8487"/>
          <cell r="H8487" t="str">
            <v/>
          </cell>
        </row>
        <row r="8488">
          <cell r="A8488"/>
          <cell r="B8488"/>
          <cell r="C8488"/>
          <cell r="D8488"/>
          <cell r="E8488"/>
          <cell r="F8488"/>
          <cell r="G8488"/>
          <cell r="H8488" t="str">
            <v/>
          </cell>
        </row>
        <row r="8489">
          <cell r="A8489"/>
          <cell r="B8489"/>
          <cell r="C8489"/>
          <cell r="D8489"/>
          <cell r="E8489"/>
          <cell r="F8489"/>
          <cell r="G8489"/>
          <cell r="H8489" t="str">
            <v/>
          </cell>
        </row>
        <row r="8490">
          <cell r="A8490"/>
          <cell r="B8490"/>
          <cell r="C8490"/>
          <cell r="D8490"/>
          <cell r="E8490"/>
          <cell r="F8490"/>
          <cell r="G8490"/>
          <cell r="H8490" t="str">
            <v/>
          </cell>
        </row>
        <row r="8491">
          <cell r="A8491"/>
          <cell r="B8491"/>
          <cell r="C8491"/>
          <cell r="D8491"/>
          <cell r="E8491"/>
          <cell r="F8491"/>
          <cell r="G8491"/>
          <cell r="H8491" t="str">
            <v/>
          </cell>
        </row>
        <row r="8492">
          <cell r="A8492"/>
          <cell r="B8492"/>
          <cell r="C8492"/>
          <cell r="D8492"/>
          <cell r="E8492"/>
          <cell r="F8492"/>
          <cell r="G8492"/>
          <cell r="H8492" t="str">
            <v/>
          </cell>
        </row>
        <row r="8493">
          <cell r="A8493"/>
          <cell r="B8493"/>
          <cell r="C8493"/>
          <cell r="D8493"/>
          <cell r="E8493"/>
          <cell r="F8493"/>
          <cell r="G8493"/>
          <cell r="H8493" t="str">
            <v/>
          </cell>
        </row>
        <row r="8494">
          <cell r="A8494"/>
          <cell r="B8494"/>
          <cell r="C8494"/>
          <cell r="D8494"/>
          <cell r="E8494"/>
          <cell r="F8494"/>
          <cell r="G8494"/>
          <cell r="H8494" t="str">
            <v/>
          </cell>
        </row>
        <row r="8495">
          <cell r="A8495"/>
          <cell r="B8495"/>
          <cell r="C8495"/>
          <cell r="D8495"/>
          <cell r="E8495"/>
          <cell r="F8495"/>
          <cell r="G8495"/>
          <cell r="H8495" t="str">
            <v/>
          </cell>
        </row>
        <row r="8496">
          <cell r="A8496"/>
          <cell r="B8496"/>
          <cell r="C8496"/>
          <cell r="D8496"/>
          <cell r="E8496"/>
          <cell r="F8496"/>
          <cell r="G8496"/>
          <cell r="H8496" t="str">
            <v/>
          </cell>
        </row>
        <row r="8497">
          <cell r="A8497"/>
          <cell r="B8497"/>
          <cell r="C8497"/>
          <cell r="D8497"/>
          <cell r="E8497"/>
          <cell r="F8497"/>
          <cell r="G8497"/>
          <cell r="H8497" t="str">
            <v/>
          </cell>
        </row>
        <row r="8498">
          <cell r="A8498"/>
          <cell r="B8498"/>
          <cell r="C8498"/>
          <cell r="D8498"/>
          <cell r="E8498"/>
          <cell r="F8498"/>
          <cell r="G8498"/>
          <cell r="H8498" t="str">
            <v/>
          </cell>
        </row>
        <row r="8499">
          <cell r="A8499" t="str">
            <v xml:space="preserve">TOTAL CANTIDAD ITEM </v>
          </cell>
          <cell r="B8499"/>
          <cell r="C8499"/>
          <cell r="D8499"/>
          <cell r="E8499"/>
          <cell r="F8499"/>
          <cell r="G8499"/>
          <cell r="H8499" t="str">
            <v/>
          </cell>
        </row>
        <row r="8500">
          <cell r="A8500" t="str">
            <v>INSERTE PLANO, GRÁFICO O ESQUEMA AQUÍ</v>
          </cell>
          <cell r="B8500"/>
          <cell r="C8500"/>
          <cell r="D8500"/>
          <cell r="E8500"/>
          <cell r="F8500"/>
          <cell r="G8500"/>
          <cell r="H8500"/>
        </row>
        <row r="8501">
          <cell r="A8501"/>
          <cell r="B8501"/>
          <cell r="C8501"/>
          <cell r="D8501"/>
          <cell r="E8501"/>
          <cell r="F8501"/>
          <cell r="G8501"/>
          <cell r="H8501"/>
        </row>
        <row r="8502">
          <cell r="A8502"/>
          <cell r="B8502"/>
          <cell r="C8502"/>
          <cell r="D8502"/>
          <cell r="E8502"/>
          <cell r="F8502"/>
          <cell r="G8502"/>
          <cell r="H8502"/>
        </row>
        <row r="8503">
          <cell r="A8503"/>
          <cell r="B8503"/>
          <cell r="C8503"/>
          <cell r="D8503"/>
          <cell r="E8503"/>
          <cell r="F8503"/>
          <cell r="G8503"/>
          <cell r="H8503"/>
        </row>
        <row r="8504">
          <cell r="A8504"/>
          <cell r="B8504"/>
          <cell r="C8504"/>
          <cell r="D8504"/>
          <cell r="E8504"/>
          <cell r="F8504"/>
          <cell r="G8504"/>
          <cell r="H8504"/>
        </row>
        <row r="8505">
          <cell r="A8505"/>
          <cell r="B8505"/>
          <cell r="C8505"/>
          <cell r="D8505"/>
          <cell r="E8505"/>
          <cell r="F8505"/>
          <cell r="G8505"/>
          <cell r="H8505"/>
        </row>
        <row r="8506">
          <cell r="A8506"/>
          <cell r="B8506"/>
          <cell r="C8506"/>
          <cell r="D8506"/>
          <cell r="E8506"/>
          <cell r="F8506"/>
          <cell r="G8506"/>
          <cell r="H8506"/>
        </row>
        <row r="8507">
          <cell r="A8507"/>
          <cell r="B8507"/>
          <cell r="C8507"/>
          <cell r="D8507"/>
          <cell r="E8507"/>
          <cell r="F8507"/>
          <cell r="G8507"/>
          <cell r="H8507"/>
        </row>
        <row r="8508">
          <cell r="A8508"/>
          <cell r="B8508"/>
          <cell r="C8508"/>
          <cell r="D8508"/>
          <cell r="E8508"/>
          <cell r="F8508"/>
          <cell r="G8508"/>
          <cell r="H8508"/>
        </row>
        <row r="8509">
          <cell r="A8509"/>
          <cell r="B8509"/>
          <cell r="C8509"/>
          <cell r="D8509"/>
          <cell r="E8509"/>
          <cell r="F8509"/>
          <cell r="G8509"/>
          <cell r="H8509"/>
        </row>
        <row r="8510">
          <cell r="A8510"/>
          <cell r="B8510"/>
          <cell r="C8510"/>
          <cell r="D8510"/>
          <cell r="E8510"/>
          <cell r="F8510"/>
          <cell r="G8510"/>
          <cell r="H8510"/>
        </row>
        <row r="8511">
          <cell r="A8511"/>
          <cell r="B8511"/>
          <cell r="C8511"/>
          <cell r="D8511"/>
          <cell r="E8511"/>
          <cell r="F8511"/>
          <cell r="G8511"/>
          <cell r="H8511"/>
        </row>
        <row r="8512">
          <cell r="A8512"/>
          <cell r="B8512"/>
          <cell r="C8512"/>
          <cell r="D8512"/>
          <cell r="E8512"/>
          <cell r="F8512"/>
          <cell r="G8512"/>
          <cell r="H8512"/>
        </row>
        <row r="8513">
          <cell r="A8513"/>
          <cell r="B8513"/>
          <cell r="C8513"/>
          <cell r="D8513"/>
          <cell r="E8513"/>
          <cell r="F8513"/>
          <cell r="G8513"/>
          <cell r="H8513"/>
        </row>
        <row r="8514">
          <cell r="A8514"/>
          <cell r="B8514"/>
          <cell r="C8514"/>
          <cell r="D8514"/>
          <cell r="E8514"/>
          <cell r="F8514"/>
          <cell r="G8514"/>
          <cell r="H8514"/>
        </row>
        <row r="8515">
          <cell r="A8515"/>
          <cell r="B8515"/>
          <cell r="C8515"/>
          <cell r="D8515"/>
          <cell r="E8515"/>
          <cell r="F8515"/>
          <cell r="G8515"/>
          <cell r="H8515"/>
        </row>
        <row r="8516">
          <cell r="A8516"/>
          <cell r="B8516"/>
          <cell r="C8516"/>
          <cell r="D8516"/>
          <cell r="E8516"/>
          <cell r="F8516"/>
          <cell r="G8516"/>
          <cell r="H8516"/>
        </row>
        <row r="8517">
          <cell r="A8517"/>
          <cell r="B8517"/>
          <cell r="C8517"/>
          <cell r="D8517"/>
          <cell r="E8517"/>
          <cell r="F8517"/>
          <cell r="G8517"/>
          <cell r="H8517"/>
        </row>
        <row r="8518">
          <cell r="A8518"/>
          <cell r="B8518"/>
          <cell r="C8518"/>
          <cell r="D8518"/>
          <cell r="E8518"/>
          <cell r="F8518"/>
          <cell r="G8518"/>
          <cell r="H8518"/>
        </row>
        <row r="8519">
          <cell r="A8519"/>
          <cell r="B8519"/>
          <cell r="C8519"/>
          <cell r="D8519"/>
          <cell r="E8519"/>
          <cell r="F8519"/>
          <cell r="G8519"/>
          <cell r="H8519"/>
        </row>
        <row r="8520">
          <cell r="A8520"/>
          <cell r="C8520"/>
          <cell r="D8520"/>
          <cell r="E8520"/>
          <cell r="F8520"/>
          <cell r="G8520"/>
        </row>
        <row r="8521">
          <cell r="A8521"/>
          <cell r="C8521"/>
          <cell r="D8521"/>
          <cell r="E8521"/>
          <cell r="F8521"/>
          <cell r="G8521"/>
        </row>
        <row r="8522">
          <cell r="A8522"/>
          <cell r="B8522"/>
          <cell r="C8522"/>
          <cell r="D8522"/>
          <cell r="E8522"/>
          <cell r="F8522"/>
          <cell r="G8522"/>
        </row>
        <row r="8523">
          <cell r="A8523"/>
          <cell r="B8523" t="str">
            <v>LUIS ROBERTO MONTERROSA OROZCO</v>
          </cell>
          <cell r="C8523"/>
          <cell r="D8523"/>
          <cell r="E8523"/>
          <cell r="F8523"/>
          <cell r="G8523"/>
        </row>
        <row r="8524">
          <cell r="A8524"/>
          <cell r="B8524" t="str">
            <v>ING. CIVIL CONSULTOR EXTERNO</v>
          </cell>
          <cell r="C8524"/>
          <cell r="D8524"/>
          <cell r="E8524"/>
          <cell r="F8524"/>
          <cell r="G8524"/>
        </row>
        <row r="8525">
          <cell r="A8525"/>
          <cell r="B8525" t="str">
            <v>PLANEACION MUNICIPAL</v>
          </cell>
          <cell r="C8525"/>
          <cell r="D8525"/>
          <cell r="E8525"/>
          <cell r="F8525"/>
          <cell r="G8525"/>
        </row>
        <row r="8526">
          <cell r="A8526"/>
          <cell r="B8526" t="str">
            <v>M.P. 5202140692</v>
          </cell>
          <cell r="C8526" t="str">
            <v>ITEM  - PÁGINA 2</v>
          </cell>
          <cell r="D8526"/>
          <cell r="E8526"/>
          <cell r="F8526"/>
          <cell r="G8526"/>
          <cell r="H8526"/>
        </row>
        <row r="8527">
          <cell r="A8527" t="str">
            <v>DEPARTAMENTO DE ANTIOQUIA</v>
          </cell>
          <cell r="B8527"/>
          <cell r="C8527"/>
          <cell r="D8527"/>
          <cell r="E8527"/>
          <cell r="F8527"/>
          <cell r="G8527"/>
          <cell r="H8527"/>
        </row>
        <row r="8528">
          <cell r="A8528" t="str">
            <v>MUNICIPIO DE CAUCASIA</v>
          </cell>
          <cell r="B8528"/>
          <cell r="C8528"/>
          <cell r="D8528"/>
          <cell r="E8528"/>
          <cell r="F8528"/>
          <cell r="G8528"/>
          <cell r="H8528"/>
        </row>
        <row r="8529">
          <cell r="A8529" t="str">
            <v>PROYECTO: CONSTRUCCION DE PAVIMENTO RIGIDO URBANO EN LA URBANIZACION VILLA SUAREZ DEL MUNICIPIO DE CAUCASIA ,ANTIOQUIA</v>
          </cell>
          <cell r="B8529"/>
          <cell r="C8529"/>
          <cell r="D8529"/>
          <cell r="E8529"/>
          <cell r="F8529"/>
          <cell r="G8529"/>
          <cell r="H8529"/>
        </row>
        <row r="8530">
          <cell r="A8530"/>
          <cell r="C8530"/>
          <cell r="D8530"/>
          <cell r="E8530"/>
          <cell r="F8530"/>
          <cell r="G8530"/>
          <cell r="H8530"/>
        </row>
        <row r="8531">
          <cell r="A8531" t="str">
            <v>MEMORIAS DE OBRA</v>
          </cell>
          <cell r="B8531"/>
          <cell r="C8531"/>
          <cell r="D8531"/>
          <cell r="E8531"/>
          <cell r="F8531"/>
          <cell r="G8531"/>
          <cell r="H8531"/>
        </row>
        <row r="8533">
          <cell r="A8533" t="str">
            <v>ITEM</v>
          </cell>
          <cell r="B8533" t="str">
            <v>DESCRIPCIÓN</v>
          </cell>
          <cell r="C8533"/>
          <cell r="D8533"/>
          <cell r="E8533"/>
          <cell r="F8533"/>
          <cell r="G8533" t="str">
            <v>UNIDAD</v>
          </cell>
          <cell r="H8533" t="str">
            <v>CANTIDAD</v>
          </cell>
        </row>
        <row r="8534">
          <cell r="A8534"/>
          <cell r="B8534" t="str">
            <v/>
          </cell>
          <cell r="C8534"/>
          <cell r="D8534"/>
          <cell r="E8534"/>
          <cell r="F8534"/>
          <cell r="G8534" t="str">
            <v/>
          </cell>
          <cell r="H8534" t="str">
            <v/>
          </cell>
        </row>
        <row r="8535">
          <cell r="A8535"/>
          <cell r="B8535"/>
          <cell r="C8535"/>
          <cell r="D8535"/>
          <cell r="E8535"/>
          <cell r="F8535"/>
          <cell r="G8535"/>
        </row>
        <row r="8536">
          <cell r="A8536" t="str">
            <v>DETALLE</v>
          </cell>
          <cell r="B8536"/>
          <cell r="C8536" t="str">
            <v>FACTOR</v>
          </cell>
          <cell r="D8536" t="str">
            <v>CANTIDAD</v>
          </cell>
          <cell r="E8536" t="str">
            <v>A (ML)</v>
          </cell>
          <cell r="F8536" t="str">
            <v>B (M2)</v>
          </cell>
          <cell r="G8536" t="str">
            <v>C (M3)</v>
          </cell>
          <cell r="H8536" t="str">
            <v>TOTAL</v>
          </cell>
        </row>
        <row r="8537">
          <cell r="A8537"/>
          <cell r="B8537"/>
          <cell r="C8537"/>
          <cell r="D8537"/>
          <cell r="E8537"/>
          <cell r="F8537"/>
          <cell r="G8537"/>
          <cell r="H8537" t="str">
            <v/>
          </cell>
        </row>
        <row r="8538">
          <cell r="A8538"/>
          <cell r="B8538"/>
          <cell r="C8538"/>
          <cell r="D8538"/>
          <cell r="E8538"/>
          <cell r="F8538"/>
          <cell r="G8538"/>
          <cell r="H8538" t="str">
            <v/>
          </cell>
        </row>
        <row r="8539">
          <cell r="A8539"/>
          <cell r="B8539"/>
          <cell r="C8539"/>
          <cell r="D8539"/>
          <cell r="E8539"/>
          <cell r="F8539"/>
          <cell r="G8539"/>
          <cell r="H8539" t="str">
            <v/>
          </cell>
        </row>
        <row r="8540">
          <cell r="A8540"/>
          <cell r="B8540"/>
          <cell r="C8540"/>
          <cell r="D8540"/>
          <cell r="E8540"/>
          <cell r="F8540"/>
          <cell r="G8540"/>
          <cell r="H8540" t="str">
            <v/>
          </cell>
        </row>
        <row r="8541">
          <cell r="A8541"/>
          <cell r="B8541"/>
          <cell r="C8541"/>
          <cell r="D8541"/>
          <cell r="E8541"/>
          <cell r="F8541"/>
          <cell r="G8541"/>
          <cell r="H8541" t="str">
            <v/>
          </cell>
        </row>
        <row r="8542">
          <cell r="A8542"/>
          <cell r="B8542"/>
          <cell r="C8542"/>
          <cell r="D8542"/>
          <cell r="E8542"/>
          <cell r="F8542"/>
          <cell r="G8542"/>
          <cell r="H8542" t="str">
            <v/>
          </cell>
        </row>
        <row r="8543">
          <cell r="A8543"/>
          <cell r="B8543"/>
          <cell r="C8543"/>
          <cell r="D8543"/>
          <cell r="E8543"/>
          <cell r="F8543"/>
          <cell r="G8543"/>
          <cell r="H8543" t="str">
            <v/>
          </cell>
        </row>
        <row r="8544">
          <cell r="A8544"/>
          <cell r="B8544"/>
          <cell r="C8544"/>
          <cell r="D8544"/>
          <cell r="E8544"/>
          <cell r="F8544"/>
          <cell r="G8544"/>
          <cell r="H8544" t="str">
            <v/>
          </cell>
        </row>
        <row r="8545">
          <cell r="A8545"/>
          <cell r="B8545"/>
          <cell r="C8545"/>
          <cell r="D8545"/>
          <cell r="E8545"/>
          <cell r="F8545"/>
          <cell r="G8545"/>
          <cell r="H8545" t="str">
            <v/>
          </cell>
        </row>
        <row r="8546">
          <cell r="A8546"/>
          <cell r="B8546"/>
          <cell r="C8546"/>
          <cell r="D8546"/>
          <cell r="E8546"/>
          <cell r="F8546"/>
          <cell r="G8546"/>
          <cell r="H8546" t="str">
            <v/>
          </cell>
        </row>
        <row r="8547">
          <cell r="A8547"/>
          <cell r="B8547"/>
          <cell r="C8547"/>
          <cell r="D8547"/>
          <cell r="E8547"/>
          <cell r="F8547"/>
          <cell r="G8547"/>
          <cell r="H8547" t="str">
            <v/>
          </cell>
        </row>
        <row r="8548">
          <cell r="A8548"/>
          <cell r="B8548"/>
          <cell r="C8548"/>
          <cell r="D8548"/>
          <cell r="E8548"/>
          <cell r="F8548"/>
          <cell r="G8548"/>
          <cell r="H8548" t="str">
            <v/>
          </cell>
        </row>
        <row r="8549">
          <cell r="A8549"/>
          <cell r="B8549"/>
          <cell r="C8549"/>
          <cell r="D8549"/>
          <cell r="E8549"/>
          <cell r="F8549"/>
          <cell r="G8549"/>
          <cell r="H8549" t="str">
            <v/>
          </cell>
        </row>
        <row r="8550">
          <cell r="A8550"/>
          <cell r="B8550"/>
          <cell r="C8550"/>
          <cell r="D8550"/>
          <cell r="E8550"/>
          <cell r="F8550"/>
          <cell r="G8550"/>
          <cell r="H8550" t="str">
            <v/>
          </cell>
        </row>
        <row r="8551">
          <cell r="A8551"/>
          <cell r="B8551"/>
          <cell r="C8551"/>
          <cell r="D8551"/>
          <cell r="E8551"/>
          <cell r="F8551"/>
          <cell r="G8551"/>
          <cell r="H8551" t="str">
            <v/>
          </cell>
        </row>
        <row r="8552">
          <cell r="A8552"/>
          <cell r="B8552"/>
          <cell r="C8552"/>
          <cell r="D8552"/>
          <cell r="E8552"/>
          <cell r="F8552"/>
          <cell r="G8552"/>
          <cell r="H8552" t="str">
            <v/>
          </cell>
        </row>
        <row r="8553">
          <cell r="A8553"/>
          <cell r="B8553"/>
          <cell r="C8553"/>
          <cell r="D8553"/>
          <cell r="E8553"/>
          <cell r="F8553"/>
          <cell r="G8553"/>
          <cell r="H8553" t="str">
            <v/>
          </cell>
        </row>
        <row r="8554">
          <cell r="A8554"/>
          <cell r="B8554"/>
          <cell r="C8554"/>
          <cell r="D8554"/>
          <cell r="E8554"/>
          <cell r="F8554"/>
          <cell r="G8554"/>
          <cell r="H8554" t="str">
            <v/>
          </cell>
        </row>
        <row r="8555">
          <cell r="A8555"/>
          <cell r="B8555"/>
          <cell r="C8555"/>
          <cell r="D8555"/>
          <cell r="E8555"/>
          <cell r="F8555"/>
          <cell r="G8555"/>
          <cell r="H8555" t="str">
            <v/>
          </cell>
        </row>
        <row r="8556">
          <cell r="A8556"/>
          <cell r="B8556"/>
          <cell r="C8556"/>
          <cell r="D8556"/>
          <cell r="E8556"/>
          <cell r="F8556"/>
          <cell r="G8556"/>
          <cell r="H8556" t="str">
            <v/>
          </cell>
        </row>
        <row r="8557">
          <cell r="A8557"/>
          <cell r="B8557"/>
          <cell r="C8557"/>
          <cell r="D8557"/>
          <cell r="E8557"/>
          <cell r="F8557"/>
          <cell r="G8557"/>
          <cell r="H8557" t="str">
            <v/>
          </cell>
        </row>
        <row r="8558">
          <cell r="A8558"/>
          <cell r="B8558"/>
          <cell r="C8558"/>
          <cell r="D8558"/>
          <cell r="E8558"/>
          <cell r="F8558"/>
          <cell r="G8558"/>
          <cell r="H8558" t="str">
            <v/>
          </cell>
        </row>
        <row r="8559">
          <cell r="A8559"/>
          <cell r="B8559"/>
          <cell r="C8559"/>
          <cell r="D8559"/>
          <cell r="E8559"/>
          <cell r="F8559"/>
          <cell r="G8559"/>
          <cell r="H8559" t="str">
            <v/>
          </cell>
        </row>
        <row r="8560">
          <cell r="A8560"/>
          <cell r="B8560"/>
          <cell r="C8560"/>
          <cell r="D8560"/>
          <cell r="E8560"/>
          <cell r="F8560"/>
          <cell r="G8560"/>
          <cell r="H8560" t="str">
            <v/>
          </cell>
        </row>
        <row r="8561">
          <cell r="A8561"/>
          <cell r="B8561"/>
          <cell r="C8561"/>
          <cell r="D8561"/>
          <cell r="E8561"/>
          <cell r="F8561"/>
          <cell r="G8561"/>
          <cell r="H8561" t="str">
            <v/>
          </cell>
        </row>
        <row r="8562">
          <cell r="A8562"/>
          <cell r="B8562"/>
          <cell r="C8562"/>
          <cell r="D8562"/>
          <cell r="E8562"/>
          <cell r="F8562"/>
          <cell r="G8562"/>
          <cell r="H8562" t="str">
            <v/>
          </cell>
        </row>
        <row r="8563">
          <cell r="A8563"/>
          <cell r="B8563"/>
          <cell r="C8563"/>
          <cell r="D8563"/>
          <cell r="E8563"/>
          <cell r="F8563"/>
          <cell r="G8563"/>
          <cell r="H8563" t="str">
            <v/>
          </cell>
        </row>
        <row r="8564">
          <cell r="A8564"/>
          <cell r="B8564"/>
          <cell r="C8564"/>
          <cell r="D8564"/>
          <cell r="E8564"/>
          <cell r="F8564"/>
          <cell r="G8564"/>
          <cell r="H8564" t="str">
            <v/>
          </cell>
        </row>
        <row r="8565">
          <cell r="A8565"/>
          <cell r="B8565"/>
          <cell r="C8565"/>
          <cell r="D8565"/>
          <cell r="E8565"/>
          <cell r="F8565"/>
          <cell r="G8565"/>
          <cell r="H8565" t="str">
            <v/>
          </cell>
        </row>
        <row r="8566">
          <cell r="A8566"/>
          <cell r="B8566"/>
          <cell r="C8566"/>
          <cell r="D8566"/>
          <cell r="E8566"/>
          <cell r="F8566"/>
          <cell r="G8566"/>
          <cell r="H8566" t="str">
            <v/>
          </cell>
        </row>
        <row r="8567">
          <cell r="A8567"/>
          <cell r="B8567"/>
          <cell r="C8567"/>
          <cell r="D8567"/>
          <cell r="E8567"/>
          <cell r="F8567"/>
          <cell r="G8567"/>
          <cell r="H8567" t="str">
            <v/>
          </cell>
        </row>
        <row r="8568">
          <cell r="A8568" t="str">
            <v>ITEM  - PÁGINA 1</v>
          </cell>
          <cell r="B8568"/>
          <cell r="C8568"/>
          <cell r="D8568"/>
          <cell r="E8568"/>
          <cell r="F8568"/>
          <cell r="G8568"/>
          <cell r="H8568"/>
        </row>
        <row r="8569">
          <cell r="A8569"/>
          <cell r="B8569"/>
          <cell r="C8569"/>
          <cell r="D8569"/>
          <cell r="E8569"/>
          <cell r="F8569"/>
          <cell r="G8569"/>
          <cell r="H8569" t="str">
            <v/>
          </cell>
        </row>
        <row r="8570">
          <cell r="A8570"/>
          <cell r="B8570"/>
          <cell r="C8570"/>
          <cell r="D8570"/>
          <cell r="E8570"/>
          <cell r="F8570"/>
          <cell r="G8570"/>
          <cell r="H8570" t="str">
            <v/>
          </cell>
        </row>
        <row r="8571">
          <cell r="A8571"/>
          <cell r="B8571"/>
          <cell r="C8571"/>
          <cell r="D8571"/>
          <cell r="E8571"/>
          <cell r="F8571"/>
          <cell r="G8571"/>
          <cell r="H8571" t="str">
            <v/>
          </cell>
        </row>
        <row r="8572">
          <cell r="A8572"/>
          <cell r="B8572"/>
          <cell r="C8572"/>
          <cell r="D8572"/>
          <cell r="E8572"/>
          <cell r="F8572"/>
          <cell r="G8572"/>
          <cell r="H8572" t="str">
            <v/>
          </cell>
        </row>
        <row r="8573">
          <cell r="A8573"/>
          <cell r="B8573"/>
          <cell r="C8573"/>
          <cell r="D8573"/>
          <cell r="E8573"/>
          <cell r="F8573"/>
          <cell r="G8573"/>
          <cell r="H8573" t="str">
            <v/>
          </cell>
        </row>
        <row r="8574">
          <cell r="A8574"/>
          <cell r="B8574"/>
          <cell r="C8574"/>
          <cell r="D8574"/>
          <cell r="E8574"/>
          <cell r="F8574"/>
          <cell r="G8574"/>
          <cell r="H8574" t="str">
            <v/>
          </cell>
        </row>
        <row r="8575">
          <cell r="A8575"/>
          <cell r="B8575"/>
          <cell r="C8575"/>
          <cell r="D8575"/>
          <cell r="E8575"/>
          <cell r="F8575"/>
          <cell r="G8575"/>
          <cell r="H8575" t="str">
            <v/>
          </cell>
        </row>
        <row r="8576">
          <cell r="A8576"/>
          <cell r="B8576"/>
          <cell r="C8576"/>
          <cell r="D8576"/>
          <cell r="E8576"/>
          <cell r="F8576"/>
          <cell r="G8576"/>
          <cell r="H8576" t="str">
            <v/>
          </cell>
        </row>
        <row r="8577">
          <cell r="A8577"/>
          <cell r="B8577"/>
          <cell r="C8577"/>
          <cell r="D8577"/>
          <cell r="E8577"/>
          <cell r="F8577"/>
          <cell r="G8577"/>
          <cell r="H8577" t="str">
            <v/>
          </cell>
        </row>
        <row r="8578">
          <cell r="A8578"/>
          <cell r="B8578"/>
          <cell r="C8578"/>
          <cell r="D8578"/>
          <cell r="E8578"/>
          <cell r="F8578"/>
          <cell r="G8578"/>
          <cell r="H8578" t="str">
            <v/>
          </cell>
        </row>
        <row r="8579">
          <cell r="A8579"/>
          <cell r="B8579"/>
          <cell r="C8579"/>
          <cell r="D8579"/>
          <cell r="E8579"/>
          <cell r="F8579"/>
          <cell r="G8579"/>
          <cell r="H8579" t="str">
            <v/>
          </cell>
        </row>
        <row r="8580">
          <cell r="A8580"/>
          <cell r="B8580"/>
          <cell r="C8580"/>
          <cell r="D8580"/>
          <cell r="E8580"/>
          <cell r="F8580"/>
          <cell r="G8580"/>
          <cell r="H8580" t="str">
            <v/>
          </cell>
        </row>
        <row r="8581">
          <cell r="A8581"/>
          <cell r="B8581"/>
          <cell r="C8581"/>
          <cell r="D8581"/>
          <cell r="E8581"/>
          <cell r="F8581"/>
          <cell r="G8581"/>
          <cell r="H8581" t="str">
            <v/>
          </cell>
        </row>
        <row r="8582">
          <cell r="A8582"/>
          <cell r="B8582"/>
          <cell r="C8582"/>
          <cell r="D8582"/>
          <cell r="E8582"/>
          <cell r="F8582"/>
          <cell r="G8582"/>
          <cell r="H8582" t="str">
            <v/>
          </cell>
        </row>
        <row r="8583">
          <cell r="A8583"/>
          <cell r="B8583"/>
          <cell r="C8583"/>
          <cell r="D8583"/>
          <cell r="E8583"/>
          <cell r="F8583"/>
          <cell r="G8583"/>
          <cell r="H8583" t="str">
            <v/>
          </cell>
        </row>
        <row r="8584">
          <cell r="A8584"/>
          <cell r="B8584"/>
          <cell r="C8584"/>
          <cell r="D8584"/>
          <cell r="E8584"/>
          <cell r="F8584"/>
          <cell r="G8584"/>
          <cell r="H8584" t="str">
            <v/>
          </cell>
        </row>
        <row r="8585">
          <cell r="A8585"/>
          <cell r="B8585"/>
          <cell r="C8585"/>
          <cell r="D8585"/>
          <cell r="E8585"/>
          <cell r="F8585"/>
          <cell r="G8585"/>
          <cell r="H8585" t="str">
            <v/>
          </cell>
        </row>
        <row r="8586">
          <cell r="A8586" t="str">
            <v xml:space="preserve">TOTAL CANTIDAD ITEM </v>
          </cell>
          <cell r="B8586"/>
          <cell r="C8586"/>
          <cell r="D8586"/>
          <cell r="E8586"/>
          <cell r="F8586"/>
          <cell r="G8586"/>
          <cell r="H8586" t="str">
            <v/>
          </cell>
        </row>
        <row r="8587">
          <cell r="A8587" t="str">
            <v>INSERTE PLANO, GRÁFICO O ESQUEMA AQUÍ</v>
          </cell>
          <cell r="B8587"/>
          <cell r="C8587"/>
          <cell r="D8587"/>
          <cell r="E8587"/>
          <cell r="F8587"/>
          <cell r="G8587"/>
          <cell r="H8587"/>
        </row>
        <row r="8588">
          <cell r="A8588"/>
          <cell r="B8588"/>
          <cell r="C8588"/>
          <cell r="D8588"/>
          <cell r="E8588"/>
          <cell r="F8588"/>
          <cell r="G8588"/>
          <cell r="H8588"/>
        </row>
        <row r="8589">
          <cell r="A8589"/>
          <cell r="B8589"/>
          <cell r="C8589"/>
          <cell r="D8589"/>
          <cell r="E8589"/>
          <cell r="F8589"/>
          <cell r="G8589"/>
          <cell r="H8589"/>
        </row>
        <row r="8590">
          <cell r="A8590"/>
          <cell r="B8590"/>
          <cell r="C8590"/>
          <cell r="D8590"/>
          <cell r="E8590"/>
          <cell r="F8590"/>
          <cell r="G8590"/>
          <cell r="H8590"/>
        </row>
        <row r="8591">
          <cell r="A8591"/>
          <cell r="B8591"/>
          <cell r="C8591"/>
          <cell r="D8591"/>
          <cell r="E8591"/>
          <cell r="F8591"/>
          <cell r="G8591"/>
          <cell r="H8591"/>
        </row>
        <row r="8592">
          <cell r="A8592"/>
          <cell r="B8592"/>
          <cell r="C8592"/>
          <cell r="D8592"/>
          <cell r="E8592"/>
          <cell r="F8592"/>
          <cell r="G8592"/>
          <cell r="H8592"/>
        </row>
        <row r="8593">
          <cell r="A8593"/>
          <cell r="B8593"/>
          <cell r="C8593"/>
          <cell r="D8593"/>
          <cell r="E8593"/>
          <cell r="F8593"/>
          <cell r="G8593"/>
          <cell r="H8593"/>
        </row>
        <row r="8594">
          <cell r="A8594"/>
          <cell r="B8594"/>
          <cell r="C8594"/>
          <cell r="D8594"/>
          <cell r="E8594"/>
          <cell r="F8594"/>
          <cell r="G8594"/>
          <cell r="H8594"/>
        </row>
        <row r="8595">
          <cell r="A8595"/>
          <cell r="B8595"/>
          <cell r="C8595"/>
          <cell r="D8595"/>
          <cell r="E8595"/>
          <cell r="F8595"/>
          <cell r="G8595"/>
          <cell r="H8595"/>
        </row>
        <row r="8596">
          <cell r="A8596"/>
          <cell r="B8596"/>
          <cell r="C8596"/>
          <cell r="D8596"/>
          <cell r="E8596"/>
          <cell r="F8596"/>
          <cell r="G8596"/>
          <cell r="H8596"/>
        </row>
        <row r="8597">
          <cell r="A8597"/>
          <cell r="B8597"/>
          <cell r="C8597"/>
          <cell r="D8597"/>
          <cell r="E8597"/>
          <cell r="F8597"/>
          <cell r="G8597"/>
          <cell r="H8597"/>
        </row>
        <row r="8598">
          <cell r="A8598"/>
          <cell r="B8598"/>
          <cell r="C8598"/>
          <cell r="D8598"/>
          <cell r="E8598"/>
          <cell r="F8598"/>
          <cell r="G8598"/>
          <cell r="H8598"/>
        </row>
        <row r="8599">
          <cell r="A8599"/>
          <cell r="B8599"/>
          <cell r="C8599"/>
          <cell r="D8599"/>
          <cell r="E8599"/>
          <cell r="F8599"/>
          <cell r="G8599"/>
          <cell r="H8599"/>
        </row>
        <row r="8600">
          <cell r="A8600"/>
          <cell r="B8600"/>
          <cell r="C8600"/>
          <cell r="D8600"/>
          <cell r="E8600"/>
          <cell r="F8600"/>
          <cell r="G8600"/>
          <cell r="H8600"/>
        </row>
        <row r="8601">
          <cell r="A8601"/>
          <cell r="B8601"/>
          <cell r="C8601"/>
          <cell r="D8601"/>
          <cell r="E8601"/>
          <cell r="F8601"/>
          <cell r="G8601"/>
          <cell r="H8601"/>
        </row>
        <row r="8602">
          <cell r="A8602"/>
          <cell r="B8602"/>
          <cell r="C8602"/>
          <cell r="D8602"/>
          <cell r="E8602"/>
          <cell r="F8602"/>
          <cell r="G8602"/>
          <cell r="H8602"/>
        </row>
        <row r="8603">
          <cell r="A8603"/>
          <cell r="B8603"/>
          <cell r="C8603"/>
          <cell r="D8603"/>
          <cell r="E8603"/>
          <cell r="F8603"/>
          <cell r="G8603"/>
          <cell r="H8603"/>
        </row>
        <row r="8604">
          <cell r="A8604"/>
          <cell r="B8604"/>
          <cell r="C8604"/>
          <cell r="D8604"/>
          <cell r="E8604"/>
          <cell r="F8604"/>
          <cell r="G8604"/>
          <cell r="H8604"/>
        </row>
        <row r="8605">
          <cell r="A8605"/>
          <cell r="B8605"/>
          <cell r="C8605"/>
          <cell r="D8605"/>
          <cell r="E8605"/>
          <cell r="F8605"/>
          <cell r="G8605"/>
          <cell r="H8605"/>
        </row>
        <row r="8606">
          <cell r="A8606"/>
          <cell r="B8606"/>
          <cell r="C8606"/>
          <cell r="D8606"/>
          <cell r="E8606"/>
          <cell r="F8606"/>
          <cell r="G8606"/>
          <cell r="H8606"/>
        </row>
        <row r="8607">
          <cell r="A8607"/>
          <cell r="C8607"/>
          <cell r="D8607"/>
          <cell r="E8607"/>
          <cell r="F8607"/>
          <cell r="G8607"/>
        </row>
        <row r="8608">
          <cell r="A8608"/>
          <cell r="C8608"/>
          <cell r="D8608"/>
          <cell r="E8608"/>
          <cell r="F8608"/>
          <cell r="G8608"/>
        </row>
        <row r="8609">
          <cell r="A8609"/>
          <cell r="B8609"/>
          <cell r="C8609"/>
          <cell r="D8609"/>
          <cell r="E8609"/>
          <cell r="F8609"/>
          <cell r="G8609"/>
        </row>
        <row r="8610">
          <cell r="A8610"/>
          <cell r="B8610" t="str">
            <v>LUIS ROBERTO MONTERROSA OROZCO</v>
          </cell>
          <cell r="C8610"/>
          <cell r="D8610"/>
          <cell r="E8610"/>
          <cell r="F8610"/>
          <cell r="G8610"/>
        </row>
        <row r="8611">
          <cell r="A8611"/>
          <cell r="B8611" t="str">
            <v>ING. CIVIL CONSULTOR EXTERNO</v>
          </cell>
          <cell r="C8611"/>
          <cell r="D8611"/>
          <cell r="E8611"/>
          <cell r="F8611"/>
          <cell r="G8611"/>
        </row>
        <row r="8612">
          <cell r="A8612"/>
          <cell r="B8612" t="str">
            <v>PLANEACION MUNICIPAL</v>
          </cell>
          <cell r="C8612"/>
          <cell r="D8612"/>
          <cell r="E8612"/>
          <cell r="F8612"/>
          <cell r="G8612"/>
        </row>
        <row r="8613">
          <cell r="A8613"/>
          <cell r="B8613" t="str">
            <v>M.P. 5202140692</v>
          </cell>
          <cell r="C8613" t="str">
            <v>ITEM  - PÁGINA 2</v>
          </cell>
          <cell r="D8613"/>
          <cell r="E8613"/>
          <cell r="F8613"/>
          <cell r="G8613"/>
          <cell r="H8613"/>
        </row>
        <row r="8614">
          <cell r="A8614" t="str">
            <v>DEPARTAMENTO DE ANTIOQUIA</v>
          </cell>
          <cell r="B8614"/>
          <cell r="C8614"/>
          <cell r="D8614"/>
          <cell r="E8614"/>
          <cell r="F8614"/>
          <cell r="G8614"/>
          <cell r="H8614"/>
        </row>
        <row r="8615">
          <cell r="A8615" t="str">
            <v>MUNICIPIO DE CAUCASIA</v>
          </cell>
          <cell r="B8615"/>
          <cell r="C8615"/>
          <cell r="D8615"/>
          <cell r="E8615"/>
          <cell r="F8615"/>
          <cell r="G8615"/>
          <cell r="H8615"/>
        </row>
        <row r="8616">
          <cell r="A8616" t="str">
            <v>PROYECTO: CONSTRUCCION DE PAVIMENTO RIGIDO URBANO EN LA URBANIZACION VILLA SUAREZ DEL MUNICIPIO DE CAUCASIA ,ANTIOQUIA</v>
          </cell>
          <cell r="B8616"/>
          <cell r="C8616"/>
          <cell r="D8616"/>
          <cell r="E8616"/>
          <cell r="F8616"/>
          <cell r="G8616"/>
          <cell r="H8616"/>
        </row>
        <row r="8617">
          <cell r="A8617"/>
          <cell r="C8617"/>
          <cell r="D8617"/>
          <cell r="E8617"/>
          <cell r="F8617"/>
          <cell r="G8617"/>
          <cell r="H8617"/>
        </row>
        <row r="8618">
          <cell r="A8618" t="str">
            <v>MEMORIAS DE OBRA</v>
          </cell>
          <cell r="B8618"/>
          <cell r="C8618"/>
          <cell r="D8618"/>
          <cell r="E8618"/>
          <cell r="F8618"/>
          <cell r="G8618"/>
          <cell r="H8618"/>
        </row>
        <row r="8620">
          <cell r="A8620" t="str">
            <v>ITEM</v>
          </cell>
          <cell r="B8620" t="str">
            <v>DESCRIPCIÓN</v>
          </cell>
          <cell r="C8620"/>
          <cell r="D8620"/>
          <cell r="E8620"/>
          <cell r="F8620"/>
          <cell r="G8620" t="str">
            <v>UNIDAD</v>
          </cell>
          <cell r="H8620" t="str">
            <v>CANTIDAD</v>
          </cell>
        </row>
        <row r="8621">
          <cell r="A8621"/>
          <cell r="B8621" t="str">
            <v/>
          </cell>
          <cell r="C8621"/>
          <cell r="D8621"/>
          <cell r="E8621"/>
          <cell r="F8621"/>
          <cell r="G8621" t="str">
            <v/>
          </cell>
          <cell r="H8621" t="str">
            <v/>
          </cell>
        </row>
        <row r="8622">
          <cell r="A8622"/>
          <cell r="B8622"/>
          <cell r="C8622"/>
          <cell r="D8622"/>
          <cell r="E8622"/>
          <cell r="F8622"/>
          <cell r="G8622"/>
        </row>
        <row r="8623">
          <cell r="A8623" t="str">
            <v>DETALLE</v>
          </cell>
          <cell r="B8623"/>
          <cell r="C8623" t="str">
            <v>FACTOR</v>
          </cell>
          <cell r="D8623" t="str">
            <v>CANTIDAD</v>
          </cell>
          <cell r="E8623" t="str">
            <v>A (ML)</v>
          </cell>
          <cell r="F8623" t="str">
            <v>B (M2)</v>
          </cell>
          <cell r="G8623" t="str">
            <v>C (M3)</v>
          </cell>
          <cell r="H8623" t="str">
            <v>TOTAL</v>
          </cell>
        </row>
        <row r="8624">
          <cell r="A8624"/>
          <cell r="B8624"/>
          <cell r="C8624"/>
          <cell r="D8624"/>
          <cell r="E8624"/>
          <cell r="F8624"/>
          <cell r="G8624"/>
          <cell r="H8624" t="str">
            <v/>
          </cell>
        </row>
        <row r="8625">
          <cell r="A8625"/>
          <cell r="B8625"/>
          <cell r="C8625"/>
          <cell r="D8625"/>
          <cell r="E8625"/>
          <cell r="F8625"/>
          <cell r="G8625"/>
          <cell r="H8625" t="str">
            <v/>
          </cell>
        </row>
        <row r="8626">
          <cell r="A8626"/>
          <cell r="B8626"/>
          <cell r="C8626"/>
          <cell r="D8626"/>
          <cell r="E8626"/>
          <cell r="F8626"/>
          <cell r="G8626"/>
          <cell r="H8626" t="str">
            <v/>
          </cell>
        </row>
        <row r="8627">
          <cell r="A8627"/>
          <cell r="B8627"/>
          <cell r="C8627"/>
          <cell r="D8627"/>
          <cell r="E8627"/>
          <cell r="F8627"/>
          <cell r="G8627"/>
          <cell r="H8627" t="str">
            <v/>
          </cell>
        </row>
        <row r="8628">
          <cell r="A8628"/>
          <cell r="B8628"/>
          <cell r="C8628"/>
          <cell r="D8628"/>
          <cell r="E8628"/>
          <cell r="F8628"/>
          <cell r="G8628"/>
          <cell r="H8628" t="str">
            <v/>
          </cell>
        </row>
        <row r="8629">
          <cell r="A8629"/>
          <cell r="B8629"/>
          <cell r="C8629"/>
          <cell r="D8629"/>
          <cell r="E8629"/>
          <cell r="F8629"/>
          <cell r="G8629"/>
          <cell r="H8629" t="str">
            <v/>
          </cell>
        </row>
        <row r="8630">
          <cell r="A8630"/>
          <cell r="B8630"/>
          <cell r="C8630"/>
          <cell r="D8630"/>
          <cell r="E8630"/>
          <cell r="F8630"/>
          <cell r="G8630"/>
          <cell r="H8630" t="str">
            <v/>
          </cell>
        </row>
        <row r="8631">
          <cell r="A8631"/>
          <cell r="B8631"/>
          <cell r="C8631"/>
          <cell r="D8631"/>
          <cell r="E8631"/>
          <cell r="F8631"/>
          <cell r="G8631"/>
          <cell r="H8631" t="str">
            <v/>
          </cell>
        </row>
        <row r="8632">
          <cell r="A8632"/>
          <cell r="B8632"/>
          <cell r="C8632"/>
          <cell r="D8632"/>
          <cell r="E8632"/>
          <cell r="F8632"/>
          <cell r="G8632"/>
          <cell r="H8632" t="str">
            <v/>
          </cell>
        </row>
        <row r="8633">
          <cell r="A8633"/>
          <cell r="B8633"/>
          <cell r="C8633"/>
          <cell r="D8633"/>
          <cell r="E8633"/>
          <cell r="F8633"/>
          <cell r="G8633"/>
          <cell r="H8633" t="str">
            <v/>
          </cell>
        </row>
        <row r="8634">
          <cell r="A8634"/>
          <cell r="B8634"/>
          <cell r="C8634"/>
          <cell r="D8634"/>
          <cell r="E8634"/>
          <cell r="F8634"/>
          <cell r="G8634"/>
          <cell r="H8634" t="str">
            <v/>
          </cell>
        </row>
        <row r="8635">
          <cell r="A8635"/>
          <cell r="B8635"/>
          <cell r="C8635"/>
          <cell r="D8635"/>
          <cell r="E8635"/>
          <cell r="F8635"/>
          <cell r="G8635"/>
          <cell r="H8635" t="str">
            <v/>
          </cell>
        </row>
        <row r="8636">
          <cell r="A8636"/>
          <cell r="B8636"/>
          <cell r="C8636"/>
          <cell r="D8636"/>
          <cell r="E8636"/>
          <cell r="F8636"/>
          <cell r="G8636"/>
          <cell r="H8636" t="str">
            <v/>
          </cell>
        </row>
        <row r="8637">
          <cell r="A8637"/>
          <cell r="B8637"/>
          <cell r="C8637"/>
          <cell r="D8637"/>
          <cell r="E8637"/>
          <cell r="F8637"/>
          <cell r="G8637"/>
          <cell r="H8637" t="str">
            <v/>
          </cell>
        </row>
        <row r="8638">
          <cell r="A8638"/>
          <cell r="B8638"/>
          <cell r="C8638"/>
          <cell r="D8638"/>
          <cell r="E8638"/>
          <cell r="F8638"/>
          <cell r="G8638"/>
          <cell r="H8638" t="str">
            <v/>
          </cell>
        </row>
        <row r="8639">
          <cell r="A8639"/>
          <cell r="B8639"/>
          <cell r="C8639"/>
          <cell r="D8639"/>
          <cell r="E8639"/>
          <cell r="F8639"/>
          <cell r="G8639"/>
          <cell r="H8639" t="str">
            <v/>
          </cell>
        </row>
        <row r="8640">
          <cell r="A8640"/>
          <cell r="B8640"/>
          <cell r="C8640"/>
          <cell r="D8640"/>
          <cell r="E8640"/>
          <cell r="F8640"/>
          <cell r="G8640"/>
          <cell r="H8640" t="str">
            <v/>
          </cell>
        </row>
        <row r="8641">
          <cell r="A8641"/>
          <cell r="B8641"/>
          <cell r="C8641"/>
          <cell r="D8641"/>
          <cell r="E8641"/>
          <cell r="F8641"/>
          <cell r="G8641"/>
          <cell r="H8641" t="str">
            <v/>
          </cell>
        </row>
        <row r="8642">
          <cell r="A8642"/>
          <cell r="B8642"/>
          <cell r="C8642"/>
          <cell r="D8642"/>
          <cell r="E8642"/>
          <cell r="F8642"/>
          <cell r="G8642"/>
          <cell r="H8642" t="str">
            <v/>
          </cell>
        </row>
        <row r="8643">
          <cell r="A8643"/>
          <cell r="B8643"/>
          <cell r="C8643"/>
          <cell r="D8643"/>
          <cell r="E8643"/>
          <cell r="F8643"/>
          <cell r="G8643"/>
          <cell r="H8643" t="str">
            <v/>
          </cell>
        </row>
        <row r="8644">
          <cell r="A8644"/>
          <cell r="B8644"/>
          <cell r="C8644"/>
          <cell r="D8644"/>
          <cell r="E8644"/>
          <cell r="F8644"/>
          <cell r="G8644"/>
          <cell r="H8644" t="str">
            <v/>
          </cell>
        </row>
        <row r="8645">
          <cell r="A8645"/>
          <cell r="B8645"/>
          <cell r="C8645"/>
          <cell r="D8645"/>
          <cell r="E8645"/>
          <cell r="F8645"/>
          <cell r="G8645"/>
          <cell r="H8645" t="str">
            <v/>
          </cell>
        </row>
        <row r="8646">
          <cell r="A8646"/>
          <cell r="B8646"/>
          <cell r="C8646"/>
          <cell r="D8646"/>
          <cell r="E8646"/>
          <cell r="F8646"/>
          <cell r="G8646"/>
          <cell r="H8646" t="str">
            <v/>
          </cell>
        </row>
        <row r="8647">
          <cell r="A8647"/>
          <cell r="B8647"/>
          <cell r="C8647"/>
          <cell r="D8647"/>
          <cell r="E8647"/>
          <cell r="F8647"/>
          <cell r="G8647"/>
          <cell r="H8647" t="str">
            <v/>
          </cell>
        </row>
        <row r="8648">
          <cell r="A8648"/>
          <cell r="B8648"/>
          <cell r="C8648"/>
          <cell r="D8648"/>
          <cell r="E8648"/>
          <cell r="F8648"/>
          <cell r="G8648"/>
          <cell r="H8648" t="str">
            <v/>
          </cell>
        </row>
        <row r="8649">
          <cell r="A8649"/>
          <cell r="B8649"/>
          <cell r="C8649"/>
          <cell r="D8649"/>
          <cell r="E8649"/>
          <cell r="F8649"/>
          <cell r="G8649"/>
          <cell r="H8649" t="str">
            <v/>
          </cell>
        </row>
        <row r="8650">
          <cell r="A8650"/>
          <cell r="B8650"/>
          <cell r="C8650"/>
          <cell r="D8650"/>
          <cell r="E8650"/>
          <cell r="F8650"/>
          <cell r="G8650"/>
          <cell r="H8650" t="str">
            <v/>
          </cell>
        </row>
        <row r="8651">
          <cell r="A8651"/>
          <cell r="B8651"/>
          <cell r="C8651"/>
          <cell r="D8651"/>
          <cell r="E8651"/>
          <cell r="F8651"/>
          <cell r="G8651"/>
          <cell r="H8651" t="str">
            <v/>
          </cell>
        </row>
        <row r="8652">
          <cell r="A8652"/>
          <cell r="B8652"/>
          <cell r="C8652"/>
          <cell r="D8652"/>
          <cell r="E8652"/>
          <cell r="F8652"/>
          <cell r="G8652"/>
          <cell r="H8652" t="str">
            <v/>
          </cell>
        </row>
        <row r="8653">
          <cell r="A8653"/>
          <cell r="B8653"/>
          <cell r="C8653"/>
          <cell r="D8653"/>
          <cell r="E8653"/>
          <cell r="F8653"/>
          <cell r="G8653"/>
          <cell r="H8653" t="str">
            <v/>
          </cell>
        </row>
        <row r="8654">
          <cell r="A8654"/>
          <cell r="B8654"/>
          <cell r="C8654"/>
          <cell r="D8654"/>
          <cell r="E8654"/>
          <cell r="F8654"/>
          <cell r="G8654"/>
          <cell r="H8654" t="str">
            <v/>
          </cell>
        </row>
        <row r="8655">
          <cell r="A8655" t="str">
            <v>ITEM  - PÁGINA 1</v>
          </cell>
          <cell r="B8655"/>
          <cell r="C8655"/>
          <cell r="D8655"/>
          <cell r="E8655"/>
          <cell r="F8655"/>
          <cell r="G8655"/>
          <cell r="H8655"/>
        </row>
        <row r="8656">
          <cell r="A8656"/>
          <cell r="B8656"/>
          <cell r="C8656"/>
          <cell r="D8656"/>
          <cell r="E8656"/>
          <cell r="F8656"/>
          <cell r="G8656"/>
          <cell r="H8656" t="str">
            <v/>
          </cell>
        </row>
        <row r="8657">
          <cell r="A8657"/>
          <cell r="B8657"/>
          <cell r="C8657"/>
          <cell r="D8657"/>
          <cell r="E8657"/>
          <cell r="F8657"/>
          <cell r="G8657"/>
          <cell r="H8657" t="str">
            <v/>
          </cell>
        </row>
        <row r="8658">
          <cell r="A8658"/>
          <cell r="B8658"/>
          <cell r="C8658"/>
          <cell r="D8658"/>
          <cell r="E8658"/>
          <cell r="F8658"/>
          <cell r="G8658"/>
          <cell r="H8658" t="str">
            <v/>
          </cell>
        </row>
        <row r="8659">
          <cell r="A8659"/>
          <cell r="B8659"/>
          <cell r="C8659"/>
          <cell r="D8659"/>
          <cell r="E8659"/>
          <cell r="F8659"/>
          <cell r="G8659"/>
          <cell r="H8659" t="str">
            <v/>
          </cell>
        </row>
        <row r="8660">
          <cell r="A8660"/>
          <cell r="B8660"/>
          <cell r="C8660"/>
          <cell r="D8660"/>
          <cell r="E8660"/>
          <cell r="F8660"/>
          <cell r="G8660"/>
          <cell r="H8660" t="str">
            <v/>
          </cell>
        </row>
        <row r="8661">
          <cell r="A8661"/>
          <cell r="B8661"/>
          <cell r="C8661"/>
          <cell r="D8661"/>
          <cell r="E8661"/>
          <cell r="F8661"/>
          <cell r="G8661"/>
          <cell r="H8661" t="str">
            <v/>
          </cell>
        </row>
        <row r="8662">
          <cell r="A8662"/>
          <cell r="B8662"/>
          <cell r="C8662"/>
          <cell r="D8662"/>
          <cell r="E8662"/>
          <cell r="F8662"/>
          <cell r="G8662"/>
          <cell r="H8662" t="str">
            <v/>
          </cell>
        </row>
        <row r="8663">
          <cell r="A8663"/>
          <cell r="B8663"/>
          <cell r="C8663"/>
          <cell r="D8663"/>
          <cell r="E8663"/>
          <cell r="F8663"/>
          <cell r="G8663"/>
          <cell r="H8663" t="str">
            <v/>
          </cell>
        </row>
        <row r="8664">
          <cell r="A8664"/>
          <cell r="B8664"/>
          <cell r="C8664"/>
          <cell r="D8664"/>
          <cell r="E8664"/>
          <cell r="F8664"/>
          <cell r="G8664"/>
          <cell r="H8664" t="str">
            <v/>
          </cell>
        </row>
        <row r="8665">
          <cell r="A8665"/>
          <cell r="B8665"/>
          <cell r="C8665"/>
          <cell r="D8665"/>
          <cell r="E8665"/>
          <cell r="F8665"/>
          <cell r="G8665"/>
          <cell r="H8665" t="str">
            <v/>
          </cell>
        </row>
        <row r="8666">
          <cell r="A8666"/>
          <cell r="B8666"/>
          <cell r="C8666"/>
          <cell r="D8666"/>
          <cell r="E8666"/>
          <cell r="F8666"/>
          <cell r="G8666"/>
          <cell r="H8666" t="str">
            <v/>
          </cell>
        </row>
        <row r="8667">
          <cell r="A8667"/>
          <cell r="B8667"/>
          <cell r="C8667"/>
          <cell r="D8667"/>
          <cell r="E8667"/>
          <cell r="F8667"/>
          <cell r="G8667"/>
          <cell r="H8667" t="str">
            <v/>
          </cell>
        </row>
        <row r="8668">
          <cell r="A8668"/>
          <cell r="B8668"/>
          <cell r="C8668"/>
          <cell r="D8668"/>
          <cell r="E8668"/>
          <cell r="F8668"/>
          <cell r="G8668"/>
          <cell r="H8668" t="str">
            <v/>
          </cell>
        </row>
        <row r="8669">
          <cell r="A8669"/>
          <cell r="B8669"/>
          <cell r="C8669"/>
          <cell r="D8669"/>
          <cell r="E8669"/>
          <cell r="F8669"/>
          <cell r="G8669"/>
          <cell r="H8669" t="str">
            <v/>
          </cell>
        </row>
        <row r="8670">
          <cell r="A8670"/>
          <cell r="B8670"/>
          <cell r="C8670"/>
          <cell r="D8670"/>
          <cell r="E8670"/>
          <cell r="F8670"/>
          <cell r="G8670"/>
          <cell r="H8670" t="str">
            <v/>
          </cell>
        </row>
        <row r="8671">
          <cell r="A8671"/>
          <cell r="B8671"/>
          <cell r="C8671"/>
          <cell r="D8671"/>
          <cell r="E8671"/>
          <cell r="F8671"/>
          <cell r="G8671"/>
          <cell r="H8671" t="str">
            <v/>
          </cell>
        </row>
        <row r="8672">
          <cell r="A8672"/>
          <cell r="B8672"/>
          <cell r="C8672"/>
          <cell r="D8672"/>
          <cell r="E8672"/>
          <cell r="F8672"/>
          <cell r="G8672"/>
          <cell r="H8672" t="str">
            <v/>
          </cell>
        </row>
        <row r="8673">
          <cell r="A8673" t="str">
            <v xml:space="preserve">TOTAL CANTIDAD ITEM </v>
          </cell>
          <cell r="B8673"/>
          <cell r="C8673"/>
          <cell r="D8673"/>
          <cell r="E8673"/>
          <cell r="F8673"/>
          <cell r="G8673"/>
          <cell r="H8673" t="str">
            <v/>
          </cell>
        </row>
        <row r="8674">
          <cell r="A8674" t="str">
            <v>INSERTE PLANO, GRÁFICO O ESQUEMA AQUÍ</v>
          </cell>
          <cell r="B8674"/>
          <cell r="C8674"/>
          <cell r="D8674"/>
          <cell r="E8674"/>
          <cell r="F8674"/>
          <cell r="G8674"/>
          <cell r="H8674"/>
        </row>
        <row r="8675">
          <cell r="A8675"/>
          <cell r="B8675"/>
          <cell r="C8675"/>
          <cell r="D8675"/>
          <cell r="E8675"/>
          <cell r="F8675"/>
          <cell r="G8675"/>
          <cell r="H8675"/>
        </row>
        <row r="8676">
          <cell r="A8676"/>
          <cell r="B8676"/>
          <cell r="C8676"/>
          <cell r="D8676"/>
          <cell r="E8676"/>
          <cell r="F8676"/>
          <cell r="G8676"/>
          <cell r="H8676"/>
        </row>
        <row r="8677">
          <cell r="A8677"/>
          <cell r="B8677"/>
          <cell r="C8677"/>
          <cell r="D8677"/>
          <cell r="E8677"/>
          <cell r="F8677"/>
          <cell r="G8677"/>
          <cell r="H8677"/>
        </row>
        <row r="8678">
          <cell r="A8678"/>
          <cell r="B8678"/>
          <cell r="C8678"/>
          <cell r="D8678"/>
          <cell r="E8678"/>
          <cell r="F8678"/>
          <cell r="G8678"/>
          <cell r="H8678"/>
        </row>
        <row r="8679">
          <cell r="A8679"/>
          <cell r="B8679"/>
          <cell r="C8679"/>
          <cell r="D8679"/>
          <cell r="E8679"/>
          <cell r="F8679"/>
          <cell r="G8679"/>
          <cell r="H8679"/>
        </row>
        <row r="8680">
          <cell r="A8680"/>
          <cell r="B8680"/>
          <cell r="C8680"/>
          <cell r="D8680"/>
          <cell r="E8680"/>
          <cell r="F8680"/>
          <cell r="G8680"/>
          <cell r="H8680"/>
        </row>
        <row r="8681">
          <cell r="A8681"/>
          <cell r="B8681"/>
          <cell r="C8681"/>
          <cell r="D8681"/>
          <cell r="E8681"/>
          <cell r="F8681"/>
          <cell r="G8681"/>
          <cell r="H8681"/>
        </row>
        <row r="8682">
          <cell r="A8682"/>
          <cell r="B8682"/>
          <cell r="C8682"/>
          <cell r="D8682"/>
          <cell r="E8682"/>
          <cell r="F8682"/>
          <cell r="G8682"/>
          <cell r="H8682"/>
        </row>
        <row r="8683">
          <cell r="A8683"/>
          <cell r="B8683"/>
          <cell r="C8683"/>
          <cell r="D8683"/>
          <cell r="E8683"/>
          <cell r="F8683"/>
          <cell r="G8683"/>
          <cell r="H8683"/>
        </row>
        <row r="8684">
          <cell r="A8684"/>
          <cell r="B8684"/>
          <cell r="C8684"/>
          <cell r="D8684"/>
          <cell r="E8684"/>
          <cell r="F8684"/>
          <cell r="G8684"/>
          <cell r="H8684"/>
        </row>
        <row r="8685">
          <cell r="A8685"/>
          <cell r="B8685"/>
          <cell r="C8685"/>
          <cell r="D8685"/>
          <cell r="E8685"/>
          <cell r="F8685"/>
          <cell r="G8685"/>
          <cell r="H8685"/>
        </row>
        <row r="8686">
          <cell r="A8686"/>
          <cell r="B8686"/>
          <cell r="C8686"/>
          <cell r="D8686"/>
          <cell r="E8686"/>
          <cell r="F8686"/>
          <cell r="G8686"/>
          <cell r="H8686"/>
        </row>
        <row r="8687">
          <cell r="A8687"/>
          <cell r="B8687"/>
          <cell r="C8687"/>
          <cell r="D8687"/>
          <cell r="E8687"/>
          <cell r="F8687"/>
          <cell r="G8687"/>
          <cell r="H8687"/>
        </row>
        <row r="8688">
          <cell r="A8688"/>
          <cell r="B8688"/>
          <cell r="C8688"/>
          <cell r="D8688"/>
          <cell r="E8688"/>
          <cell r="F8688"/>
          <cell r="G8688"/>
          <cell r="H8688"/>
        </row>
        <row r="8689">
          <cell r="A8689"/>
          <cell r="B8689"/>
          <cell r="C8689"/>
          <cell r="D8689"/>
          <cell r="E8689"/>
          <cell r="F8689"/>
          <cell r="G8689"/>
          <cell r="H8689"/>
        </row>
        <row r="8690">
          <cell r="A8690"/>
          <cell r="B8690"/>
          <cell r="C8690"/>
          <cell r="D8690"/>
          <cell r="E8690"/>
          <cell r="F8690"/>
          <cell r="G8690"/>
          <cell r="H8690"/>
        </row>
        <row r="8691">
          <cell r="A8691"/>
          <cell r="B8691"/>
          <cell r="C8691"/>
          <cell r="D8691"/>
          <cell r="E8691"/>
          <cell r="F8691"/>
          <cell r="G8691"/>
          <cell r="H8691"/>
        </row>
        <row r="8692">
          <cell r="A8692"/>
          <cell r="B8692"/>
          <cell r="C8692"/>
          <cell r="D8692"/>
          <cell r="E8692"/>
          <cell r="F8692"/>
          <cell r="G8692"/>
          <cell r="H8692"/>
        </row>
        <row r="8693">
          <cell r="A8693"/>
          <cell r="B8693"/>
          <cell r="C8693"/>
          <cell r="D8693"/>
          <cell r="E8693"/>
          <cell r="F8693"/>
          <cell r="G8693"/>
          <cell r="H8693"/>
        </row>
        <row r="8694">
          <cell r="A8694"/>
          <cell r="C8694"/>
          <cell r="D8694"/>
          <cell r="E8694"/>
          <cell r="F8694"/>
          <cell r="G8694"/>
        </row>
        <row r="8695">
          <cell r="A8695"/>
          <cell r="C8695"/>
          <cell r="D8695"/>
          <cell r="E8695"/>
          <cell r="F8695"/>
          <cell r="G8695"/>
        </row>
        <row r="8696">
          <cell r="A8696"/>
          <cell r="B8696"/>
          <cell r="C8696"/>
          <cell r="D8696"/>
          <cell r="E8696"/>
          <cell r="F8696"/>
          <cell r="G8696"/>
        </row>
        <row r="8697">
          <cell r="A8697"/>
          <cell r="B8697" t="str">
            <v>LUIS ROBERTO MONTERROSA OROZCO</v>
          </cell>
          <cell r="C8697"/>
          <cell r="D8697"/>
          <cell r="E8697"/>
          <cell r="F8697"/>
          <cell r="G8697"/>
        </row>
        <row r="8698">
          <cell r="A8698"/>
          <cell r="B8698" t="str">
            <v>ING. CIVIL CONSULTOR EXTERNO</v>
          </cell>
          <cell r="C8698"/>
          <cell r="D8698"/>
          <cell r="E8698"/>
          <cell r="F8698"/>
          <cell r="G8698"/>
        </row>
        <row r="8699">
          <cell r="A8699"/>
          <cell r="B8699" t="str">
            <v>PLANEACION MUNICIPAL</v>
          </cell>
          <cell r="C8699"/>
          <cell r="D8699"/>
          <cell r="E8699"/>
          <cell r="F8699"/>
          <cell r="G8699"/>
        </row>
        <row r="8700">
          <cell r="A8700"/>
          <cell r="B8700" t="str">
            <v>M.P. 5202140692</v>
          </cell>
          <cell r="C8700" t="str">
            <v>ITEM  - PÁGINA 2</v>
          </cell>
          <cell r="D8700"/>
          <cell r="E8700"/>
          <cell r="F8700"/>
          <cell r="G8700"/>
          <cell r="H8700"/>
        </row>
        <row r="8701">
          <cell r="A8701" t="str">
            <v>DEPARTAMENTO DE ANTIOQUIA</v>
          </cell>
          <cell r="B8701"/>
          <cell r="C8701"/>
          <cell r="D8701"/>
          <cell r="E8701"/>
          <cell r="F8701"/>
          <cell r="G8701"/>
          <cell r="H8701"/>
        </row>
        <row r="8702">
          <cell r="A8702" t="str">
            <v>MUNICIPIO DE CAUCASIA</v>
          </cell>
          <cell r="B8702"/>
          <cell r="C8702"/>
          <cell r="D8702"/>
          <cell r="E8702"/>
          <cell r="F8702"/>
          <cell r="G8702"/>
          <cell r="H8702"/>
        </row>
        <row r="8703">
          <cell r="A8703" t="str">
            <v>PROYECTO: CONSTRUCCION DE PAVIMENTO RIGIDO URBANO EN LA URBANIZACION VILLA SUAREZ DEL MUNICIPIO DE CAUCASIA ,ANTIOQUIA</v>
          </cell>
          <cell r="B8703"/>
          <cell r="C8703"/>
          <cell r="D8703"/>
          <cell r="E8703"/>
          <cell r="F8703"/>
          <cell r="G8703"/>
          <cell r="H8703"/>
        </row>
        <row r="8704">
          <cell r="A8704"/>
          <cell r="C8704"/>
          <cell r="D8704"/>
          <cell r="E8704"/>
          <cell r="F8704"/>
          <cell r="G8704"/>
          <cell r="H8704"/>
        </row>
        <row r="8705">
          <cell r="A8705" t="str">
            <v>MEMORIAS DE OBRA</v>
          </cell>
          <cell r="B8705"/>
          <cell r="C8705"/>
          <cell r="D8705"/>
          <cell r="E8705"/>
          <cell r="F8705"/>
          <cell r="G8705"/>
          <cell r="H8705"/>
        </row>
        <row r="8707">
          <cell r="A8707" t="str">
            <v>ITEM</v>
          </cell>
          <cell r="B8707" t="str">
            <v>DESCRIPCIÓN</v>
          </cell>
          <cell r="C8707"/>
          <cell r="D8707"/>
          <cell r="E8707"/>
          <cell r="F8707"/>
          <cell r="G8707" t="str">
            <v>UNIDAD</v>
          </cell>
          <cell r="H8707" t="str">
            <v>CANTIDAD</v>
          </cell>
        </row>
        <row r="8708">
          <cell r="A8708"/>
          <cell r="B8708" t="str">
            <v/>
          </cell>
          <cell r="C8708"/>
          <cell r="D8708"/>
          <cell r="E8708"/>
          <cell r="F8708"/>
          <cell r="G8708" t="str">
            <v/>
          </cell>
          <cell r="H8708" t="str">
            <v/>
          </cell>
        </row>
        <row r="8709">
          <cell r="A8709"/>
          <cell r="B8709"/>
          <cell r="C8709"/>
          <cell r="D8709"/>
          <cell r="E8709"/>
          <cell r="F8709"/>
          <cell r="G8709"/>
        </row>
        <row r="8710">
          <cell r="A8710" t="str">
            <v>DETALLE</v>
          </cell>
          <cell r="B8710"/>
          <cell r="C8710" t="str">
            <v>FACTOR</v>
          </cell>
          <cell r="D8710" t="str">
            <v>CANTIDAD</v>
          </cell>
          <cell r="E8710" t="str">
            <v>A (ML)</v>
          </cell>
          <cell r="F8710" t="str">
            <v>B (M2)</v>
          </cell>
          <cell r="G8710" t="str">
            <v>C (M3)</v>
          </cell>
          <cell r="H8710" t="str">
            <v>TOTAL</v>
          </cell>
        </row>
        <row r="8711">
          <cell r="A8711"/>
          <cell r="B8711"/>
          <cell r="C8711"/>
          <cell r="D8711"/>
          <cell r="E8711"/>
          <cell r="F8711"/>
          <cell r="G8711"/>
          <cell r="H8711" t="str">
            <v/>
          </cell>
        </row>
        <row r="8712">
          <cell r="A8712"/>
          <cell r="B8712"/>
          <cell r="C8712"/>
          <cell r="D8712"/>
          <cell r="E8712"/>
          <cell r="F8712"/>
          <cell r="G8712"/>
          <cell r="H8712" t="str">
            <v/>
          </cell>
        </row>
        <row r="8713">
          <cell r="A8713"/>
          <cell r="B8713"/>
          <cell r="C8713"/>
          <cell r="D8713"/>
          <cell r="E8713"/>
          <cell r="F8713"/>
          <cell r="G8713"/>
          <cell r="H8713" t="str">
            <v/>
          </cell>
        </row>
        <row r="8714">
          <cell r="A8714"/>
          <cell r="B8714"/>
          <cell r="C8714"/>
          <cell r="D8714"/>
          <cell r="E8714"/>
          <cell r="F8714"/>
          <cell r="G8714"/>
          <cell r="H8714" t="str">
            <v/>
          </cell>
        </row>
        <row r="8715">
          <cell r="A8715"/>
          <cell r="B8715"/>
          <cell r="C8715"/>
          <cell r="D8715"/>
          <cell r="E8715"/>
          <cell r="F8715"/>
          <cell r="G8715"/>
          <cell r="H8715" t="str">
            <v/>
          </cell>
        </row>
        <row r="8716">
          <cell r="A8716"/>
          <cell r="B8716"/>
          <cell r="C8716"/>
          <cell r="D8716"/>
          <cell r="E8716"/>
          <cell r="F8716"/>
          <cell r="G8716"/>
          <cell r="H8716" t="str">
            <v/>
          </cell>
        </row>
        <row r="8717">
          <cell r="A8717"/>
          <cell r="B8717"/>
          <cell r="C8717"/>
          <cell r="D8717"/>
          <cell r="E8717"/>
          <cell r="F8717"/>
          <cell r="G8717"/>
          <cell r="H8717" t="str">
            <v/>
          </cell>
        </row>
        <row r="8718">
          <cell r="A8718"/>
          <cell r="B8718"/>
          <cell r="C8718"/>
          <cell r="D8718"/>
          <cell r="E8718"/>
          <cell r="F8718"/>
          <cell r="G8718"/>
          <cell r="H8718" t="str">
            <v/>
          </cell>
        </row>
        <row r="8719">
          <cell r="A8719"/>
          <cell r="B8719"/>
          <cell r="C8719"/>
          <cell r="D8719"/>
          <cell r="E8719"/>
          <cell r="F8719"/>
          <cell r="G8719"/>
          <cell r="H8719" t="str">
            <v/>
          </cell>
        </row>
        <row r="8720">
          <cell r="A8720"/>
          <cell r="B8720"/>
          <cell r="C8720"/>
          <cell r="D8720"/>
          <cell r="E8720"/>
          <cell r="F8720"/>
          <cell r="G8720"/>
          <cell r="H8720" t="str">
            <v/>
          </cell>
        </row>
        <row r="8721">
          <cell r="A8721"/>
          <cell r="B8721"/>
          <cell r="C8721"/>
          <cell r="D8721"/>
          <cell r="E8721"/>
          <cell r="F8721"/>
          <cell r="G8721"/>
          <cell r="H8721" t="str">
            <v/>
          </cell>
        </row>
        <row r="8722">
          <cell r="A8722"/>
          <cell r="B8722"/>
          <cell r="C8722"/>
          <cell r="D8722"/>
          <cell r="E8722"/>
          <cell r="F8722"/>
          <cell r="G8722"/>
          <cell r="H8722" t="str">
            <v/>
          </cell>
        </row>
        <row r="8723">
          <cell r="A8723"/>
          <cell r="B8723"/>
          <cell r="C8723"/>
          <cell r="D8723"/>
          <cell r="E8723"/>
          <cell r="F8723"/>
          <cell r="G8723"/>
          <cell r="H8723" t="str">
            <v/>
          </cell>
        </row>
        <row r="8724">
          <cell r="A8724"/>
          <cell r="B8724"/>
          <cell r="C8724"/>
          <cell r="D8724"/>
          <cell r="E8724"/>
          <cell r="F8724"/>
          <cell r="G8724"/>
          <cell r="H8724" t="str">
            <v/>
          </cell>
        </row>
        <row r="8725">
          <cell r="A8725"/>
          <cell r="B8725"/>
          <cell r="C8725"/>
          <cell r="D8725"/>
          <cell r="E8725"/>
          <cell r="F8725"/>
          <cell r="G8725"/>
          <cell r="H8725" t="str">
            <v/>
          </cell>
        </row>
        <row r="8726">
          <cell r="A8726"/>
          <cell r="B8726"/>
          <cell r="C8726"/>
          <cell r="D8726"/>
          <cell r="E8726"/>
          <cell r="F8726"/>
          <cell r="G8726"/>
          <cell r="H8726" t="str">
            <v/>
          </cell>
        </row>
        <row r="8727">
          <cell r="A8727"/>
          <cell r="B8727"/>
          <cell r="C8727"/>
          <cell r="D8727"/>
          <cell r="E8727"/>
          <cell r="F8727"/>
          <cell r="G8727"/>
          <cell r="H8727" t="str">
            <v/>
          </cell>
        </row>
        <row r="8728">
          <cell r="A8728"/>
          <cell r="B8728"/>
          <cell r="C8728"/>
          <cell r="D8728"/>
          <cell r="E8728"/>
          <cell r="F8728"/>
          <cell r="G8728"/>
          <cell r="H8728" t="str">
            <v/>
          </cell>
        </row>
        <row r="8729">
          <cell r="A8729"/>
          <cell r="B8729"/>
          <cell r="C8729"/>
          <cell r="D8729"/>
          <cell r="E8729"/>
          <cell r="F8729"/>
          <cell r="G8729"/>
          <cell r="H8729" t="str">
            <v/>
          </cell>
        </row>
        <row r="8730">
          <cell r="A8730"/>
          <cell r="B8730"/>
          <cell r="C8730"/>
          <cell r="D8730"/>
          <cell r="E8730"/>
          <cell r="F8730"/>
          <cell r="G8730"/>
          <cell r="H8730" t="str">
            <v/>
          </cell>
        </row>
        <row r="8731">
          <cell r="A8731"/>
          <cell r="B8731"/>
          <cell r="C8731"/>
          <cell r="D8731"/>
          <cell r="E8731"/>
          <cell r="F8731"/>
          <cell r="G8731"/>
          <cell r="H8731" t="str">
            <v/>
          </cell>
        </row>
        <row r="8732">
          <cell r="A8732"/>
          <cell r="B8732"/>
          <cell r="C8732"/>
          <cell r="D8732"/>
          <cell r="E8732"/>
          <cell r="F8732"/>
          <cell r="G8732"/>
          <cell r="H8732" t="str">
            <v/>
          </cell>
        </row>
        <row r="8733">
          <cell r="A8733"/>
          <cell r="B8733"/>
          <cell r="C8733"/>
          <cell r="D8733"/>
          <cell r="E8733"/>
          <cell r="F8733"/>
          <cell r="G8733"/>
          <cell r="H8733" t="str">
            <v/>
          </cell>
        </row>
        <row r="8734">
          <cell r="A8734"/>
          <cell r="B8734"/>
          <cell r="C8734"/>
          <cell r="D8734"/>
          <cell r="E8734"/>
          <cell r="F8734"/>
          <cell r="G8734"/>
          <cell r="H8734" t="str">
            <v/>
          </cell>
        </row>
        <row r="8735">
          <cell r="A8735"/>
          <cell r="B8735"/>
          <cell r="C8735"/>
          <cell r="D8735"/>
          <cell r="E8735"/>
          <cell r="F8735"/>
          <cell r="G8735"/>
          <cell r="H8735" t="str">
            <v/>
          </cell>
        </row>
        <row r="8736">
          <cell r="A8736"/>
          <cell r="B8736"/>
          <cell r="C8736"/>
          <cell r="D8736"/>
          <cell r="E8736"/>
          <cell r="F8736"/>
          <cell r="G8736"/>
          <cell r="H8736" t="str">
            <v/>
          </cell>
        </row>
        <row r="8737">
          <cell r="A8737"/>
          <cell r="B8737"/>
          <cell r="C8737"/>
          <cell r="D8737"/>
          <cell r="E8737"/>
          <cell r="F8737"/>
          <cell r="G8737"/>
          <cell r="H8737" t="str">
            <v/>
          </cell>
        </row>
        <row r="8738">
          <cell r="A8738"/>
          <cell r="B8738"/>
          <cell r="C8738"/>
          <cell r="D8738"/>
          <cell r="E8738"/>
          <cell r="F8738"/>
          <cell r="G8738"/>
          <cell r="H8738" t="str">
            <v/>
          </cell>
        </row>
        <row r="8739">
          <cell r="A8739"/>
          <cell r="B8739"/>
          <cell r="C8739"/>
          <cell r="D8739"/>
          <cell r="E8739"/>
          <cell r="F8739"/>
          <cell r="G8739"/>
          <cell r="H8739" t="str">
            <v/>
          </cell>
        </row>
        <row r="8740">
          <cell r="A8740"/>
          <cell r="B8740"/>
          <cell r="C8740"/>
          <cell r="D8740"/>
          <cell r="E8740"/>
          <cell r="F8740"/>
          <cell r="G8740"/>
          <cell r="H8740" t="str">
            <v/>
          </cell>
        </row>
        <row r="8741">
          <cell r="A8741"/>
          <cell r="B8741"/>
          <cell r="C8741"/>
          <cell r="D8741"/>
          <cell r="E8741"/>
          <cell r="F8741"/>
          <cell r="G8741"/>
          <cell r="H8741" t="str">
            <v/>
          </cell>
        </row>
        <row r="8742">
          <cell r="A8742" t="str">
            <v>ITEM  - PÁGINA 1</v>
          </cell>
          <cell r="B8742"/>
          <cell r="C8742"/>
          <cell r="D8742"/>
          <cell r="E8742"/>
          <cell r="F8742"/>
          <cell r="G8742"/>
          <cell r="H8742"/>
        </row>
        <row r="8743">
          <cell r="A8743"/>
          <cell r="B8743"/>
          <cell r="C8743"/>
          <cell r="D8743"/>
          <cell r="E8743"/>
          <cell r="F8743"/>
          <cell r="G8743"/>
          <cell r="H8743" t="str">
            <v/>
          </cell>
        </row>
        <row r="8744">
          <cell r="A8744"/>
          <cell r="B8744"/>
          <cell r="C8744"/>
          <cell r="D8744"/>
          <cell r="E8744"/>
          <cell r="F8744"/>
          <cell r="G8744"/>
          <cell r="H8744" t="str">
            <v/>
          </cell>
        </row>
        <row r="8745">
          <cell r="A8745"/>
          <cell r="B8745"/>
          <cell r="C8745"/>
          <cell r="D8745"/>
          <cell r="E8745"/>
          <cell r="F8745"/>
          <cell r="G8745"/>
          <cell r="H8745" t="str">
            <v/>
          </cell>
        </row>
        <row r="8746">
          <cell r="A8746"/>
          <cell r="B8746"/>
          <cell r="C8746"/>
          <cell r="D8746"/>
          <cell r="E8746"/>
          <cell r="F8746"/>
          <cell r="G8746"/>
          <cell r="H8746" t="str">
            <v/>
          </cell>
        </row>
        <row r="8747">
          <cell r="A8747"/>
          <cell r="B8747"/>
          <cell r="C8747"/>
          <cell r="D8747"/>
          <cell r="E8747"/>
          <cell r="F8747"/>
          <cell r="G8747"/>
          <cell r="H8747" t="str">
            <v/>
          </cell>
        </row>
        <row r="8748">
          <cell r="A8748"/>
          <cell r="B8748"/>
          <cell r="C8748"/>
          <cell r="D8748"/>
          <cell r="E8748"/>
          <cell r="F8748"/>
          <cell r="G8748"/>
          <cell r="H8748" t="str">
            <v/>
          </cell>
        </row>
        <row r="8749">
          <cell r="A8749"/>
          <cell r="B8749"/>
          <cell r="C8749"/>
          <cell r="D8749"/>
          <cell r="E8749"/>
          <cell r="F8749"/>
          <cell r="G8749"/>
          <cell r="H8749" t="str">
            <v/>
          </cell>
        </row>
        <row r="8750">
          <cell r="A8750"/>
          <cell r="B8750"/>
          <cell r="C8750"/>
          <cell r="D8750"/>
          <cell r="E8750"/>
          <cell r="F8750"/>
          <cell r="G8750"/>
          <cell r="H8750" t="str">
            <v/>
          </cell>
        </row>
        <row r="8751">
          <cell r="A8751"/>
          <cell r="B8751"/>
          <cell r="C8751"/>
          <cell r="D8751"/>
          <cell r="E8751"/>
          <cell r="F8751"/>
          <cell r="G8751"/>
          <cell r="H8751" t="str">
            <v/>
          </cell>
        </row>
        <row r="8752">
          <cell r="A8752"/>
          <cell r="B8752"/>
          <cell r="C8752"/>
          <cell r="D8752"/>
          <cell r="E8752"/>
          <cell r="F8752"/>
          <cell r="G8752"/>
          <cell r="H8752" t="str">
            <v/>
          </cell>
        </row>
        <row r="8753">
          <cell r="A8753"/>
          <cell r="B8753"/>
          <cell r="C8753"/>
          <cell r="D8753"/>
          <cell r="E8753"/>
          <cell r="F8753"/>
          <cell r="G8753"/>
          <cell r="H8753" t="str">
            <v/>
          </cell>
        </row>
        <row r="8754">
          <cell r="A8754"/>
          <cell r="B8754"/>
          <cell r="C8754"/>
          <cell r="D8754"/>
          <cell r="E8754"/>
          <cell r="F8754"/>
          <cell r="G8754"/>
          <cell r="H8754" t="str">
            <v/>
          </cell>
        </row>
        <row r="8755">
          <cell r="A8755"/>
          <cell r="B8755"/>
          <cell r="C8755"/>
          <cell r="D8755"/>
          <cell r="E8755"/>
          <cell r="F8755"/>
          <cell r="G8755"/>
          <cell r="H8755" t="str">
            <v/>
          </cell>
        </row>
        <row r="8756">
          <cell r="A8756"/>
          <cell r="B8756"/>
          <cell r="C8756"/>
          <cell r="D8756"/>
          <cell r="E8756"/>
          <cell r="F8756"/>
          <cell r="G8756"/>
          <cell r="H8756" t="str">
            <v/>
          </cell>
        </row>
        <row r="8757">
          <cell r="A8757"/>
          <cell r="B8757"/>
          <cell r="C8757"/>
          <cell r="D8757"/>
          <cell r="E8757"/>
          <cell r="F8757"/>
          <cell r="G8757"/>
          <cell r="H8757" t="str">
            <v/>
          </cell>
        </row>
        <row r="8758">
          <cell r="A8758"/>
          <cell r="B8758"/>
          <cell r="C8758"/>
          <cell r="D8758"/>
          <cell r="E8758"/>
          <cell r="F8758"/>
          <cell r="G8758"/>
          <cell r="H8758" t="str">
            <v/>
          </cell>
        </row>
        <row r="8759">
          <cell r="A8759"/>
          <cell r="B8759"/>
          <cell r="C8759"/>
          <cell r="D8759"/>
          <cell r="E8759"/>
          <cell r="F8759"/>
          <cell r="G8759"/>
          <cell r="H8759" t="str">
            <v/>
          </cell>
        </row>
        <row r="8760">
          <cell r="A8760" t="str">
            <v xml:space="preserve">TOTAL CANTIDAD ITEM </v>
          </cell>
          <cell r="B8760"/>
          <cell r="C8760"/>
          <cell r="D8760"/>
          <cell r="E8760"/>
          <cell r="F8760"/>
          <cell r="G8760"/>
          <cell r="H8760" t="str">
            <v/>
          </cell>
        </row>
        <row r="8761">
          <cell r="A8761" t="str">
            <v>INSERTE PLANO, GRÁFICO O ESQUEMA AQUÍ</v>
          </cell>
          <cell r="B8761"/>
          <cell r="C8761"/>
          <cell r="D8761"/>
          <cell r="E8761"/>
          <cell r="F8761"/>
          <cell r="G8761"/>
          <cell r="H8761"/>
        </row>
        <row r="8762">
          <cell r="A8762"/>
          <cell r="B8762"/>
          <cell r="C8762"/>
          <cell r="D8762"/>
          <cell r="E8762"/>
          <cell r="F8762"/>
          <cell r="G8762"/>
          <cell r="H8762"/>
        </row>
        <row r="8763">
          <cell r="A8763"/>
          <cell r="B8763"/>
          <cell r="C8763"/>
          <cell r="D8763"/>
          <cell r="E8763"/>
          <cell r="F8763"/>
          <cell r="G8763"/>
          <cell r="H8763"/>
        </row>
        <row r="8764">
          <cell r="A8764"/>
          <cell r="B8764"/>
          <cell r="C8764"/>
          <cell r="D8764"/>
          <cell r="E8764"/>
          <cell r="F8764"/>
          <cell r="G8764"/>
          <cell r="H8764"/>
        </row>
        <row r="8765">
          <cell r="A8765"/>
          <cell r="B8765"/>
          <cell r="C8765"/>
          <cell r="D8765"/>
          <cell r="E8765"/>
          <cell r="F8765"/>
          <cell r="G8765"/>
          <cell r="H8765"/>
        </row>
        <row r="8766">
          <cell r="A8766"/>
          <cell r="B8766"/>
          <cell r="C8766"/>
          <cell r="D8766"/>
          <cell r="E8766"/>
          <cell r="F8766"/>
          <cell r="G8766"/>
          <cell r="H8766"/>
        </row>
        <row r="8767">
          <cell r="A8767"/>
          <cell r="B8767"/>
          <cell r="C8767"/>
          <cell r="D8767"/>
          <cell r="E8767"/>
          <cell r="F8767"/>
          <cell r="G8767"/>
          <cell r="H8767"/>
        </row>
        <row r="8768">
          <cell r="A8768"/>
          <cell r="B8768"/>
          <cell r="C8768"/>
          <cell r="D8768"/>
          <cell r="E8768"/>
          <cell r="F8768"/>
          <cell r="G8768"/>
          <cell r="H8768"/>
        </row>
        <row r="8769">
          <cell r="A8769"/>
          <cell r="B8769"/>
          <cell r="C8769"/>
          <cell r="D8769"/>
          <cell r="E8769"/>
          <cell r="F8769"/>
          <cell r="G8769"/>
          <cell r="H8769"/>
        </row>
        <row r="8770">
          <cell r="A8770"/>
          <cell r="B8770"/>
          <cell r="C8770"/>
          <cell r="D8770"/>
          <cell r="E8770"/>
          <cell r="F8770"/>
          <cell r="G8770"/>
          <cell r="H8770"/>
        </row>
        <row r="8771">
          <cell r="A8771"/>
          <cell r="B8771"/>
          <cell r="C8771"/>
          <cell r="D8771"/>
          <cell r="E8771"/>
          <cell r="F8771"/>
          <cell r="G8771"/>
          <cell r="H8771"/>
        </row>
        <row r="8772">
          <cell r="A8772"/>
          <cell r="B8772"/>
          <cell r="C8772"/>
          <cell r="D8772"/>
          <cell r="E8772"/>
          <cell r="F8772"/>
          <cell r="G8772"/>
          <cell r="H8772"/>
        </row>
        <row r="8773">
          <cell r="A8773"/>
          <cell r="B8773"/>
          <cell r="C8773"/>
          <cell r="D8773"/>
          <cell r="E8773"/>
          <cell r="F8773"/>
          <cell r="G8773"/>
          <cell r="H8773"/>
        </row>
        <row r="8774">
          <cell r="A8774"/>
          <cell r="B8774"/>
          <cell r="C8774"/>
          <cell r="D8774"/>
          <cell r="E8774"/>
          <cell r="F8774"/>
          <cell r="G8774"/>
          <cell r="H8774"/>
        </row>
        <row r="8775">
          <cell r="A8775"/>
          <cell r="B8775"/>
          <cell r="C8775"/>
          <cell r="D8775"/>
          <cell r="E8775"/>
          <cell r="F8775"/>
          <cell r="G8775"/>
          <cell r="H8775"/>
        </row>
        <row r="8776">
          <cell r="A8776"/>
          <cell r="B8776"/>
          <cell r="C8776"/>
          <cell r="D8776"/>
          <cell r="E8776"/>
          <cell r="F8776"/>
          <cell r="G8776"/>
          <cell r="H8776"/>
        </row>
        <row r="8777">
          <cell r="A8777"/>
          <cell r="B8777"/>
          <cell r="C8777"/>
          <cell r="D8777"/>
          <cell r="E8777"/>
          <cell r="F8777"/>
          <cell r="G8777"/>
          <cell r="H8777"/>
        </row>
        <row r="8778">
          <cell r="A8778"/>
          <cell r="B8778"/>
          <cell r="C8778"/>
          <cell r="D8778"/>
          <cell r="E8778"/>
          <cell r="F8778"/>
          <cell r="G8778"/>
          <cell r="H8778"/>
        </row>
        <row r="8779">
          <cell r="A8779"/>
          <cell r="B8779"/>
          <cell r="C8779"/>
          <cell r="D8779"/>
          <cell r="E8779"/>
          <cell r="F8779"/>
          <cell r="G8779"/>
          <cell r="H8779"/>
        </row>
        <row r="8780">
          <cell r="A8780"/>
          <cell r="B8780"/>
          <cell r="C8780"/>
          <cell r="D8780"/>
          <cell r="E8780"/>
          <cell r="F8780"/>
          <cell r="G8780"/>
          <cell r="H8780"/>
        </row>
        <row r="8781">
          <cell r="A8781"/>
          <cell r="C8781"/>
          <cell r="D8781"/>
          <cell r="E8781"/>
          <cell r="F8781"/>
          <cell r="G8781"/>
        </row>
        <row r="8782">
          <cell r="A8782"/>
          <cell r="C8782"/>
          <cell r="D8782"/>
          <cell r="E8782"/>
          <cell r="F8782"/>
          <cell r="G8782"/>
        </row>
        <row r="8783">
          <cell r="A8783"/>
          <cell r="B8783"/>
          <cell r="C8783"/>
          <cell r="D8783"/>
          <cell r="E8783"/>
          <cell r="F8783"/>
          <cell r="G8783"/>
        </row>
        <row r="8784">
          <cell r="A8784"/>
          <cell r="B8784" t="str">
            <v>LUIS ROBERTO MONTERROSA OROZCO</v>
          </cell>
          <cell r="C8784"/>
          <cell r="D8784"/>
          <cell r="E8784"/>
          <cell r="F8784"/>
          <cell r="G8784"/>
        </row>
        <row r="8785">
          <cell r="A8785"/>
          <cell r="B8785" t="str">
            <v>ING. CIVIL CONSULTOR EXTERNO</v>
          </cell>
          <cell r="C8785"/>
          <cell r="D8785"/>
          <cell r="E8785"/>
          <cell r="F8785"/>
          <cell r="G8785"/>
        </row>
        <row r="8786">
          <cell r="A8786"/>
          <cell r="B8786" t="str">
            <v>PLANEACION MUNICIPAL</v>
          </cell>
          <cell r="C8786"/>
          <cell r="D8786"/>
          <cell r="E8786"/>
          <cell r="F8786"/>
          <cell r="G8786"/>
        </row>
        <row r="8787">
          <cell r="A8787"/>
          <cell r="B8787" t="str">
            <v>M.P. 5202140692</v>
          </cell>
          <cell r="C8787" t="str">
            <v>ITEM  - PÁGINA 2</v>
          </cell>
          <cell r="D8787"/>
          <cell r="E8787"/>
          <cell r="F8787"/>
          <cell r="G8787"/>
          <cell r="H8787"/>
        </row>
        <row r="8788">
          <cell r="A8788" t="str">
            <v>DEPARTAMENTO DE ANTIOQUIA</v>
          </cell>
          <cell r="B8788"/>
          <cell r="C8788"/>
          <cell r="D8788"/>
          <cell r="E8788"/>
          <cell r="F8788"/>
          <cell r="G8788"/>
          <cell r="H8788"/>
        </row>
        <row r="8789">
          <cell r="A8789" t="str">
            <v>MUNICIPIO DE CAUCASIA</v>
          </cell>
          <cell r="B8789"/>
          <cell r="C8789"/>
          <cell r="D8789"/>
          <cell r="E8789"/>
          <cell r="F8789"/>
          <cell r="G8789"/>
          <cell r="H8789"/>
        </row>
        <row r="8790">
          <cell r="A8790" t="str">
            <v>PROYECTO: CONSTRUCCION DE PAVIMENTO RIGIDO URBANO EN LA URBANIZACION VILLA SUAREZ DEL MUNICIPIO DE CAUCASIA ,ANTIOQUIA</v>
          </cell>
          <cell r="B8790"/>
          <cell r="C8790"/>
          <cell r="D8790"/>
          <cell r="E8790"/>
          <cell r="F8790"/>
          <cell r="G8790"/>
          <cell r="H8790"/>
        </row>
        <row r="8791">
          <cell r="A8791"/>
          <cell r="C8791"/>
          <cell r="D8791"/>
          <cell r="E8791"/>
          <cell r="F8791"/>
          <cell r="G8791"/>
          <cell r="H8791"/>
        </row>
        <row r="8792">
          <cell r="A8792" t="str">
            <v>MEMORIAS DE OBRA</v>
          </cell>
          <cell r="B8792"/>
          <cell r="C8792"/>
          <cell r="D8792"/>
          <cell r="E8792"/>
          <cell r="F8792"/>
          <cell r="G8792"/>
          <cell r="H8792"/>
        </row>
        <row r="8794">
          <cell r="A8794" t="str">
            <v>ITEM</v>
          </cell>
          <cell r="B8794" t="str">
            <v>DESCRIPCIÓN</v>
          </cell>
          <cell r="C8794"/>
          <cell r="D8794"/>
          <cell r="E8794"/>
          <cell r="F8794"/>
          <cell r="G8794" t="str">
            <v>UNIDAD</v>
          </cell>
          <cell r="H8794" t="str">
            <v>CANTIDAD</v>
          </cell>
        </row>
        <row r="8795">
          <cell r="A8795"/>
          <cell r="B8795" t="str">
            <v/>
          </cell>
          <cell r="C8795"/>
          <cell r="D8795"/>
          <cell r="E8795"/>
          <cell r="F8795"/>
          <cell r="G8795" t="str">
            <v/>
          </cell>
          <cell r="H8795" t="str">
            <v/>
          </cell>
        </row>
        <row r="8796">
          <cell r="A8796"/>
          <cell r="B8796"/>
          <cell r="C8796"/>
          <cell r="D8796"/>
          <cell r="E8796"/>
          <cell r="F8796"/>
          <cell r="G8796"/>
        </row>
        <row r="8797">
          <cell r="A8797" t="str">
            <v>DETALLE</v>
          </cell>
          <cell r="B8797"/>
          <cell r="C8797" t="str">
            <v>FACTOR</v>
          </cell>
          <cell r="D8797" t="str">
            <v>CANTIDAD</v>
          </cell>
          <cell r="E8797" t="str">
            <v>A (ML)</v>
          </cell>
          <cell r="F8797" t="str">
            <v>B (M2)</v>
          </cell>
          <cell r="G8797" t="str">
            <v>C (M3)</v>
          </cell>
          <cell r="H8797" t="str">
            <v>TOTAL</v>
          </cell>
        </row>
        <row r="8798">
          <cell r="A8798"/>
          <cell r="B8798"/>
          <cell r="C8798"/>
          <cell r="D8798"/>
          <cell r="E8798"/>
          <cell r="F8798"/>
          <cell r="G8798"/>
          <cell r="H8798" t="str">
            <v/>
          </cell>
        </row>
        <row r="8799">
          <cell r="A8799"/>
          <cell r="B8799"/>
          <cell r="C8799"/>
          <cell r="D8799"/>
          <cell r="E8799"/>
          <cell r="F8799"/>
          <cell r="G8799"/>
          <cell r="H8799" t="str">
            <v/>
          </cell>
        </row>
        <row r="8800">
          <cell r="A8800"/>
          <cell r="B8800"/>
          <cell r="C8800"/>
          <cell r="D8800"/>
          <cell r="E8800"/>
          <cell r="F8800"/>
          <cell r="G8800"/>
          <cell r="H8800" t="str">
            <v/>
          </cell>
        </row>
        <row r="8801">
          <cell r="A8801"/>
          <cell r="B8801"/>
          <cell r="C8801"/>
          <cell r="D8801"/>
          <cell r="E8801"/>
          <cell r="F8801"/>
          <cell r="G8801"/>
          <cell r="H8801" t="str">
            <v/>
          </cell>
        </row>
        <row r="8802">
          <cell r="A8802"/>
          <cell r="B8802"/>
          <cell r="C8802"/>
          <cell r="D8802"/>
          <cell r="E8802"/>
          <cell r="F8802"/>
          <cell r="G8802"/>
          <cell r="H8802" t="str">
            <v/>
          </cell>
        </row>
        <row r="8803">
          <cell r="A8803"/>
          <cell r="B8803"/>
          <cell r="C8803"/>
          <cell r="D8803"/>
          <cell r="E8803"/>
          <cell r="F8803"/>
          <cell r="G8803"/>
          <cell r="H8803" t="str">
            <v/>
          </cell>
        </row>
        <row r="8804">
          <cell r="A8804"/>
          <cell r="B8804"/>
          <cell r="C8804"/>
          <cell r="D8804"/>
          <cell r="E8804"/>
          <cell r="F8804"/>
          <cell r="G8804"/>
          <cell r="H8804" t="str">
            <v/>
          </cell>
        </row>
        <row r="8805">
          <cell r="A8805"/>
          <cell r="B8805"/>
          <cell r="C8805"/>
          <cell r="D8805"/>
          <cell r="E8805"/>
          <cell r="F8805"/>
          <cell r="G8805"/>
          <cell r="H8805" t="str">
            <v/>
          </cell>
        </row>
        <row r="8806">
          <cell r="A8806"/>
          <cell r="B8806"/>
          <cell r="C8806"/>
          <cell r="D8806"/>
          <cell r="E8806"/>
          <cell r="F8806"/>
          <cell r="G8806"/>
          <cell r="H8806" t="str">
            <v/>
          </cell>
        </row>
        <row r="8807">
          <cell r="A8807"/>
          <cell r="B8807"/>
          <cell r="C8807"/>
          <cell r="D8807"/>
          <cell r="E8807"/>
          <cell r="F8807"/>
          <cell r="G8807"/>
          <cell r="H8807" t="str">
            <v/>
          </cell>
        </row>
        <row r="8808">
          <cell r="A8808"/>
          <cell r="B8808"/>
          <cell r="C8808"/>
          <cell r="D8808"/>
          <cell r="E8808"/>
          <cell r="F8808"/>
          <cell r="G8808"/>
          <cell r="H8808" t="str">
            <v/>
          </cell>
        </row>
        <row r="8809">
          <cell r="A8809"/>
          <cell r="B8809"/>
          <cell r="C8809"/>
          <cell r="D8809"/>
          <cell r="E8809"/>
          <cell r="F8809"/>
          <cell r="G8809"/>
          <cell r="H8809" t="str">
            <v/>
          </cell>
        </row>
        <row r="8810">
          <cell r="A8810"/>
          <cell r="B8810"/>
          <cell r="C8810"/>
          <cell r="D8810"/>
          <cell r="E8810"/>
          <cell r="F8810"/>
          <cell r="G8810"/>
          <cell r="H8810" t="str">
            <v/>
          </cell>
        </row>
        <row r="8811">
          <cell r="A8811"/>
          <cell r="B8811"/>
          <cell r="C8811"/>
          <cell r="D8811"/>
          <cell r="E8811"/>
          <cell r="F8811"/>
          <cell r="G8811"/>
          <cell r="H8811" t="str">
            <v/>
          </cell>
        </row>
        <row r="8812">
          <cell r="A8812"/>
          <cell r="B8812"/>
          <cell r="C8812"/>
          <cell r="D8812"/>
          <cell r="E8812"/>
          <cell r="F8812"/>
          <cell r="G8812"/>
          <cell r="H8812" t="str">
            <v/>
          </cell>
        </row>
        <row r="8813">
          <cell r="A8813"/>
          <cell r="B8813"/>
          <cell r="C8813"/>
          <cell r="D8813"/>
          <cell r="E8813"/>
          <cell r="F8813"/>
          <cell r="G8813"/>
          <cell r="H8813" t="str">
            <v/>
          </cell>
        </row>
        <row r="8814">
          <cell r="A8814"/>
          <cell r="B8814"/>
          <cell r="C8814"/>
          <cell r="D8814"/>
          <cell r="E8814"/>
          <cell r="F8814"/>
          <cell r="G8814"/>
          <cell r="H8814" t="str">
            <v/>
          </cell>
        </row>
        <row r="8815">
          <cell r="A8815"/>
          <cell r="B8815"/>
          <cell r="C8815"/>
          <cell r="D8815"/>
          <cell r="E8815"/>
          <cell r="F8815"/>
          <cell r="G8815"/>
          <cell r="H8815" t="str">
            <v/>
          </cell>
        </row>
        <row r="8816">
          <cell r="A8816"/>
          <cell r="B8816"/>
          <cell r="C8816"/>
          <cell r="D8816"/>
          <cell r="E8816"/>
          <cell r="F8816"/>
          <cell r="G8816"/>
          <cell r="H8816" t="str">
            <v/>
          </cell>
        </row>
        <row r="8817">
          <cell r="A8817"/>
          <cell r="B8817"/>
          <cell r="C8817"/>
          <cell r="D8817"/>
          <cell r="E8817"/>
          <cell r="F8817"/>
          <cell r="G8817"/>
          <cell r="H8817" t="str">
            <v/>
          </cell>
        </row>
        <row r="8818">
          <cell r="A8818"/>
          <cell r="B8818"/>
          <cell r="C8818"/>
          <cell r="D8818"/>
          <cell r="E8818"/>
          <cell r="F8818"/>
          <cell r="G8818"/>
          <cell r="H8818" t="str">
            <v/>
          </cell>
        </row>
        <row r="8819">
          <cell r="A8819"/>
          <cell r="B8819"/>
          <cell r="C8819"/>
          <cell r="D8819"/>
          <cell r="E8819"/>
          <cell r="F8819"/>
          <cell r="G8819"/>
          <cell r="H8819" t="str">
            <v/>
          </cell>
        </row>
        <row r="8820">
          <cell r="A8820"/>
          <cell r="B8820"/>
          <cell r="C8820"/>
          <cell r="D8820"/>
          <cell r="E8820"/>
          <cell r="F8820"/>
          <cell r="G8820"/>
          <cell r="H8820" t="str">
            <v/>
          </cell>
        </row>
        <row r="8821">
          <cell r="A8821"/>
          <cell r="B8821"/>
          <cell r="C8821"/>
          <cell r="D8821"/>
          <cell r="E8821"/>
          <cell r="F8821"/>
          <cell r="G8821"/>
          <cell r="H8821" t="str">
            <v/>
          </cell>
        </row>
        <row r="8822">
          <cell r="A8822"/>
          <cell r="B8822"/>
          <cell r="C8822"/>
          <cell r="D8822"/>
          <cell r="E8822"/>
          <cell r="F8822"/>
          <cell r="G8822"/>
          <cell r="H8822" t="str">
            <v/>
          </cell>
        </row>
        <row r="8823">
          <cell r="A8823"/>
          <cell r="B8823"/>
          <cell r="C8823"/>
          <cell r="D8823"/>
          <cell r="E8823"/>
          <cell r="F8823"/>
          <cell r="G8823"/>
          <cell r="H8823" t="str">
            <v/>
          </cell>
        </row>
        <row r="8824">
          <cell r="A8824"/>
          <cell r="B8824"/>
          <cell r="C8824"/>
          <cell r="D8824"/>
          <cell r="E8824"/>
          <cell r="F8824"/>
          <cell r="G8824"/>
          <cell r="H8824" t="str">
            <v/>
          </cell>
        </row>
        <row r="8825">
          <cell r="A8825"/>
          <cell r="B8825"/>
          <cell r="C8825"/>
          <cell r="D8825"/>
          <cell r="E8825"/>
          <cell r="F8825"/>
          <cell r="G8825"/>
          <cell r="H8825" t="str">
            <v/>
          </cell>
        </row>
        <row r="8826">
          <cell r="A8826"/>
          <cell r="B8826"/>
          <cell r="C8826"/>
          <cell r="D8826"/>
          <cell r="E8826"/>
          <cell r="F8826"/>
          <cell r="G8826"/>
          <cell r="H8826" t="str">
            <v/>
          </cell>
        </row>
        <row r="8827">
          <cell r="A8827"/>
          <cell r="B8827"/>
          <cell r="C8827"/>
          <cell r="D8827"/>
          <cell r="E8827"/>
          <cell r="F8827"/>
          <cell r="G8827"/>
          <cell r="H8827" t="str">
            <v/>
          </cell>
        </row>
        <row r="8828">
          <cell r="A8828"/>
          <cell r="B8828"/>
          <cell r="C8828"/>
          <cell r="D8828"/>
          <cell r="E8828"/>
          <cell r="F8828"/>
          <cell r="G8828"/>
          <cell r="H8828" t="str">
            <v/>
          </cell>
        </row>
        <row r="8829">
          <cell r="A8829" t="str">
            <v>ITEM  - PÁGINA 1</v>
          </cell>
          <cell r="B8829"/>
          <cell r="C8829"/>
          <cell r="D8829"/>
          <cell r="E8829"/>
          <cell r="F8829"/>
          <cell r="G8829"/>
          <cell r="H8829"/>
        </row>
        <row r="8830">
          <cell r="A8830"/>
          <cell r="B8830"/>
          <cell r="C8830"/>
          <cell r="D8830"/>
          <cell r="E8830"/>
          <cell r="F8830"/>
          <cell r="G8830"/>
          <cell r="H8830" t="str">
            <v/>
          </cell>
        </row>
        <row r="8831">
          <cell r="A8831"/>
          <cell r="B8831"/>
          <cell r="C8831"/>
          <cell r="D8831"/>
          <cell r="E8831"/>
          <cell r="F8831"/>
          <cell r="G8831"/>
          <cell r="H8831" t="str">
            <v/>
          </cell>
        </row>
        <row r="8832">
          <cell r="A8832"/>
          <cell r="B8832"/>
          <cell r="C8832"/>
          <cell r="D8832"/>
          <cell r="E8832"/>
          <cell r="F8832"/>
          <cell r="G8832"/>
          <cell r="H8832" t="str">
            <v/>
          </cell>
        </row>
        <row r="8833">
          <cell r="A8833"/>
          <cell r="B8833"/>
          <cell r="C8833"/>
          <cell r="D8833"/>
          <cell r="E8833"/>
          <cell r="F8833"/>
          <cell r="G8833"/>
          <cell r="H8833" t="str">
            <v/>
          </cell>
        </row>
        <row r="8834">
          <cell r="A8834"/>
          <cell r="B8834"/>
          <cell r="C8834"/>
          <cell r="D8834"/>
          <cell r="E8834"/>
          <cell r="F8834"/>
          <cell r="G8834"/>
          <cell r="H8834" t="str">
            <v/>
          </cell>
        </row>
        <row r="8835">
          <cell r="A8835"/>
          <cell r="B8835"/>
          <cell r="C8835"/>
          <cell r="D8835"/>
          <cell r="E8835"/>
          <cell r="F8835"/>
          <cell r="G8835"/>
          <cell r="H8835" t="str">
            <v/>
          </cell>
        </row>
        <row r="8836">
          <cell r="A8836"/>
          <cell r="B8836"/>
          <cell r="C8836"/>
          <cell r="D8836"/>
          <cell r="E8836"/>
          <cell r="F8836"/>
          <cell r="G8836"/>
          <cell r="H8836" t="str">
            <v/>
          </cell>
        </row>
        <row r="8837">
          <cell r="A8837"/>
          <cell r="B8837"/>
          <cell r="C8837"/>
          <cell r="D8837"/>
          <cell r="E8837"/>
          <cell r="F8837"/>
          <cell r="G8837"/>
          <cell r="H8837" t="str">
            <v/>
          </cell>
        </row>
        <row r="8838">
          <cell r="A8838"/>
          <cell r="B8838"/>
          <cell r="C8838"/>
          <cell r="D8838"/>
          <cell r="E8838"/>
          <cell r="F8838"/>
          <cell r="G8838"/>
          <cell r="H8838" t="str">
            <v/>
          </cell>
        </row>
        <row r="8839">
          <cell r="A8839"/>
          <cell r="B8839"/>
          <cell r="C8839"/>
          <cell r="D8839"/>
          <cell r="E8839"/>
          <cell r="F8839"/>
          <cell r="G8839"/>
          <cell r="H8839" t="str">
            <v/>
          </cell>
        </row>
        <row r="8840">
          <cell r="A8840"/>
          <cell r="B8840"/>
          <cell r="C8840"/>
          <cell r="D8840"/>
          <cell r="E8840"/>
          <cell r="F8840"/>
          <cell r="G8840"/>
          <cell r="H8840" t="str">
            <v/>
          </cell>
        </row>
        <row r="8841">
          <cell r="A8841"/>
          <cell r="B8841"/>
          <cell r="C8841"/>
          <cell r="D8841"/>
          <cell r="E8841"/>
          <cell r="F8841"/>
          <cell r="G8841"/>
          <cell r="H8841" t="str">
            <v/>
          </cell>
        </row>
        <row r="8842">
          <cell r="A8842"/>
          <cell r="B8842"/>
          <cell r="C8842"/>
          <cell r="D8842"/>
          <cell r="E8842"/>
          <cell r="F8842"/>
          <cell r="G8842"/>
          <cell r="H8842" t="str">
            <v/>
          </cell>
        </row>
        <row r="8843">
          <cell r="A8843"/>
          <cell r="B8843"/>
          <cell r="C8843"/>
          <cell r="D8843"/>
          <cell r="E8843"/>
          <cell r="F8843"/>
          <cell r="G8843"/>
          <cell r="H8843" t="str">
            <v/>
          </cell>
        </row>
        <row r="8844">
          <cell r="A8844"/>
          <cell r="B8844"/>
          <cell r="C8844"/>
          <cell r="D8844"/>
          <cell r="E8844"/>
          <cell r="F8844"/>
          <cell r="G8844"/>
          <cell r="H8844" t="str">
            <v/>
          </cell>
        </row>
        <row r="8845">
          <cell r="A8845"/>
          <cell r="B8845"/>
          <cell r="C8845"/>
          <cell r="D8845"/>
          <cell r="E8845"/>
          <cell r="F8845"/>
          <cell r="G8845"/>
          <cell r="H8845" t="str">
            <v/>
          </cell>
        </row>
        <row r="8846">
          <cell r="A8846"/>
          <cell r="B8846"/>
          <cell r="C8846"/>
          <cell r="D8846"/>
          <cell r="E8846"/>
          <cell r="F8846"/>
          <cell r="G8846"/>
          <cell r="H8846" t="str">
            <v/>
          </cell>
        </row>
        <row r="8847">
          <cell r="A8847" t="str">
            <v xml:space="preserve">TOTAL CANTIDAD ITEM </v>
          </cell>
          <cell r="B8847"/>
          <cell r="C8847"/>
          <cell r="D8847"/>
          <cell r="E8847"/>
          <cell r="F8847"/>
          <cell r="G8847"/>
          <cell r="H8847" t="str">
            <v/>
          </cell>
        </row>
        <row r="8848">
          <cell r="A8848" t="str">
            <v>INSERTE PLANO, GRÁFICO O ESQUEMA AQUÍ</v>
          </cell>
          <cell r="B8848"/>
          <cell r="C8848"/>
          <cell r="D8848"/>
          <cell r="E8848"/>
          <cell r="F8848"/>
          <cell r="G8848"/>
          <cell r="H8848"/>
        </row>
        <row r="8849">
          <cell r="A8849"/>
          <cell r="B8849"/>
          <cell r="C8849"/>
          <cell r="D8849"/>
          <cell r="E8849"/>
          <cell r="F8849"/>
          <cell r="G8849"/>
          <cell r="H8849"/>
        </row>
        <row r="8850">
          <cell r="A8850"/>
          <cell r="B8850"/>
          <cell r="C8850"/>
          <cell r="D8850"/>
          <cell r="E8850"/>
          <cell r="F8850"/>
          <cell r="G8850"/>
          <cell r="H8850"/>
        </row>
        <row r="8851">
          <cell r="A8851"/>
          <cell r="B8851"/>
          <cell r="C8851"/>
          <cell r="D8851"/>
          <cell r="E8851"/>
          <cell r="F8851"/>
          <cell r="G8851"/>
          <cell r="H8851"/>
        </row>
        <row r="8852">
          <cell r="A8852"/>
          <cell r="B8852"/>
          <cell r="C8852"/>
          <cell r="D8852"/>
          <cell r="E8852"/>
          <cell r="F8852"/>
          <cell r="G8852"/>
          <cell r="H8852"/>
        </row>
        <row r="8853">
          <cell r="A8853"/>
          <cell r="B8853"/>
          <cell r="C8853"/>
          <cell r="D8853"/>
          <cell r="E8853"/>
          <cell r="F8853"/>
          <cell r="G8853"/>
          <cell r="H8853"/>
        </row>
        <row r="8854">
          <cell r="A8854"/>
          <cell r="B8854"/>
          <cell r="C8854"/>
          <cell r="D8854"/>
          <cell r="E8854"/>
          <cell r="F8854"/>
          <cell r="G8854"/>
          <cell r="H8854"/>
        </row>
        <row r="8855">
          <cell r="A8855"/>
          <cell r="B8855"/>
          <cell r="C8855"/>
          <cell r="D8855"/>
          <cell r="E8855"/>
          <cell r="F8855"/>
          <cell r="G8855"/>
          <cell r="H8855"/>
        </row>
        <row r="8856">
          <cell r="A8856"/>
          <cell r="B8856"/>
          <cell r="C8856"/>
          <cell r="D8856"/>
          <cell r="E8856"/>
          <cell r="F8856"/>
          <cell r="G8856"/>
          <cell r="H8856"/>
        </row>
        <row r="8857">
          <cell r="A8857"/>
          <cell r="B8857"/>
          <cell r="C8857"/>
          <cell r="D8857"/>
          <cell r="E8857"/>
          <cell r="F8857"/>
          <cell r="G8857"/>
          <cell r="H8857"/>
        </row>
        <row r="8858">
          <cell r="A8858"/>
          <cell r="B8858"/>
          <cell r="C8858"/>
          <cell r="D8858"/>
          <cell r="E8858"/>
          <cell r="F8858"/>
          <cell r="G8858"/>
          <cell r="H8858"/>
        </row>
        <row r="8859">
          <cell r="A8859"/>
          <cell r="B8859"/>
          <cell r="C8859"/>
          <cell r="D8859"/>
          <cell r="E8859"/>
          <cell r="F8859"/>
          <cell r="G8859"/>
          <cell r="H8859"/>
        </row>
        <row r="8860">
          <cell r="A8860"/>
          <cell r="B8860"/>
          <cell r="C8860"/>
          <cell r="D8860"/>
          <cell r="E8860"/>
          <cell r="F8860"/>
          <cell r="G8860"/>
          <cell r="H8860"/>
        </row>
        <row r="8861">
          <cell r="A8861"/>
          <cell r="B8861"/>
          <cell r="C8861"/>
          <cell r="D8861"/>
          <cell r="E8861"/>
          <cell r="F8861"/>
          <cell r="G8861"/>
          <cell r="H8861"/>
        </row>
        <row r="8862">
          <cell r="A8862"/>
          <cell r="B8862"/>
          <cell r="C8862"/>
          <cell r="D8862"/>
          <cell r="E8862"/>
          <cell r="F8862"/>
          <cell r="G8862"/>
          <cell r="H8862"/>
        </row>
        <row r="8863">
          <cell r="A8863"/>
          <cell r="B8863"/>
          <cell r="C8863"/>
          <cell r="D8863"/>
          <cell r="E8863"/>
          <cell r="F8863"/>
          <cell r="G8863"/>
          <cell r="H8863"/>
        </row>
        <row r="8864">
          <cell r="A8864"/>
          <cell r="B8864"/>
          <cell r="C8864"/>
          <cell r="D8864"/>
          <cell r="E8864"/>
          <cell r="F8864"/>
          <cell r="G8864"/>
          <cell r="H8864"/>
        </row>
        <row r="8865">
          <cell r="A8865"/>
          <cell r="B8865"/>
          <cell r="C8865"/>
          <cell r="D8865"/>
          <cell r="E8865"/>
          <cell r="F8865"/>
          <cell r="G8865"/>
          <cell r="H8865"/>
        </row>
        <row r="8866">
          <cell r="A8866"/>
          <cell r="B8866"/>
          <cell r="C8866"/>
          <cell r="D8866"/>
          <cell r="E8866"/>
          <cell r="F8866"/>
          <cell r="G8866"/>
          <cell r="H8866"/>
        </row>
        <row r="8867">
          <cell r="A8867"/>
          <cell r="B8867"/>
          <cell r="C8867"/>
          <cell r="D8867"/>
          <cell r="E8867"/>
          <cell r="F8867"/>
          <cell r="G8867"/>
          <cell r="H8867"/>
        </row>
        <row r="8868">
          <cell r="A8868"/>
          <cell r="C8868"/>
          <cell r="D8868"/>
          <cell r="E8868"/>
          <cell r="F8868"/>
          <cell r="G8868"/>
        </row>
        <row r="8869">
          <cell r="A8869"/>
          <cell r="C8869"/>
          <cell r="D8869"/>
          <cell r="E8869"/>
          <cell r="F8869"/>
          <cell r="G8869"/>
        </row>
        <row r="8870">
          <cell r="A8870"/>
          <cell r="B8870"/>
          <cell r="C8870"/>
          <cell r="D8870"/>
          <cell r="E8870"/>
          <cell r="F8870"/>
          <cell r="G8870"/>
        </row>
        <row r="8871">
          <cell r="A8871"/>
          <cell r="B8871" t="str">
            <v>LUIS ROBERTO MONTERROSA OROZCO</v>
          </cell>
          <cell r="C8871"/>
          <cell r="D8871"/>
          <cell r="E8871"/>
          <cell r="F8871"/>
          <cell r="G8871"/>
        </row>
        <row r="8872">
          <cell r="A8872"/>
          <cell r="B8872" t="str">
            <v>ING. CIVIL CONSULTOR EXTERNO</v>
          </cell>
          <cell r="C8872"/>
          <cell r="D8872"/>
          <cell r="E8872"/>
          <cell r="F8872"/>
          <cell r="G8872"/>
        </row>
        <row r="8873">
          <cell r="A8873"/>
          <cell r="B8873" t="str">
            <v>PLANEACION MUNICIPAL</v>
          </cell>
          <cell r="C8873"/>
          <cell r="D8873"/>
          <cell r="E8873"/>
          <cell r="F8873"/>
          <cell r="G8873"/>
        </row>
        <row r="8874">
          <cell r="A8874"/>
          <cell r="B8874" t="str">
            <v>M.P. 5202140692</v>
          </cell>
          <cell r="C8874" t="str">
            <v>ITEM  - PÁGINA 2</v>
          </cell>
          <cell r="D8874"/>
          <cell r="E8874"/>
          <cell r="F8874"/>
          <cell r="G8874"/>
          <cell r="H8874"/>
        </row>
        <row r="8875">
          <cell r="A8875" t="str">
            <v>DEPARTAMENTO DE ANTIOQUIA</v>
          </cell>
          <cell r="B8875"/>
          <cell r="C8875"/>
          <cell r="D8875"/>
          <cell r="E8875"/>
          <cell r="F8875"/>
          <cell r="G8875"/>
          <cell r="H8875"/>
        </row>
        <row r="8876">
          <cell r="A8876" t="str">
            <v>MUNICIPIO DE CAUCASIA</v>
          </cell>
          <cell r="B8876"/>
          <cell r="C8876"/>
          <cell r="D8876"/>
          <cell r="E8876"/>
          <cell r="F8876"/>
          <cell r="G8876"/>
          <cell r="H8876"/>
        </row>
        <row r="8877">
          <cell r="A8877" t="str">
            <v>PROYECTO: CONSTRUCCION DE PAVIMENTO RIGIDO URBANO EN LA URBANIZACION VILLA SUAREZ DEL MUNICIPIO DE CAUCASIA ,ANTIOQUIA</v>
          </cell>
          <cell r="B8877"/>
          <cell r="C8877"/>
          <cell r="D8877"/>
          <cell r="E8877"/>
          <cell r="F8877"/>
          <cell r="G8877"/>
          <cell r="H8877"/>
        </row>
        <row r="8878">
          <cell r="A8878"/>
          <cell r="C8878"/>
          <cell r="D8878"/>
          <cell r="E8878"/>
          <cell r="F8878"/>
          <cell r="G8878"/>
          <cell r="H8878"/>
        </row>
        <row r="8879">
          <cell r="A8879" t="str">
            <v>MEMORIAS DE OBRA</v>
          </cell>
          <cell r="B8879"/>
          <cell r="C8879"/>
          <cell r="D8879"/>
          <cell r="E8879"/>
          <cell r="F8879"/>
          <cell r="G8879"/>
          <cell r="H8879"/>
        </row>
        <row r="8881">
          <cell r="A8881" t="str">
            <v>ITEM</v>
          </cell>
          <cell r="B8881" t="str">
            <v>DESCRIPCIÓN</v>
          </cell>
          <cell r="C8881"/>
          <cell r="D8881"/>
          <cell r="E8881"/>
          <cell r="F8881"/>
          <cell r="G8881" t="str">
            <v>UNIDAD</v>
          </cell>
          <cell r="H8881" t="str">
            <v>CANTIDAD</v>
          </cell>
        </row>
        <row r="8882">
          <cell r="A8882"/>
          <cell r="B8882" t="str">
            <v/>
          </cell>
          <cell r="C8882"/>
          <cell r="D8882"/>
          <cell r="E8882"/>
          <cell r="F8882"/>
          <cell r="G8882" t="str">
            <v/>
          </cell>
          <cell r="H8882" t="str">
            <v/>
          </cell>
        </row>
        <row r="8883">
          <cell r="A8883"/>
          <cell r="B8883"/>
          <cell r="C8883"/>
          <cell r="D8883"/>
          <cell r="E8883"/>
          <cell r="F8883"/>
          <cell r="G8883"/>
        </row>
        <row r="8884">
          <cell r="A8884" t="str">
            <v>DETALLE</v>
          </cell>
          <cell r="B8884"/>
          <cell r="C8884" t="str">
            <v>FACTOR</v>
          </cell>
          <cell r="D8884" t="str">
            <v>CANTIDAD</v>
          </cell>
          <cell r="E8884" t="str">
            <v>A (ML)</v>
          </cell>
          <cell r="F8884" t="str">
            <v>B (M2)</v>
          </cell>
          <cell r="G8884" t="str">
            <v>C (M3)</v>
          </cell>
          <cell r="H8884" t="str">
            <v>TOTAL</v>
          </cell>
        </row>
        <row r="8885">
          <cell r="A8885"/>
          <cell r="B8885"/>
          <cell r="C8885"/>
          <cell r="D8885"/>
          <cell r="E8885"/>
          <cell r="F8885"/>
          <cell r="G8885"/>
          <cell r="H8885" t="str">
            <v/>
          </cell>
        </row>
        <row r="8886">
          <cell r="A8886"/>
          <cell r="B8886"/>
          <cell r="C8886"/>
          <cell r="D8886"/>
          <cell r="E8886"/>
          <cell r="F8886"/>
          <cell r="G8886"/>
          <cell r="H8886" t="str">
            <v/>
          </cell>
        </row>
        <row r="8887">
          <cell r="A8887"/>
          <cell r="B8887"/>
          <cell r="C8887"/>
          <cell r="D8887"/>
          <cell r="E8887"/>
          <cell r="F8887"/>
          <cell r="G8887"/>
          <cell r="H8887" t="str">
            <v/>
          </cell>
        </row>
        <row r="8888">
          <cell r="A8888"/>
          <cell r="B8888"/>
          <cell r="C8888"/>
          <cell r="D8888"/>
          <cell r="E8888"/>
          <cell r="F8888"/>
          <cell r="G8888"/>
          <cell r="H8888" t="str">
            <v/>
          </cell>
        </row>
        <row r="8889">
          <cell r="A8889"/>
          <cell r="B8889"/>
          <cell r="C8889"/>
          <cell r="D8889"/>
          <cell r="E8889"/>
          <cell r="F8889"/>
          <cell r="G8889"/>
          <cell r="H8889" t="str">
            <v/>
          </cell>
        </row>
        <row r="8890">
          <cell r="A8890"/>
          <cell r="B8890"/>
          <cell r="C8890"/>
          <cell r="D8890"/>
          <cell r="E8890"/>
          <cell r="F8890"/>
          <cell r="G8890"/>
          <cell r="H8890" t="str">
            <v/>
          </cell>
        </row>
        <row r="8891">
          <cell r="A8891"/>
          <cell r="B8891"/>
          <cell r="C8891"/>
          <cell r="D8891"/>
          <cell r="E8891"/>
          <cell r="F8891"/>
          <cell r="G8891"/>
          <cell r="H8891" t="str">
            <v/>
          </cell>
        </row>
        <row r="8892">
          <cell r="A8892"/>
          <cell r="B8892"/>
          <cell r="C8892"/>
          <cell r="D8892"/>
          <cell r="E8892"/>
          <cell r="F8892"/>
          <cell r="G8892"/>
          <cell r="H8892" t="str">
            <v/>
          </cell>
        </row>
        <row r="8893">
          <cell r="A8893"/>
          <cell r="B8893"/>
          <cell r="C8893"/>
          <cell r="D8893"/>
          <cell r="E8893"/>
          <cell r="F8893"/>
          <cell r="G8893"/>
          <cell r="H8893" t="str">
            <v/>
          </cell>
        </row>
        <row r="8894">
          <cell r="A8894"/>
          <cell r="B8894"/>
          <cell r="C8894"/>
          <cell r="D8894"/>
          <cell r="E8894"/>
          <cell r="F8894"/>
          <cell r="G8894"/>
          <cell r="H8894" t="str">
            <v/>
          </cell>
        </row>
        <row r="8895">
          <cell r="A8895"/>
          <cell r="B8895"/>
          <cell r="C8895"/>
          <cell r="D8895"/>
          <cell r="E8895"/>
          <cell r="F8895"/>
          <cell r="G8895"/>
          <cell r="H8895" t="str">
            <v/>
          </cell>
        </row>
        <row r="8896">
          <cell r="A8896"/>
          <cell r="B8896"/>
          <cell r="C8896"/>
          <cell r="D8896"/>
          <cell r="E8896"/>
          <cell r="F8896"/>
          <cell r="G8896"/>
          <cell r="H8896" t="str">
            <v/>
          </cell>
        </row>
        <row r="8897">
          <cell r="A8897"/>
          <cell r="B8897"/>
          <cell r="C8897"/>
          <cell r="D8897"/>
          <cell r="E8897"/>
          <cell r="F8897"/>
          <cell r="G8897"/>
          <cell r="H8897" t="str">
            <v/>
          </cell>
        </row>
        <row r="8898">
          <cell r="A8898"/>
          <cell r="B8898"/>
          <cell r="C8898"/>
          <cell r="D8898"/>
          <cell r="E8898"/>
          <cell r="F8898"/>
          <cell r="G8898"/>
          <cell r="H8898" t="str">
            <v/>
          </cell>
        </row>
        <row r="8899">
          <cell r="A8899"/>
          <cell r="B8899"/>
          <cell r="C8899"/>
          <cell r="D8899"/>
          <cell r="E8899"/>
          <cell r="F8899"/>
          <cell r="G8899"/>
          <cell r="H8899" t="str">
            <v/>
          </cell>
        </row>
        <row r="8900">
          <cell r="A8900"/>
          <cell r="B8900"/>
          <cell r="C8900"/>
          <cell r="D8900"/>
          <cell r="E8900"/>
          <cell r="F8900"/>
          <cell r="G8900"/>
          <cell r="H8900" t="str">
            <v/>
          </cell>
        </row>
        <row r="8901">
          <cell r="A8901"/>
          <cell r="B8901"/>
          <cell r="C8901"/>
          <cell r="D8901"/>
          <cell r="E8901"/>
          <cell r="F8901"/>
          <cell r="G8901"/>
          <cell r="H8901" t="str">
            <v/>
          </cell>
        </row>
        <row r="8902">
          <cell r="A8902"/>
          <cell r="B8902"/>
          <cell r="C8902"/>
          <cell r="D8902"/>
          <cell r="E8902"/>
          <cell r="F8902"/>
          <cell r="G8902"/>
          <cell r="H8902" t="str">
            <v/>
          </cell>
        </row>
        <row r="8903">
          <cell r="A8903"/>
          <cell r="B8903"/>
          <cell r="C8903"/>
          <cell r="D8903"/>
          <cell r="E8903"/>
          <cell r="F8903"/>
          <cell r="G8903"/>
          <cell r="H8903" t="str">
            <v/>
          </cell>
        </row>
        <row r="8904">
          <cell r="A8904"/>
          <cell r="B8904"/>
          <cell r="C8904"/>
          <cell r="D8904"/>
          <cell r="E8904"/>
          <cell r="F8904"/>
          <cell r="G8904"/>
          <cell r="H8904" t="str">
            <v/>
          </cell>
        </row>
        <row r="8905">
          <cell r="A8905"/>
          <cell r="B8905"/>
          <cell r="C8905"/>
          <cell r="D8905"/>
          <cell r="E8905"/>
          <cell r="F8905"/>
          <cell r="G8905"/>
          <cell r="H8905" t="str">
            <v/>
          </cell>
        </row>
        <row r="8906">
          <cell r="A8906"/>
          <cell r="B8906"/>
          <cell r="C8906"/>
          <cell r="D8906"/>
          <cell r="E8906"/>
          <cell r="F8906"/>
          <cell r="G8906"/>
          <cell r="H8906" t="str">
            <v/>
          </cell>
        </row>
        <row r="8907">
          <cell r="A8907"/>
          <cell r="B8907"/>
          <cell r="C8907"/>
          <cell r="D8907"/>
          <cell r="E8907"/>
          <cell r="F8907"/>
          <cell r="G8907"/>
          <cell r="H8907" t="str">
            <v/>
          </cell>
        </row>
        <row r="8908">
          <cell r="A8908"/>
          <cell r="B8908"/>
          <cell r="C8908"/>
          <cell r="D8908"/>
          <cell r="E8908"/>
          <cell r="F8908"/>
          <cell r="G8908"/>
          <cell r="H8908" t="str">
            <v/>
          </cell>
        </row>
        <row r="8909">
          <cell r="A8909"/>
          <cell r="B8909"/>
          <cell r="C8909"/>
          <cell r="D8909"/>
          <cell r="E8909"/>
          <cell r="F8909"/>
          <cell r="G8909"/>
          <cell r="H8909" t="str">
            <v/>
          </cell>
        </row>
        <row r="8910">
          <cell r="A8910"/>
          <cell r="B8910"/>
          <cell r="C8910"/>
          <cell r="D8910"/>
          <cell r="E8910"/>
          <cell r="F8910"/>
          <cell r="G8910"/>
          <cell r="H8910" t="str">
            <v/>
          </cell>
        </row>
        <row r="8911">
          <cell r="A8911"/>
          <cell r="B8911"/>
          <cell r="C8911"/>
          <cell r="D8911"/>
          <cell r="E8911"/>
          <cell r="F8911"/>
          <cell r="G8911"/>
          <cell r="H8911" t="str">
            <v/>
          </cell>
        </row>
        <row r="8912">
          <cell r="A8912"/>
          <cell r="B8912"/>
          <cell r="C8912"/>
          <cell r="D8912"/>
          <cell r="E8912"/>
          <cell r="F8912"/>
          <cell r="G8912"/>
          <cell r="H8912" t="str">
            <v/>
          </cell>
        </row>
        <row r="8913">
          <cell r="A8913"/>
          <cell r="B8913"/>
          <cell r="C8913"/>
          <cell r="D8913"/>
          <cell r="E8913"/>
          <cell r="F8913"/>
          <cell r="G8913"/>
          <cell r="H8913" t="str">
            <v/>
          </cell>
        </row>
        <row r="8914">
          <cell r="A8914"/>
          <cell r="B8914"/>
          <cell r="C8914"/>
          <cell r="D8914"/>
          <cell r="E8914"/>
          <cell r="F8914"/>
          <cell r="G8914"/>
          <cell r="H8914" t="str">
            <v/>
          </cell>
        </row>
        <row r="8915">
          <cell r="A8915"/>
          <cell r="B8915"/>
          <cell r="C8915"/>
          <cell r="D8915"/>
          <cell r="E8915"/>
          <cell r="F8915"/>
          <cell r="G8915"/>
          <cell r="H8915" t="str">
            <v/>
          </cell>
        </row>
        <row r="8916">
          <cell r="A8916" t="str">
            <v>ITEM  - PÁGINA 1</v>
          </cell>
          <cell r="B8916"/>
          <cell r="C8916"/>
          <cell r="D8916"/>
          <cell r="E8916"/>
          <cell r="F8916"/>
          <cell r="G8916"/>
          <cell r="H8916"/>
        </row>
        <row r="8917">
          <cell r="A8917"/>
          <cell r="B8917"/>
          <cell r="C8917"/>
          <cell r="D8917"/>
          <cell r="E8917"/>
          <cell r="F8917"/>
          <cell r="G8917"/>
          <cell r="H8917" t="str">
            <v/>
          </cell>
        </row>
        <row r="8918">
          <cell r="A8918"/>
          <cell r="B8918"/>
          <cell r="C8918"/>
          <cell r="D8918"/>
          <cell r="E8918"/>
          <cell r="F8918"/>
          <cell r="G8918"/>
          <cell r="H8918" t="str">
            <v/>
          </cell>
        </row>
        <row r="8919">
          <cell r="A8919"/>
          <cell r="B8919"/>
          <cell r="C8919"/>
          <cell r="D8919"/>
          <cell r="E8919"/>
          <cell r="F8919"/>
          <cell r="G8919"/>
          <cell r="H8919" t="str">
            <v/>
          </cell>
        </row>
        <row r="8920">
          <cell r="A8920"/>
          <cell r="B8920"/>
          <cell r="C8920"/>
          <cell r="D8920"/>
          <cell r="E8920"/>
          <cell r="F8920"/>
          <cell r="G8920"/>
          <cell r="H8920" t="str">
            <v/>
          </cell>
        </row>
        <row r="8921">
          <cell r="A8921"/>
          <cell r="B8921"/>
          <cell r="C8921"/>
          <cell r="D8921"/>
          <cell r="E8921"/>
          <cell r="F8921"/>
          <cell r="G8921"/>
          <cell r="H8921" t="str">
            <v/>
          </cell>
        </row>
        <row r="8922">
          <cell r="A8922"/>
          <cell r="B8922"/>
          <cell r="C8922"/>
          <cell r="D8922"/>
          <cell r="E8922"/>
          <cell r="F8922"/>
          <cell r="G8922"/>
          <cell r="H8922" t="str">
            <v/>
          </cell>
        </row>
        <row r="8923">
          <cell r="A8923"/>
          <cell r="B8923"/>
          <cell r="C8923"/>
          <cell r="D8923"/>
          <cell r="E8923"/>
          <cell r="F8923"/>
          <cell r="G8923"/>
          <cell r="H8923" t="str">
            <v/>
          </cell>
        </row>
        <row r="8924">
          <cell r="A8924"/>
          <cell r="B8924"/>
          <cell r="C8924"/>
          <cell r="D8924"/>
          <cell r="E8924"/>
          <cell r="F8924"/>
          <cell r="G8924"/>
          <cell r="H8924" t="str">
            <v/>
          </cell>
        </row>
        <row r="8925">
          <cell r="A8925"/>
          <cell r="B8925"/>
          <cell r="C8925"/>
          <cell r="D8925"/>
          <cell r="E8925"/>
          <cell r="F8925"/>
          <cell r="G8925"/>
          <cell r="H8925" t="str">
            <v/>
          </cell>
        </row>
        <row r="8926">
          <cell r="A8926"/>
          <cell r="B8926"/>
          <cell r="C8926"/>
          <cell r="D8926"/>
          <cell r="E8926"/>
          <cell r="F8926"/>
          <cell r="G8926"/>
          <cell r="H8926" t="str">
            <v/>
          </cell>
        </row>
        <row r="8927">
          <cell r="A8927"/>
          <cell r="B8927"/>
          <cell r="C8927"/>
          <cell r="D8927"/>
          <cell r="E8927"/>
          <cell r="F8927"/>
          <cell r="G8927"/>
          <cell r="H8927" t="str">
            <v/>
          </cell>
        </row>
        <row r="8928">
          <cell r="A8928"/>
          <cell r="B8928"/>
          <cell r="C8928"/>
          <cell r="D8928"/>
          <cell r="E8928"/>
          <cell r="F8928"/>
          <cell r="G8928"/>
          <cell r="H8928" t="str">
            <v/>
          </cell>
        </row>
        <row r="8929">
          <cell r="A8929"/>
          <cell r="B8929"/>
          <cell r="C8929"/>
          <cell r="D8929"/>
          <cell r="E8929"/>
          <cell r="F8929"/>
          <cell r="G8929"/>
          <cell r="H8929" t="str">
            <v/>
          </cell>
        </row>
        <row r="8930">
          <cell r="A8930"/>
          <cell r="B8930"/>
          <cell r="C8930"/>
          <cell r="D8930"/>
          <cell r="E8930"/>
          <cell r="F8930"/>
          <cell r="G8930"/>
          <cell r="H8930" t="str">
            <v/>
          </cell>
        </row>
        <row r="8931">
          <cell r="A8931"/>
          <cell r="B8931"/>
          <cell r="C8931"/>
          <cell r="D8931"/>
          <cell r="E8931"/>
          <cell r="F8931"/>
          <cell r="G8931"/>
          <cell r="H8931" t="str">
            <v/>
          </cell>
        </row>
        <row r="8932">
          <cell r="A8932"/>
          <cell r="B8932"/>
          <cell r="C8932"/>
          <cell r="D8932"/>
          <cell r="E8932"/>
          <cell r="F8932"/>
          <cell r="G8932"/>
          <cell r="H8932" t="str">
            <v/>
          </cell>
        </row>
        <row r="8933">
          <cell r="A8933"/>
          <cell r="B8933"/>
          <cell r="C8933"/>
          <cell r="D8933"/>
          <cell r="E8933"/>
          <cell r="F8933"/>
          <cell r="G8933"/>
          <cell r="H8933" t="str">
            <v/>
          </cell>
        </row>
        <row r="8934">
          <cell r="A8934" t="str">
            <v xml:space="preserve">TOTAL CANTIDAD ITEM </v>
          </cell>
          <cell r="B8934"/>
          <cell r="C8934"/>
          <cell r="D8934"/>
          <cell r="E8934"/>
          <cell r="F8934"/>
          <cell r="G8934"/>
          <cell r="H8934" t="str">
            <v/>
          </cell>
        </row>
        <row r="8935">
          <cell r="A8935" t="str">
            <v>INSERTE PLANO, GRÁFICO O ESQUEMA AQUÍ</v>
          </cell>
          <cell r="B8935"/>
          <cell r="C8935"/>
          <cell r="D8935"/>
          <cell r="E8935"/>
          <cell r="F8935"/>
          <cell r="G8935"/>
          <cell r="H8935"/>
        </row>
        <row r="8936">
          <cell r="A8936"/>
          <cell r="B8936"/>
          <cell r="C8936"/>
          <cell r="D8936"/>
          <cell r="E8936"/>
          <cell r="F8936"/>
          <cell r="G8936"/>
          <cell r="H8936"/>
        </row>
        <row r="8937">
          <cell r="A8937"/>
          <cell r="B8937"/>
          <cell r="C8937"/>
          <cell r="D8937"/>
          <cell r="E8937"/>
          <cell r="F8937"/>
          <cell r="G8937"/>
          <cell r="H8937"/>
        </row>
        <row r="8938">
          <cell r="A8938"/>
          <cell r="B8938"/>
          <cell r="C8938"/>
          <cell r="D8938"/>
          <cell r="E8938"/>
          <cell r="F8938"/>
          <cell r="G8938"/>
          <cell r="H8938"/>
        </row>
        <row r="8939">
          <cell r="A8939"/>
          <cell r="B8939"/>
          <cell r="C8939"/>
          <cell r="D8939"/>
          <cell r="E8939"/>
          <cell r="F8939"/>
          <cell r="G8939"/>
          <cell r="H8939"/>
        </row>
        <row r="8940">
          <cell r="A8940"/>
          <cell r="B8940"/>
          <cell r="C8940"/>
          <cell r="D8940"/>
          <cell r="E8940"/>
          <cell r="F8940"/>
          <cell r="G8940"/>
          <cell r="H8940"/>
        </row>
        <row r="8941">
          <cell r="A8941"/>
          <cell r="B8941"/>
          <cell r="C8941"/>
          <cell r="D8941"/>
          <cell r="E8941"/>
          <cell r="F8941"/>
          <cell r="G8941"/>
          <cell r="H8941"/>
        </row>
        <row r="8942">
          <cell r="A8942"/>
          <cell r="B8942"/>
          <cell r="C8942"/>
          <cell r="D8942"/>
          <cell r="E8942"/>
          <cell r="F8942"/>
          <cell r="G8942"/>
          <cell r="H8942"/>
        </row>
        <row r="8943">
          <cell r="A8943"/>
          <cell r="B8943"/>
          <cell r="C8943"/>
          <cell r="D8943"/>
          <cell r="E8943"/>
          <cell r="F8943"/>
          <cell r="G8943"/>
          <cell r="H8943"/>
        </row>
        <row r="8944">
          <cell r="A8944"/>
          <cell r="B8944"/>
          <cell r="C8944"/>
          <cell r="D8944"/>
          <cell r="E8944"/>
          <cell r="F8944"/>
          <cell r="G8944"/>
          <cell r="H8944"/>
        </row>
        <row r="8945">
          <cell r="A8945"/>
          <cell r="B8945"/>
          <cell r="C8945"/>
          <cell r="D8945"/>
          <cell r="E8945"/>
          <cell r="F8945"/>
          <cell r="G8945"/>
          <cell r="H8945"/>
        </row>
        <row r="8946">
          <cell r="A8946"/>
          <cell r="B8946"/>
          <cell r="C8946"/>
          <cell r="D8946"/>
          <cell r="E8946"/>
          <cell r="F8946"/>
          <cell r="G8946"/>
          <cell r="H8946"/>
        </row>
        <row r="8947">
          <cell r="A8947"/>
          <cell r="B8947"/>
          <cell r="C8947"/>
          <cell r="D8947"/>
          <cell r="E8947"/>
          <cell r="F8947"/>
          <cell r="G8947"/>
          <cell r="H8947"/>
        </row>
        <row r="8948">
          <cell r="A8948"/>
          <cell r="B8948"/>
          <cell r="C8948"/>
          <cell r="D8948"/>
          <cell r="E8948"/>
          <cell r="F8948"/>
          <cell r="G8948"/>
          <cell r="H8948"/>
        </row>
        <row r="8949">
          <cell r="A8949"/>
          <cell r="B8949"/>
          <cell r="C8949"/>
          <cell r="D8949"/>
          <cell r="E8949"/>
          <cell r="F8949"/>
          <cell r="G8949"/>
          <cell r="H8949"/>
        </row>
        <row r="8950">
          <cell r="A8950"/>
          <cell r="B8950"/>
          <cell r="C8950"/>
          <cell r="D8950"/>
          <cell r="E8950"/>
          <cell r="F8950"/>
          <cell r="G8950"/>
          <cell r="H8950"/>
        </row>
        <row r="8951">
          <cell r="A8951"/>
          <cell r="B8951"/>
          <cell r="C8951"/>
          <cell r="D8951"/>
          <cell r="E8951"/>
          <cell r="F8951"/>
          <cell r="G8951"/>
          <cell r="H8951"/>
        </row>
        <row r="8952">
          <cell r="A8952"/>
          <cell r="B8952"/>
          <cell r="C8952"/>
          <cell r="D8952"/>
          <cell r="E8952"/>
          <cell r="F8952"/>
          <cell r="G8952"/>
          <cell r="H8952"/>
        </row>
        <row r="8953">
          <cell r="A8953"/>
          <cell r="B8953"/>
          <cell r="C8953"/>
          <cell r="D8953"/>
          <cell r="E8953"/>
          <cell r="F8953"/>
          <cell r="G8953"/>
          <cell r="H8953"/>
        </row>
        <row r="8954">
          <cell r="A8954"/>
          <cell r="B8954"/>
          <cell r="C8954"/>
          <cell r="D8954"/>
          <cell r="E8954"/>
          <cell r="F8954"/>
          <cell r="G8954"/>
          <cell r="H8954"/>
        </row>
        <row r="8955">
          <cell r="A8955"/>
          <cell r="C8955"/>
          <cell r="D8955"/>
          <cell r="E8955"/>
          <cell r="F8955"/>
          <cell r="G8955"/>
        </row>
        <row r="8956">
          <cell r="A8956"/>
          <cell r="C8956"/>
          <cell r="D8956"/>
          <cell r="E8956"/>
          <cell r="F8956"/>
          <cell r="G8956"/>
        </row>
        <row r="8957">
          <cell r="A8957"/>
          <cell r="B8957"/>
          <cell r="C8957"/>
          <cell r="D8957"/>
          <cell r="E8957"/>
          <cell r="F8957"/>
          <cell r="G8957"/>
        </row>
        <row r="8958">
          <cell r="A8958"/>
          <cell r="B8958" t="str">
            <v>LUIS ROBERTO MONTERROSA OROZCO</v>
          </cell>
          <cell r="C8958"/>
          <cell r="D8958"/>
          <cell r="E8958"/>
          <cell r="F8958"/>
          <cell r="G8958"/>
        </row>
        <row r="8959">
          <cell r="A8959"/>
          <cell r="B8959" t="str">
            <v>ING. CIVIL CONSULTOR EXTERNO</v>
          </cell>
          <cell r="C8959"/>
          <cell r="D8959"/>
          <cell r="E8959"/>
          <cell r="F8959"/>
          <cell r="G8959"/>
        </row>
        <row r="8960">
          <cell r="A8960"/>
          <cell r="B8960" t="str">
            <v>PLANEACION MUNICIPAL</v>
          </cell>
          <cell r="C8960"/>
          <cell r="D8960"/>
          <cell r="E8960"/>
          <cell r="F8960"/>
          <cell r="G8960"/>
        </row>
        <row r="8961">
          <cell r="A8961"/>
          <cell r="B8961" t="str">
            <v>M.P. 5202140692</v>
          </cell>
          <cell r="C8961" t="str">
            <v>ITEM  - PÁGINA 2</v>
          </cell>
          <cell r="D8961"/>
          <cell r="E8961"/>
          <cell r="F8961"/>
          <cell r="G8961"/>
          <cell r="H8961"/>
        </row>
        <row r="8962">
          <cell r="A8962" t="str">
            <v>DEPARTAMENTO DE ANTIOQUIA</v>
          </cell>
          <cell r="B8962"/>
          <cell r="C8962"/>
          <cell r="D8962"/>
          <cell r="E8962"/>
          <cell r="F8962"/>
          <cell r="G8962"/>
          <cell r="H8962"/>
        </row>
        <row r="8963">
          <cell r="A8963" t="str">
            <v>MUNICIPIO DE CAUCASIA</v>
          </cell>
          <cell r="B8963"/>
          <cell r="C8963"/>
          <cell r="D8963"/>
          <cell r="E8963"/>
          <cell r="F8963"/>
          <cell r="G8963"/>
          <cell r="H8963"/>
        </row>
        <row r="8964">
          <cell r="A8964" t="str">
            <v>PROYECTO: CONSTRUCCION DE PAVIMENTO RIGIDO URBANO EN LA URBANIZACION VILLA SUAREZ DEL MUNICIPIO DE CAUCASIA ,ANTIOQUIA</v>
          </cell>
          <cell r="B8964"/>
          <cell r="C8964"/>
          <cell r="D8964"/>
          <cell r="E8964"/>
          <cell r="F8964"/>
          <cell r="G8964"/>
          <cell r="H8964"/>
        </row>
        <row r="8965">
          <cell r="A8965"/>
          <cell r="C8965"/>
          <cell r="D8965"/>
          <cell r="E8965"/>
          <cell r="F8965"/>
          <cell r="G8965"/>
          <cell r="H8965"/>
        </row>
        <row r="8966">
          <cell r="A8966" t="str">
            <v>MEMORIAS DE OBRA</v>
          </cell>
          <cell r="B8966"/>
          <cell r="C8966"/>
          <cell r="D8966"/>
          <cell r="E8966"/>
          <cell r="F8966"/>
          <cell r="G8966"/>
          <cell r="H8966"/>
        </row>
        <row r="8968">
          <cell r="A8968" t="str">
            <v>ITEM</v>
          </cell>
          <cell r="B8968" t="str">
            <v>DESCRIPCIÓN</v>
          </cell>
          <cell r="C8968"/>
          <cell r="D8968"/>
          <cell r="E8968"/>
          <cell r="F8968"/>
          <cell r="G8968" t="str">
            <v>UNIDAD</v>
          </cell>
          <cell r="H8968" t="str">
            <v>CANTIDAD</v>
          </cell>
        </row>
        <row r="8969">
          <cell r="A8969"/>
          <cell r="B8969" t="str">
            <v/>
          </cell>
          <cell r="C8969"/>
          <cell r="D8969"/>
          <cell r="E8969"/>
          <cell r="F8969"/>
          <cell r="G8969" t="str">
            <v/>
          </cell>
          <cell r="H8969" t="str">
            <v/>
          </cell>
        </row>
        <row r="8970">
          <cell r="A8970"/>
          <cell r="B8970"/>
          <cell r="C8970"/>
          <cell r="D8970"/>
          <cell r="E8970"/>
          <cell r="F8970"/>
          <cell r="G8970"/>
        </row>
        <row r="8971">
          <cell r="A8971" t="str">
            <v>DETALLE</v>
          </cell>
          <cell r="B8971"/>
          <cell r="C8971" t="str">
            <v>FACTOR</v>
          </cell>
          <cell r="D8971" t="str">
            <v>CANTIDAD</v>
          </cell>
          <cell r="E8971" t="str">
            <v>A (ML)</v>
          </cell>
          <cell r="F8971" t="str">
            <v>B (M2)</v>
          </cell>
          <cell r="G8971" t="str">
            <v>C (M3)</v>
          </cell>
          <cell r="H8971" t="str">
            <v>TOTAL</v>
          </cell>
        </row>
        <row r="8972">
          <cell r="A8972"/>
          <cell r="B8972"/>
          <cell r="C8972"/>
          <cell r="D8972"/>
          <cell r="E8972"/>
          <cell r="F8972"/>
          <cell r="G8972"/>
          <cell r="H8972" t="str">
            <v/>
          </cell>
        </row>
        <row r="8973">
          <cell r="A8973"/>
          <cell r="B8973"/>
          <cell r="C8973"/>
          <cell r="D8973"/>
          <cell r="E8973"/>
          <cell r="F8973"/>
          <cell r="G8973"/>
          <cell r="H8973" t="str">
            <v/>
          </cell>
        </row>
        <row r="8974">
          <cell r="A8974"/>
          <cell r="B8974"/>
          <cell r="C8974"/>
          <cell r="D8974"/>
          <cell r="E8974"/>
          <cell r="F8974"/>
          <cell r="G8974"/>
          <cell r="H8974" t="str">
            <v/>
          </cell>
        </row>
        <row r="8975">
          <cell r="A8975"/>
          <cell r="B8975"/>
          <cell r="C8975"/>
          <cell r="D8975"/>
          <cell r="E8975"/>
          <cell r="F8975"/>
          <cell r="G8975"/>
          <cell r="H8975" t="str">
            <v/>
          </cell>
        </row>
        <row r="8976">
          <cell r="A8976"/>
          <cell r="B8976"/>
          <cell r="C8976"/>
          <cell r="D8976"/>
          <cell r="E8976"/>
          <cell r="F8976"/>
          <cell r="G8976"/>
          <cell r="H8976" t="str">
            <v/>
          </cell>
        </row>
        <row r="8977">
          <cell r="A8977"/>
          <cell r="B8977"/>
          <cell r="C8977"/>
          <cell r="D8977"/>
          <cell r="E8977"/>
          <cell r="F8977"/>
          <cell r="G8977"/>
          <cell r="H8977" t="str">
            <v/>
          </cell>
        </row>
        <row r="8978">
          <cell r="A8978"/>
          <cell r="B8978"/>
          <cell r="C8978"/>
          <cell r="D8978"/>
          <cell r="E8978"/>
          <cell r="F8978"/>
          <cell r="G8978"/>
          <cell r="H8978" t="str">
            <v/>
          </cell>
        </row>
        <row r="8979">
          <cell r="A8979"/>
          <cell r="B8979"/>
          <cell r="C8979"/>
          <cell r="D8979"/>
          <cell r="E8979"/>
          <cell r="F8979"/>
          <cell r="G8979"/>
          <cell r="H8979" t="str">
            <v/>
          </cell>
        </row>
        <row r="8980">
          <cell r="A8980"/>
          <cell r="B8980"/>
          <cell r="C8980"/>
          <cell r="D8980"/>
          <cell r="E8980"/>
          <cell r="F8980"/>
          <cell r="G8980"/>
          <cell r="H8980" t="str">
            <v/>
          </cell>
        </row>
        <row r="8981">
          <cell r="A8981"/>
          <cell r="B8981"/>
          <cell r="C8981"/>
          <cell r="D8981"/>
          <cell r="E8981"/>
          <cell r="F8981"/>
          <cell r="G8981"/>
          <cell r="H8981" t="str">
            <v/>
          </cell>
        </row>
        <row r="8982">
          <cell r="A8982"/>
          <cell r="B8982"/>
          <cell r="C8982"/>
          <cell r="D8982"/>
          <cell r="E8982"/>
          <cell r="F8982"/>
          <cell r="G8982"/>
          <cell r="H8982" t="str">
            <v/>
          </cell>
        </row>
        <row r="8983">
          <cell r="A8983"/>
          <cell r="B8983"/>
          <cell r="C8983"/>
          <cell r="D8983"/>
          <cell r="E8983"/>
          <cell r="F8983"/>
          <cell r="G8983"/>
          <cell r="H8983" t="str">
            <v/>
          </cell>
        </row>
        <row r="8984">
          <cell r="A8984"/>
          <cell r="B8984"/>
          <cell r="C8984"/>
          <cell r="D8984"/>
          <cell r="E8984"/>
          <cell r="F8984"/>
          <cell r="G8984"/>
          <cell r="H8984" t="str">
            <v/>
          </cell>
        </row>
        <row r="8985">
          <cell r="A8985"/>
          <cell r="B8985"/>
          <cell r="C8985"/>
          <cell r="D8985"/>
          <cell r="E8985"/>
          <cell r="F8985"/>
          <cell r="G8985"/>
          <cell r="H8985" t="str">
            <v/>
          </cell>
        </row>
        <row r="8986">
          <cell r="A8986"/>
          <cell r="B8986"/>
          <cell r="C8986"/>
          <cell r="D8986"/>
          <cell r="E8986"/>
          <cell r="F8986"/>
          <cell r="G8986"/>
          <cell r="H8986" t="str">
            <v/>
          </cell>
        </row>
        <row r="8987">
          <cell r="A8987"/>
          <cell r="B8987"/>
          <cell r="C8987"/>
          <cell r="D8987"/>
          <cell r="E8987"/>
          <cell r="F8987"/>
          <cell r="G8987"/>
          <cell r="H8987" t="str">
            <v/>
          </cell>
        </row>
        <row r="8988">
          <cell r="A8988"/>
          <cell r="B8988"/>
          <cell r="C8988"/>
          <cell r="D8988"/>
          <cell r="E8988"/>
          <cell r="F8988"/>
          <cell r="G8988"/>
          <cell r="H8988" t="str">
            <v/>
          </cell>
        </row>
        <row r="8989">
          <cell r="A8989"/>
          <cell r="B8989"/>
          <cell r="C8989"/>
          <cell r="D8989"/>
          <cell r="E8989"/>
          <cell r="F8989"/>
          <cell r="G8989"/>
          <cell r="H8989" t="str">
            <v/>
          </cell>
        </row>
        <row r="8990">
          <cell r="A8990"/>
          <cell r="B8990"/>
          <cell r="C8990"/>
          <cell r="D8990"/>
          <cell r="E8990"/>
          <cell r="F8990"/>
          <cell r="G8990"/>
          <cell r="H8990" t="str">
            <v/>
          </cell>
        </row>
        <row r="8991">
          <cell r="A8991"/>
          <cell r="B8991"/>
          <cell r="C8991"/>
          <cell r="D8991"/>
          <cell r="E8991"/>
          <cell r="F8991"/>
          <cell r="G8991"/>
          <cell r="H8991" t="str">
            <v/>
          </cell>
        </row>
        <row r="8992">
          <cell r="A8992"/>
          <cell r="B8992"/>
          <cell r="C8992"/>
          <cell r="D8992"/>
          <cell r="E8992"/>
          <cell r="F8992"/>
          <cell r="G8992"/>
          <cell r="H8992" t="str">
            <v/>
          </cell>
        </row>
        <row r="8993">
          <cell r="A8993"/>
          <cell r="B8993"/>
          <cell r="C8993"/>
          <cell r="D8993"/>
          <cell r="E8993"/>
          <cell r="F8993"/>
          <cell r="G8993"/>
          <cell r="H8993" t="str">
            <v/>
          </cell>
        </row>
        <row r="8994">
          <cell r="A8994"/>
          <cell r="B8994"/>
          <cell r="C8994"/>
          <cell r="D8994"/>
          <cell r="E8994"/>
          <cell r="F8994"/>
          <cell r="G8994"/>
          <cell r="H8994" t="str">
            <v/>
          </cell>
        </row>
        <row r="8995">
          <cell r="A8995"/>
          <cell r="B8995"/>
          <cell r="C8995"/>
          <cell r="D8995"/>
          <cell r="E8995"/>
          <cell r="F8995"/>
          <cell r="G8995"/>
          <cell r="H8995" t="str">
            <v/>
          </cell>
        </row>
        <row r="8996">
          <cell r="A8996"/>
          <cell r="B8996"/>
          <cell r="C8996"/>
          <cell r="D8996"/>
          <cell r="E8996"/>
          <cell r="F8996"/>
          <cell r="G8996"/>
          <cell r="H8996" t="str">
            <v/>
          </cell>
        </row>
        <row r="8997">
          <cell r="A8997"/>
          <cell r="B8997"/>
          <cell r="C8997"/>
          <cell r="D8997"/>
          <cell r="E8997"/>
          <cell r="F8997"/>
          <cell r="G8997"/>
          <cell r="H8997" t="str">
            <v/>
          </cell>
        </row>
        <row r="8998">
          <cell r="A8998"/>
          <cell r="B8998"/>
          <cell r="C8998"/>
          <cell r="D8998"/>
          <cell r="E8998"/>
          <cell r="F8998"/>
          <cell r="G8998"/>
          <cell r="H8998" t="str">
            <v/>
          </cell>
        </row>
        <row r="8999">
          <cell r="A8999"/>
          <cell r="B8999"/>
          <cell r="C8999"/>
          <cell r="D8999"/>
          <cell r="E8999"/>
          <cell r="F8999"/>
          <cell r="G8999"/>
          <cell r="H8999" t="str">
            <v/>
          </cell>
        </row>
        <row r="9000">
          <cell r="A9000"/>
          <cell r="B9000"/>
          <cell r="C9000"/>
          <cell r="D9000"/>
          <cell r="E9000"/>
          <cell r="F9000"/>
          <cell r="G9000"/>
          <cell r="H9000" t="str">
            <v/>
          </cell>
        </row>
        <row r="9001">
          <cell r="A9001"/>
          <cell r="B9001"/>
          <cell r="C9001"/>
          <cell r="D9001"/>
          <cell r="E9001"/>
          <cell r="F9001"/>
          <cell r="G9001"/>
          <cell r="H9001" t="str">
            <v/>
          </cell>
        </row>
        <row r="9002">
          <cell r="A9002"/>
          <cell r="B9002"/>
          <cell r="C9002"/>
          <cell r="D9002"/>
          <cell r="E9002"/>
          <cell r="F9002"/>
          <cell r="G9002"/>
          <cell r="H9002" t="str">
            <v/>
          </cell>
        </row>
        <row r="9003">
          <cell r="A9003" t="str">
            <v>ITEM  - PÁGINA 1</v>
          </cell>
          <cell r="B9003"/>
          <cell r="C9003"/>
          <cell r="D9003"/>
          <cell r="E9003"/>
          <cell r="F9003"/>
          <cell r="G9003"/>
          <cell r="H9003"/>
        </row>
        <row r="9004">
          <cell r="A9004"/>
          <cell r="B9004"/>
          <cell r="C9004"/>
          <cell r="D9004"/>
          <cell r="E9004"/>
          <cell r="F9004"/>
          <cell r="G9004"/>
          <cell r="H9004" t="str">
            <v/>
          </cell>
        </row>
        <row r="9005">
          <cell r="A9005"/>
          <cell r="B9005"/>
          <cell r="C9005"/>
          <cell r="D9005"/>
          <cell r="E9005"/>
          <cell r="F9005"/>
          <cell r="G9005"/>
          <cell r="H9005" t="str">
            <v/>
          </cell>
        </row>
        <row r="9006">
          <cell r="A9006"/>
          <cell r="B9006"/>
          <cell r="C9006"/>
          <cell r="D9006"/>
          <cell r="E9006"/>
          <cell r="F9006"/>
          <cell r="G9006"/>
          <cell r="H9006" t="str">
            <v/>
          </cell>
        </row>
        <row r="9007">
          <cell r="A9007"/>
          <cell r="B9007"/>
          <cell r="C9007"/>
          <cell r="D9007"/>
          <cell r="E9007"/>
          <cell r="F9007"/>
          <cell r="G9007"/>
          <cell r="H9007" t="str">
            <v/>
          </cell>
        </row>
        <row r="9008">
          <cell r="A9008"/>
          <cell r="B9008"/>
          <cell r="C9008"/>
          <cell r="D9008"/>
          <cell r="E9008"/>
          <cell r="F9008"/>
          <cell r="G9008"/>
          <cell r="H9008" t="str">
            <v/>
          </cell>
        </row>
        <row r="9009">
          <cell r="A9009"/>
          <cell r="B9009"/>
          <cell r="C9009"/>
          <cell r="D9009"/>
          <cell r="E9009"/>
          <cell r="F9009"/>
          <cell r="G9009"/>
          <cell r="H9009" t="str">
            <v/>
          </cell>
        </row>
        <row r="9010">
          <cell r="A9010"/>
          <cell r="B9010"/>
          <cell r="C9010"/>
          <cell r="D9010"/>
          <cell r="E9010"/>
          <cell r="F9010"/>
          <cell r="G9010"/>
          <cell r="H9010" t="str">
            <v/>
          </cell>
        </row>
        <row r="9011">
          <cell r="A9011"/>
          <cell r="B9011"/>
          <cell r="C9011"/>
          <cell r="D9011"/>
          <cell r="E9011"/>
          <cell r="F9011"/>
          <cell r="G9011"/>
          <cell r="H9011" t="str">
            <v/>
          </cell>
        </row>
        <row r="9012">
          <cell r="A9012"/>
          <cell r="B9012"/>
          <cell r="C9012"/>
          <cell r="D9012"/>
          <cell r="E9012"/>
          <cell r="F9012"/>
          <cell r="G9012"/>
          <cell r="H9012" t="str">
            <v/>
          </cell>
        </row>
        <row r="9013">
          <cell r="A9013"/>
          <cell r="B9013"/>
          <cell r="C9013"/>
          <cell r="D9013"/>
          <cell r="E9013"/>
          <cell r="F9013"/>
          <cell r="G9013"/>
          <cell r="H9013" t="str">
            <v/>
          </cell>
        </row>
        <row r="9014">
          <cell r="A9014"/>
          <cell r="B9014"/>
          <cell r="C9014"/>
          <cell r="D9014"/>
          <cell r="E9014"/>
          <cell r="F9014"/>
          <cell r="G9014"/>
          <cell r="H9014" t="str">
            <v/>
          </cell>
        </row>
        <row r="9015">
          <cell r="A9015"/>
          <cell r="B9015"/>
          <cell r="C9015"/>
          <cell r="D9015"/>
          <cell r="E9015"/>
          <cell r="F9015"/>
          <cell r="G9015"/>
          <cell r="H9015" t="str">
            <v/>
          </cell>
        </row>
        <row r="9016">
          <cell r="A9016"/>
          <cell r="B9016"/>
          <cell r="C9016"/>
          <cell r="D9016"/>
          <cell r="E9016"/>
          <cell r="F9016"/>
          <cell r="G9016"/>
          <cell r="H9016" t="str">
            <v/>
          </cell>
        </row>
        <row r="9017">
          <cell r="A9017"/>
          <cell r="B9017"/>
          <cell r="C9017"/>
          <cell r="D9017"/>
          <cell r="E9017"/>
          <cell r="F9017"/>
          <cell r="G9017"/>
          <cell r="H9017" t="str">
            <v/>
          </cell>
        </row>
        <row r="9018">
          <cell r="A9018"/>
          <cell r="B9018"/>
          <cell r="C9018"/>
          <cell r="D9018"/>
          <cell r="E9018"/>
          <cell r="F9018"/>
          <cell r="G9018"/>
          <cell r="H9018" t="str">
            <v/>
          </cell>
        </row>
        <row r="9019">
          <cell r="A9019"/>
          <cell r="B9019"/>
          <cell r="C9019"/>
          <cell r="D9019"/>
          <cell r="E9019"/>
          <cell r="F9019"/>
          <cell r="G9019"/>
          <cell r="H9019" t="str">
            <v/>
          </cell>
        </row>
        <row r="9020">
          <cell r="A9020"/>
          <cell r="B9020"/>
          <cell r="C9020"/>
          <cell r="D9020"/>
          <cell r="E9020"/>
          <cell r="F9020"/>
          <cell r="G9020"/>
          <cell r="H9020" t="str">
            <v/>
          </cell>
        </row>
        <row r="9021">
          <cell r="A9021" t="str">
            <v xml:space="preserve">TOTAL CANTIDAD ITEM </v>
          </cell>
          <cell r="B9021"/>
          <cell r="C9021"/>
          <cell r="D9021"/>
          <cell r="E9021"/>
          <cell r="F9021"/>
          <cell r="G9021"/>
          <cell r="H9021" t="str">
            <v/>
          </cell>
        </row>
        <row r="9022">
          <cell r="A9022" t="str">
            <v>INSERTE PLANO, GRÁFICO O ESQUEMA AQUÍ</v>
          </cell>
          <cell r="B9022"/>
          <cell r="C9022"/>
          <cell r="D9022"/>
          <cell r="E9022"/>
          <cell r="F9022"/>
          <cell r="G9022"/>
          <cell r="H9022"/>
        </row>
        <row r="9023">
          <cell r="A9023"/>
          <cell r="B9023"/>
          <cell r="C9023"/>
          <cell r="D9023"/>
          <cell r="E9023"/>
          <cell r="F9023"/>
          <cell r="G9023"/>
          <cell r="H9023"/>
        </row>
        <row r="9024">
          <cell r="A9024"/>
          <cell r="B9024"/>
          <cell r="C9024"/>
          <cell r="D9024"/>
          <cell r="E9024"/>
          <cell r="F9024"/>
          <cell r="G9024"/>
          <cell r="H9024"/>
        </row>
        <row r="9025">
          <cell r="A9025"/>
          <cell r="B9025"/>
          <cell r="C9025"/>
          <cell r="D9025"/>
          <cell r="E9025"/>
          <cell r="F9025"/>
          <cell r="G9025"/>
          <cell r="H9025"/>
        </row>
        <row r="9026">
          <cell r="A9026"/>
          <cell r="B9026"/>
          <cell r="C9026"/>
          <cell r="D9026"/>
          <cell r="E9026"/>
          <cell r="F9026"/>
          <cell r="G9026"/>
          <cell r="H9026"/>
        </row>
        <row r="9027">
          <cell r="A9027"/>
          <cell r="B9027"/>
          <cell r="C9027"/>
          <cell r="D9027"/>
          <cell r="E9027"/>
          <cell r="F9027"/>
          <cell r="G9027"/>
          <cell r="H9027"/>
        </row>
        <row r="9028">
          <cell r="A9028"/>
          <cell r="B9028"/>
          <cell r="C9028"/>
          <cell r="D9028"/>
          <cell r="E9028"/>
          <cell r="F9028"/>
          <cell r="G9028"/>
          <cell r="H9028"/>
        </row>
        <row r="9029">
          <cell r="A9029"/>
          <cell r="B9029"/>
          <cell r="C9029"/>
          <cell r="D9029"/>
          <cell r="E9029"/>
          <cell r="F9029"/>
          <cell r="G9029"/>
          <cell r="H9029"/>
        </row>
        <row r="9030">
          <cell r="A9030"/>
          <cell r="B9030"/>
          <cell r="C9030"/>
          <cell r="D9030"/>
          <cell r="E9030"/>
          <cell r="F9030"/>
          <cell r="G9030"/>
          <cell r="H9030"/>
        </row>
        <row r="9031">
          <cell r="A9031"/>
          <cell r="B9031"/>
          <cell r="C9031"/>
          <cell r="D9031"/>
          <cell r="E9031"/>
          <cell r="F9031"/>
          <cell r="G9031"/>
          <cell r="H9031"/>
        </row>
        <row r="9032">
          <cell r="A9032"/>
          <cell r="B9032"/>
          <cell r="C9032"/>
          <cell r="D9032"/>
          <cell r="E9032"/>
          <cell r="F9032"/>
          <cell r="G9032"/>
          <cell r="H9032"/>
        </row>
        <row r="9033">
          <cell r="A9033"/>
          <cell r="B9033"/>
          <cell r="C9033"/>
          <cell r="D9033"/>
          <cell r="E9033"/>
          <cell r="F9033"/>
          <cell r="G9033"/>
          <cell r="H9033"/>
        </row>
        <row r="9034">
          <cell r="A9034"/>
          <cell r="B9034"/>
          <cell r="C9034"/>
          <cell r="D9034"/>
          <cell r="E9034"/>
          <cell r="F9034"/>
          <cell r="G9034"/>
          <cell r="H9034"/>
        </row>
        <row r="9035">
          <cell r="A9035"/>
          <cell r="B9035"/>
          <cell r="C9035"/>
          <cell r="D9035"/>
          <cell r="E9035"/>
          <cell r="F9035"/>
          <cell r="G9035"/>
          <cell r="H9035"/>
        </row>
        <row r="9036">
          <cell r="A9036"/>
          <cell r="B9036"/>
          <cell r="C9036"/>
          <cell r="D9036"/>
          <cell r="E9036"/>
          <cell r="F9036"/>
          <cell r="G9036"/>
          <cell r="H9036"/>
        </row>
        <row r="9037">
          <cell r="A9037"/>
          <cell r="B9037"/>
          <cell r="C9037"/>
          <cell r="D9037"/>
          <cell r="E9037"/>
          <cell r="F9037"/>
          <cell r="G9037"/>
          <cell r="H9037"/>
        </row>
        <row r="9038">
          <cell r="A9038"/>
          <cell r="B9038"/>
          <cell r="C9038"/>
          <cell r="D9038"/>
          <cell r="E9038"/>
          <cell r="F9038"/>
          <cell r="G9038"/>
          <cell r="H9038"/>
        </row>
        <row r="9039">
          <cell r="A9039"/>
          <cell r="B9039"/>
          <cell r="C9039"/>
          <cell r="D9039"/>
          <cell r="E9039"/>
          <cell r="F9039"/>
          <cell r="G9039"/>
          <cell r="H9039"/>
        </row>
        <row r="9040">
          <cell r="A9040"/>
          <cell r="B9040"/>
          <cell r="C9040"/>
          <cell r="D9040"/>
          <cell r="E9040"/>
          <cell r="F9040"/>
          <cell r="G9040"/>
          <cell r="H9040"/>
        </row>
        <row r="9041">
          <cell r="A9041"/>
          <cell r="B9041"/>
          <cell r="C9041"/>
          <cell r="D9041"/>
          <cell r="E9041"/>
          <cell r="F9041"/>
          <cell r="G9041"/>
          <cell r="H9041"/>
        </row>
        <row r="9042">
          <cell r="A9042"/>
          <cell r="C9042"/>
          <cell r="D9042"/>
          <cell r="E9042"/>
          <cell r="F9042"/>
          <cell r="G9042"/>
        </row>
        <row r="9043">
          <cell r="A9043"/>
          <cell r="C9043"/>
          <cell r="D9043"/>
          <cell r="E9043"/>
          <cell r="F9043"/>
          <cell r="G9043"/>
        </row>
        <row r="9044">
          <cell r="A9044"/>
          <cell r="B9044"/>
          <cell r="C9044"/>
          <cell r="D9044"/>
          <cell r="E9044"/>
          <cell r="F9044"/>
          <cell r="G9044"/>
        </row>
        <row r="9045">
          <cell r="A9045"/>
          <cell r="B9045" t="str">
            <v>LUIS ROBERTO MONTERROSA OROZCO</v>
          </cell>
          <cell r="C9045"/>
          <cell r="D9045"/>
          <cell r="E9045"/>
          <cell r="F9045"/>
          <cell r="G9045"/>
        </row>
        <row r="9046">
          <cell r="A9046"/>
          <cell r="B9046" t="str">
            <v>ING. CIVIL CONSULTOR EXTERNO</v>
          </cell>
          <cell r="C9046"/>
          <cell r="D9046"/>
          <cell r="E9046"/>
          <cell r="F9046"/>
          <cell r="G9046"/>
        </row>
        <row r="9047">
          <cell r="A9047"/>
          <cell r="B9047" t="str">
            <v>PLANEACION MUNICIPAL</v>
          </cell>
          <cell r="C9047"/>
          <cell r="D9047"/>
          <cell r="E9047"/>
          <cell r="F9047"/>
          <cell r="G9047"/>
        </row>
        <row r="9048">
          <cell r="A9048"/>
          <cell r="B9048" t="str">
            <v>M.P. 5202140692</v>
          </cell>
          <cell r="C9048" t="str">
            <v>ITEM  - PÁGINA 2</v>
          </cell>
          <cell r="D9048"/>
          <cell r="E9048"/>
          <cell r="F9048"/>
          <cell r="G9048"/>
          <cell r="H9048"/>
        </row>
        <row r="9049">
          <cell r="A9049" t="str">
            <v>DEPARTAMENTO DE ANTIOQUIA</v>
          </cell>
          <cell r="B9049"/>
          <cell r="C9049"/>
          <cell r="D9049"/>
          <cell r="E9049"/>
          <cell r="F9049"/>
          <cell r="G9049"/>
          <cell r="H9049"/>
        </row>
        <row r="9050">
          <cell r="A9050" t="str">
            <v>MUNICIPIO DE CAUCASIA</v>
          </cell>
          <cell r="B9050"/>
          <cell r="C9050"/>
          <cell r="D9050"/>
          <cell r="E9050"/>
          <cell r="F9050"/>
          <cell r="G9050"/>
          <cell r="H9050"/>
        </row>
        <row r="9051">
          <cell r="A9051" t="str">
            <v>PROYECTO: CONSTRUCCION DE PAVIMENTO RIGIDO URBANO EN LA URBANIZACION VILLA SUAREZ DEL MUNICIPIO DE CAUCASIA ,ANTIOQUIA</v>
          </cell>
          <cell r="B9051"/>
          <cell r="C9051"/>
          <cell r="D9051"/>
          <cell r="E9051"/>
          <cell r="F9051"/>
          <cell r="G9051"/>
          <cell r="H9051"/>
        </row>
        <row r="9052">
          <cell r="A9052"/>
          <cell r="C9052"/>
          <cell r="D9052"/>
          <cell r="E9052"/>
          <cell r="F9052"/>
          <cell r="G9052"/>
          <cell r="H9052"/>
        </row>
        <row r="9053">
          <cell r="A9053" t="str">
            <v>MEMORIAS DE OBRA</v>
          </cell>
          <cell r="B9053"/>
          <cell r="C9053"/>
          <cell r="D9053"/>
          <cell r="E9053"/>
          <cell r="F9053"/>
          <cell r="G9053"/>
          <cell r="H9053"/>
        </row>
        <row r="9055">
          <cell r="A9055" t="str">
            <v>ITEM</v>
          </cell>
          <cell r="B9055" t="str">
            <v>DESCRIPCIÓN</v>
          </cell>
          <cell r="C9055"/>
          <cell r="D9055"/>
          <cell r="E9055"/>
          <cell r="F9055"/>
          <cell r="G9055" t="str">
            <v>UNIDAD</v>
          </cell>
          <cell r="H9055" t="str">
            <v>CANTIDAD</v>
          </cell>
        </row>
        <row r="9056">
          <cell r="A9056"/>
          <cell r="B9056" t="str">
            <v/>
          </cell>
          <cell r="C9056"/>
          <cell r="D9056"/>
          <cell r="E9056"/>
          <cell r="F9056"/>
          <cell r="G9056" t="str">
            <v/>
          </cell>
          <cell r="H9056" t="str">
            <v/>
          </cell>
        </row>
        <row r="9057">
          <cell r="A9057"/>
          <cell r="B9057"/>
          <cell r="C9057"/>
          <cell r="D9057"/>
          <cell r="E9057"/>
          <cell r="F9057"/>
          <cell r="G9057"/>
        </row>
        <row r="9058">
          <cell r="A9058" t="str">
            <v>DETALLE</v>
          </cell>
          <cell r="B9058"/>
          <cell r="C9058" t="str">
            <v>FACTOR</v>
          </cell>
          <cell r="D9058" t="str">
            <v>CANTIDAD</v>
          </cell>
          <cell r="E9058" t="str">
            <v>A (ML)</v>
          </cell>
          <cell r="F9058" t="str">
            <v>B (M2)</v>
          </cell>
          <cell r="G9058" t="str">
            <v>C (M3)</v>
          </cell>
          <cell r="H9058" t="str">
            <v>TOTAL</v>
          </cell>
        </row>
        <row r="9059">
          <cell r="A9059"/>
          <cell r="B9059"/>
          <cell r="C9059"/>
          <cell r="D9059"/>
          <cell r="E9059"/>
          <cell r="F9059"/>
          <cell r="G9059"/>
          <cell r="H9059" t="str">
            <v/>
          </cell>
        </row>
        <row r="9060">
          <cell r="A9060"/>
          <cell r="B9060"/>
          <cell r="C9060"/>
          <cell r="D9060"/>
          <cell r="E9060"/>
          <cell r="F9060"/>
          <cell r="G9060"/>
          <cell r="H9060" t="str">
            <v/>
          </cell>
        </row>
        <row r="9061">
          <cell r="A9061"/>
          <cell r="B9061"/>
          <cell r="C9061"/>
          <cell r="D9061"/>
          <cell r="E9061"/>
          <cell r="F9061"/>
          <cell r="G9061"/>
          <cell r="H9061" t="str">
            <v/>
          </cell>
        </row>
        <row r="9062">
          <cell r="A9062"/>
          <cell r="B9062"/>
          <cell r="C9062"/>
          <cell r="D9062"/>
          <cell r="E9062"/>
          <cell r="F9062"/>
          <cell r="G9062"/>
          <cell r="H9062" t="str">
            <v/>
          </cell>
        </row>
        <row r="9063">
          <cell r="A9063"/>
          <cell r="B9063"/>
          <cell r="C9063"/>
          <cell r="D9063"/>
          <cell r="E9063"/>
          <cell r="F9063"/>
          <cell r="G9063"/>
          <cell r="H9063" t="str">
            <v/>
          </cell>
        </row>
        <row r="9064">
          <cell r="A9064"/>
          <cell r="B9064"/>
          <cell r="C9064"/>
          <cell r="D9064"/>
          <cell r="E9064"/>
          <cell r="F9064"/>
          <cell r="G9064"/>
          <cell r="H9064" t="str">
            <v/>
          </cell>
        </row>
        <row r="9065">
          <cell r="A9065"/>
          <cell r="B9065"/>
          <cell r="C9065"/>
          <cell r="D9065"/>
          <cell r="E9065"/>
          <cell r="F9065"/>
          <cell r="G9065"/>
          <cell r="H9065" t="str">
            <v/>
          </cell>
        </row>
        <row r="9066">
          <cell r="A9066"/>
          <cell r="B9066"/>
          <cell r="C9066"/>
          <cell r="D9066"/>
          <cell r="E9066"/>
          <cell r="F9066"/>
          <cell r="G9066"/>
          <cell r="H9066" t="str">
            <v/>
          </cell>
        </row>
        <row r="9067">
          <cell r="A9067"/>
          <cell r="B9067"/>
          <cell r="C9067"/>
          <cell r="D9067"/>
          <cell r="E9067"/>
          <cell r="F9067"/>
          <cell r="G9067"/>
          <cell r="H9067" t="str">
            <v/>
          </cell>
        </row>
        <row r="9068">
          <cell r="A9068"/>
          <cell r="B9068"/>
          <cell r="C9068"/>
          <cell r="D9068"/>
          <cell r="E9068"/>
          <cell r="F9068"/>
          <cell r="G9068"/>
          <cell r="H9068" t="str">
            <v/>
          </cell>
        </row>
        <row r="9069">
          <cell r="A9069"/>
          <cell r="B9069"/>
          <cell r="C9069"/>
          <cell r="D9069"/>
          <cell r="E9069"/>
          <cell r="F9069"/>
          <cell r="G9069"/>
          <cell r="H9069" t="str">
            <v/>
          </cell>
        </row>
        <row r="9070">
          <cell r="A9070"/>
          <cell r="B9070"/>
          <cell r="C9070"/>
          <cell r="D9070"/>
          <cell r="E9070"/>
          <cell r="F9070"/>
          <cell r="G9070"/>
          <cell r="H9070" t="str">
            <v/>
          </cell>
        </row>
        <row r="9071">
          <cell r="A9071"/>
          <cell r="B9071"/>
          <cell r="C9071"/>
          <cell r="D9071"/>
          <cell r="E9071"/>
          <cell r="F9071"/>
          <cell r="G9071"/>
          <cell r="H9071" t="str">
            <v/>
          </cell>
        </row>
        <row r="9072">
          <cell r="A9072"/>
          <cell r="B9072"/>
          <cell r="C9072"/>
          <cell r="D9072"/>
          <cell r="E9072"/>
          <cell r="F9072"/>
          <cell r="G9072"/>
          <cell r="H9072" t="str">
            <v/>
          </cell>
        </row>
        <row r="9073">
          <cell r="A9073"/>
          <cell r="B9073"/>
          <cell r="C9073"/>
          <cell r="D9073"/>
          <cell r="E9073"/>
          <cell r="F9073"/>
          <cell r="G9073"/>
          <cell r="H9073" t="str">
            <v/>
          </cell>
        </row>
        <row r="9074">
          <cell r="A9074"/>
          <cell r="B9074"/>
          <cell r="C9074"/>
          <cell r="D9074"/>
          <cell r="E9074"/>
          <cell r="F9074"/>
          <cell r="G9074"/>
          <cell r="H9074" t="str">
            <v/>
          </cell>
        </row>
        <row r="9075">
          <cell r="A9075"/>
          <cell r="B9075"/>
          <cell r="C9075"/>
          <cell r="D9075"/>
          <cell r="E9075"/>
          <cell r="F9075"/>
          <cell r="G9075"/>
          <cell r="H9075" t="str">
            <v/>
          </cell>
        </row>
        <row r="9076">
          <cell r="A9076"/>
          <cell r="B9076"/>
          <cell r="C9076"/>
          <cell r="D9076"/>
          <cell r="E9076"/>
          <cell r="F9076"/>
          <cell r="G9076"/>
          <cell r="H9076" t="str">
            <v/>
          </cell>
        </row>
        <row r="9077">
          <cell r="A9077"/>
          <cell r="B9077"/>
          <cell r="C9077"/>
          <cell r="D9077"/>
          <cell r="E9077"/>
          <cell r="F9077"/>
          <cell r="G9077"/>
          <cell r="H9077" t="str">
            <v/>
          </cell>
        </row>
        <row r="9078">
          <cell r="A9078"/>
          <cell r="B9078"/>
          <cell r="C9078"/>
          <cell r="D9078"/>
          <cell r="E9078"/>
          <cell r="F9078"/>
          <cell r="G9078"/>
          <cell r="H9078" t="str">
            <v/>
          </cell>
        </row>
        <row r="9079">
          <cell r="A9079"/>
          <cell r="B9079"/>
          <cell r="C9079"/>
          <cell r="D9079"/>
          <cell r="E9079"/>
          <cell r="F9079"/>
          <cell r="G9079"/>
          <cell r="H9079" t="str">
            <v/>
          </cell>
        </row>
        <row r="9080">
          <cell r="A9080"/>
          <cell r="B9080"/>
          <cell r="C9080"/>
          <cell r="D9080"/>
          <cell r="E9080"/>
          <cell r="F9080"/>
          <cell r="G9080"/>
          <cell r="H9080" t="str">
            <v/>
          </cell>
        </row>
        <row r="9081">
          <cell r="A9081"/>
          <cell r="B9081"/>
          <cell r="C9081"/>
          <cell r="D9081"/>
          <cell r="E9081"/>
          <cell r="F9081"/>
          <cell r="G9081"/>
          <cell r="H9081" t="str">
            <v/>
          </cell>
        </row>
        <row r="9082">
          <cell r="A9082"/>
          <cell r="B9082"/>
          <cell r="C9082"/>
          <cell r="D9082"/>
          <cell r="E9082"/>
          <cell r="F9082"/>
          <cell r="G9082"/>
          <cell r="H9082" t="str">
            <v/>
          </cell>
        </row>
        <row r="9083">
          <cell r="A9083"/>
          <cell r="B9083"/>
          <cell r="C9083"/>
          <cell r="D9083"/>
          <cell r="E9083"/>
          <cell r="F9083"/>
          <cell r="G9083"/>
          <cell r="H9083" t="str">
            <v/>
          </cell>
        </row>
        <row r="9084">
          <cell r="A9084"/>
          <cell r="B9084"/>
          <cell r="C9084"/>
          <cell r="D9084"/>
          <cell r="E9084"/>
          <cell r="F9084"/>
          <cell r="G9084"/>
          <cell r="H9084" t="str">
            <v/>
          </cell>
        </row>
        <row r="9085">
          <cell r="A9085"/>
          <cell r="B9085"/>
          <cell r="C9085"/>
          <cell r="D9085"/>
          <cell r="E9085"/>
          <cell r="F9085"/>
          <cell r="G9085"/>
          <cell r="H9085" t="str">
            <v/>
          </cell>
        </row>
        <row r="9086">
          <cell r="A9086"/>
          <cell r="B9086"/>
          <cell r="C9086"/>
          <cell r="D9086"/>
          <cell r="E9086"/>
          <cell r="F9086"/>
          <cell r="G9086"/>
          <cell r="H9086" t="str">
            <v/>
          </cell>
        </row>
        <row r="9087">
          <cell r="A9087"/>
          <cell r="B9087"/>
          <cell r="C9087"/>
          <cell r="D9087"/>
          <cell r="E9087"/>
          <cell r="F9087"/>
          <cell r="G9087"/>
          <cell r="H9087" t="str">
            <v/>
          </cell>
        </row>
        <row r="9088">
          <cell r="A9088"/>
          <cell r="B9088"/>
          <cell r="C9088"/>
          <cell r="D9088"/>
          <cell r="E9088"/>
          <cell r="F9088"/>
          <cell r="G9088"/>
          <cell r="H9088" t="str">
            <v/>
          </cell>
        </row>
        <row r="9089">
          <cell r="A9089"/>
          <cell r="B9089"/>
          <cell r="C9089"/>
          <cell r="D9089"/>
          <cell r="E9089"/>
          <cell r="F9089"/>
          <cell r="G9089"/>
          <cell r="H9089" t="str">
            <v/>
          </cell>
        </row>
        <row r="9090">
          <cell r="A9090" t="str">
            <v>ITEM  - PÁGINA 1</v>
          </cell>
          <cell r="B9090"/>
          <cell r="C9090"/>
          <cell r="D9090"/>
          <cell r="E9090"/>
          <cell r="F9090"/>
          <cell r="G9090"/>
          <cell r="H9090"/>
        </row>
        <row r="9091">
          <cell r="A9091"/>
          <cell r="B9091"/>
          <cell r="C9091"/>
          <cell r="D9091"/>
          <cell r="E9091"/>
          <cell r="F9091"/>
          <cell r="G9091"/>
          <cell r="H9091" t="str">
            <v/>
          </cell>
        </row>
        <row r="9092">
          <cell r="A9092"/>
          <cell r="B9092"/>
          <cell r="C9092"/>
          <cell r="D9092"/>
          <cell r="E9092"/>
          <cell r="F9092"/>
          <cell r="G9092"/>
          <cell r="H9092" t="str">
            <v/>
          </cell>
        </row>
        <row r="9093">
          <cell r="A9093"/>
          <cell r="B9093"/>
          <cell r="C9093"/>
          <cell r="D9093"/>
          <cell r="E9093"/>
          <cell r="F9093"/>
          <cell r="G9093"/>
          <cell r="H9093" t="str">
            <v/>
          </cell>
        </row>
        <row r="9094">
          <cell r="A9094"/>
          <cell r="B9094"/>
          <cell r="C9094"/>
          <cell r="D9094"/>
          <cell r="E9094"/>
          <cell r="F9094"/>
          <cell r="G9094"/>
          <cell r="H9094" t="str">
            <v/>
          </cell>
        </row>
        <row r="9095">
          <cell r="A9095"/>
          <cell r="B9095"/>
          <cell r="C9095"/>
          <cell r="D9095"/>
          <cell r="E9095"/>
          <cell r="F9095"/>
          <cell r="G9095"/>
          <cell r="H9095" t="str">
            <v/>
          </cell>
        </row>
        <row r="9096">
          <cell r="A9096"/>
          <cell r="B9096"/>
          <cell r="C9096"/>
          <cell r="D9096"/>
          <cell r="E9096"/>
          <cell r="F9096"/>
          <cell r="G9096"/>
          <cell r="H9096" t="str">
            <v/>
          </cell>
        </row>
        <row r="9097">
          <cell r="A9097"/>
          <cell r="B9097"/>
          <cell r="C9097"/>
          <cell r="D9097"/>
          <cell r="E9097"/>
          <cell r="F9097"/>
          <cell r="G9097"/>
          <cell r="H9097" t="str">
            <v/>
          </cell>
        </row>
        <row r="9098">
          <cell r="A9098"/>
          <cell r="B9098"/>
          <cell r="C9098"/>
          <cell r="D9098"/>
          <cell r="E9098"/>
          <cell r="F9098"/>
          <cell r="G9098"/>
          <cell r="H9098" t="str">
            <v/>
          </cell>
        </row>
        <row r="9099">
          <cell r="A9099"/>
          <cell r="B9099"/>
          <cell r="C9099"/>
          <cell r="D9099"/>
          <cell r="E9099"/>
          <cell r="F9099"/>
          <cell r="G9099"/>
          <cell r="H9099" t="str">
            <v/>
          </cell>
        </row>
        <row r="9100">
          <cell r="A9100"/>
          <cell r="B9100"/>
          <cell r="C9100"/>
          <cell r="D9100"/>
          <cell r="E9100"/>
          <cell r="F9100"/>
          <cell r="G9100"/>
          <cell r="H9100" t="str">
            <v/>
          </cell>
        </row>
        <row r="9101">
          <cell r="A9101"/>
          <cell r="B9101"/>
          <cell r="C9101"/>
          <cell r="D9101"/>
          <cell r="E9101"/>
          <cell r="F9101"/>
          <cell r="G9101"/>
          <cell r="H9101" t="str">
            <v/>
          </cell>
        </row>
        <row r="9102">
          <cell r="A9102"/>
          <cell r="B9102"/>
          <cell r="C9102"/>
          <cell r="D9102"/>
          <cell r="E9102"/>
          <cell r="F9102"/>
          <cell r="G9102"/>
          <cell r="H9102" t="str">
            <v/>
          </cell>
        </row>
        <row r="9103">
          <cell r="A9103"/>
          <cell r="B9103"/>
          <cell r="C9103"/>
          <cell r="D9103"/>
          <cell r="E9103"/>
          <cell r="F9103"/>
          <cell r="G9103"/>
          <cell r="H9103" t="str">
            <v/>
          </cell>
        </row>
        <row r="9104">
          <cell r="A9104"/>
          <cell r="B9104"/>
          <cell r="C9104"/>
          <cell r="D9104"/>
          <cell r="E9104"/>
          <cell r="F9104"/>
          <cell r="G9104"/>
          <cell r="H9104" t="str">
            <v/>
          </cell>
        </row>
        <row r="9105">
          <cell r="A9105"/>
          <cell r="B9105"/>
          <cell r="C9105"/>
          <cell r="D9105"/>
          <cell r="E9105"/>
          <cell r="F9105"/>
          <cell r="G9105"/>
          <cell r="H9105" t="str">
            <v/>
          </cell>
        </row>
        <row r="9106">
          <cell r="A9106"/>
          <cell r="B9106"/>
          <cell r="C9106"/>
          <cell r="D9106"/>
          <cell r="E9106"/>
          <cell r="F9106"/>
          <cell r="G9106"/>
          <cell r="H9106" t="str">
            <v/>
          </cell>
        </row>
        <row r="9107">
          <cell r="A9107"/>
          <cell r="B9107"/>
          <cell r="C9107"/>
          <cell r="D9107"/>
          <cell r="E9107"/>
          <cell r="F9107"/>
          <cell r="G9107"/>
          <cell r="H9107" t="str">
            <v/>
          </cell>
        </row>
        <row r="9108">
          <cell r="A9108" t="str">
            <v xml:space="preserve">TOTAL CANTIDAD ITEM </v>
          </cell>
          <cell r="B9108"/>
          <cell r="C9108"/>
          <cell r="D9108"/>
          <cell r="E9108"/>
          <cell r="F9108"/>
          <cell r="G9108"/>
          <cell r="H9108" t="str">
            <v/>
          </cell>
        </row>
        <row r="9109">
          <cell r="A9109" t="str">
            <v>INSERTE PLANO, GRÁFICO O ESQUEMA AQUÍ</v>
          </cell>
          <cell r="B9109"/>
          <cell r="C9109"/>
          <cell r="D9109"/>
          <cell r="E9109"/>
          <cell r="F9109"/>
          <cell r="G9109"/>
          <cell r="H9109"/>
        </row>
        <row r="9110">
          <cell r="A9110"/>
          <cell r="B9110"/>
          <cell r="C9110"/>
          <cell r="D9110"/>
          <cell r="E9110"/>
          <cell r="F9110"/>
          <cell r="G9110"/>
          <cell r="H9110"/>
        </row>
        <row r="9111">
          <cell r="A9111"/>
          <cell r="B9111"/>
          <cell r="C9111"/>
          <cell r="D9111"/>
          <cell r="E9111"/>
          <cell r="F9111"/>
          <cell r="G9111"/>
          <cell r="H9111"/>
        </row>
        <row r="9112">
          <cell r="A9112"/>
          <cell r="B9112"/>
          <cell r="C9112"/>
          <cell r="D9112"/>
          <cell r="E9112"/>
          <cell r="F9112"/>
          <cell r="G9112"/>
          <cell r="H9112"/>
        </row>
        <row r="9113">
          <cell r="A9113"/>
          <cell r="B9113"/>
          <cell r="C9113"/>
          <cell r="D9113"/>
          <cell r="E9113"/>
          <cell r="F9113"/>
          <cell r="G9113"/>
          <cell r="H9113"/>
        </row>
        <row r="9114">
          <cell r="A9114"/>
          <cell r="B9114"/>
          <cell r="C9114"/>
          <cell r="D9114"/>
          <cell r="E9114"/>
          <cell r="F9114"/>
          <cell r="G9114"/>
          <cell r="H9114"/>
        </row>
        <row r="9115">
          <cell r="A9115"/>
          <cell r="B9115"/>
          <cell r="C9115"/>
          <cell r="D9115"/>
          <cell r="E9115"/>
          <cell r="F9115"/>
          <cell r="G9115"/>
          <cell r="H9115"/>
        </row>
        <row r="9116">
          <cell r="A9116"/>
          <cell r="B9116"/>
          <cell r="C9116"/>
          <cell r="D9116"/>
          <cell r="E9116"/>
          <cell r="F9116"/>
          <cell r="G9116"/>
          <cell r="H9116"/>
        </row>
        <row r="9117">
          <cell r="A9117"/>
          <cell r="B9117"/>
          <cell r="C9117"/>
          <cell r="D9117"/>
          <cell r="E9117"/>
          <cell r="F9117"/>
          <cell r="G9117"/>
          <cell r="H9117"/>
        </row>
        <row r="9118">
          <cell r="A9118"/>
          <cell r="B9118"/>
          <cell r="C9118"/>
          <cell r="D9118"/>
          <cell r="E9118"/>
          <cell r="F9118"/>
          <cell r="G9118"/>
          <cell r="H9118"/>
        </row>
        <row r="9119">
          <cell r="A9119"/>
          <cell r="B9119"/>
          <cell r="C9119"/>
          <cell r="D9119"/>
          <cell r="E9119"/>
          <cell r="F9119"/>
          <cell r="G9119"/>
          <cell r="H9119"/>
        </row>
        <row r="9120">
          <cell r="A9120"/>
          <cell r="B9120"/>
          <cell r="C9120"/>
          <cell r="D9120"/>
          <cell r="E9120"/>
          <cell r="F9120"/>
          <cell r="G9120"/>
          <cell r="H9120"/>
        </row>
        <row r="9121">
          <cell r="A9121"/>
          <cell r="B9121"/>
          <cell r="C9121"/>
          <cell r="D9121"/>
          <cell r="E9121"/>
          <cell r="F9121"/>
          <cell r="G9121"/>
          <cell r="H9121"/>
        </row>
        <row r="9122">
          <cell r="A9122"/>
          <cell r="B9122"/>
          <cell r="C9122"/>
          <cell r="D9122"/>
          <cell r="E9122"/>
          <cell r="F9122"/>
          <cell r="G9122"/>
          <cell r="H9122"/>
        </row>
        <row r="9123">
          <cell r="A9123"/>
          <cell r="B9123"/>
          <cell r="C9123"/>
          <cell r="D9123"/>
          <cell r="E9123"/>
          <cell r="F9123"/>
          <cell r="G9123"/>
          <cell r="H9123"/>
        </row>
        <row r="9124">
          <cell r="A9124"/>
          <cell r="B9124"/>
          <cell r="C9124"/>
          <cell r="D9124"/>
          <cell r="E9124"/>
          <cell r="F9124"/>
          <cell r="G9124"/>
          <cell r="H9124"/>
        </row>
        <row r="9125">
          <cell r="A9125"/>
          <cell r="B9125"/>
          <cell r="C9125"/>
          <cell r="D9125"/>
          <cell r="E9125"/>
          <cell r="F9125"/>
          <cell r="G9125"/>
          <cell r="H9125"/>
        </row>
        <row r="9126">
          <cell r="A9126"/>
          <cell r="B9126"/>
          <cell r="C9126"/>
          <cell r="D9126"/>
          <cell r="E9126"/>
          <cell r="F9126"/>
          <cell r="G9126"/>
          <cell r="H9126"/>
        </row>
        <row r="9127">
          <cell r="A9127"/>
          <cell r="B9127"/>
          <cell r="C9127"/>
          <cell r="D9127"/>
          <cell r="E9127"/>
          <cell r="F9127"/>
          <cell r="G9127"/>
          <cell r="H9127"/>
        </row>
        <row r="9128">
          <cell r="A9128"/>
          <cell r="B9128"/>
          <cell r="C9128"/>
          <cell r="D9128"/>
          <cell r="E9128"/>
          <cell r="F9128"/>
          <cell r="G9128"/>
          <cell r="H9128"/>
        </row>
        <row r="9129">
          <cell r="A9129"/>
          <cell r="C9129"/>
          <cell r="D9129"/>
          <cell r="E9129"/>
          <cell r="F9129"/>
          <cell r="G9129"/>
        </row>
        <row r="9130">
          <cell r="A9130"/>
          <cell r="C9130"/>
          <cell r="D9130"/>
          <cell r="E9130"/>
          <cell r="F9130"/>
          <cell r="G9130"/>
        </row>
        <row r="9131">
          <cell r="A9131"/>
          <cell r="B9131"/>
          <cell r="C9131"/>
          <cell r="D9131"/>
          <cell r="E9131"/>
          <cell r="F9131"/>
          <cell r="G9131"/>
        </row>
        <row r="9132">
          <cell r="A9132"/>
          <cell r="B9132" t="str">
            <v>LUIS ROBERTO MONTERROSA OROZCO</v>
          </cell>
          <cell r="C9132"/>
          <cell r="D9132"/>
          <cell r="E9132"/>
          <cell r="F9132"/>
          <cell r="G9132"/>
        </row>
        <row r="9133">
          <cell r="A9133"/>
          <cell r="B9133" t="str">
            <v>ING. CIVIL CONSULTOR EXTERNO</v>
          </cell>
          <cell r="C9133"/>
          <cell r="D9133"/>
          <cell r="E9133"/>
          <cell r="F9133"/>
          <cell r="G9133"/>
        </row>
        <row r="9134">
          <cell r="A9134"/>
          <cell r="B9134" t="str">
            <v>PLANEACION MUNICIPAL</v>
          </cell>
          <cell r="C9134"/>
          <cell r="D9134"/>
          <cell r="E9134"/>
          <cell r="F9134"/>
          <cell r="G9134"/>
        </row>
        <row r="9135">
          <cell r="A9135"/>
          <cell r="B9135" t="str">
            <v>M.P. 5202140692</v>
          </cell>
          <cell r="C9135" t="str">
            <v>ITEM  - PÁGINA 2</v>
          </cell>
          <cell r="D9135"/>
          <cell r="E9135"/>
          <cell r="F9135"/>
          <cell r="G9135"/>
          <cell r="H9135"/>
        </row>
        <row r="9136">
          <cell r="A9136" t="str">
            <v>DEPARTAMENTO DE ANTIOQUIA</v>
          </cell>
          <cell r="B9136"/>
          <cell r="C9136"/>
          <cell r="D9136"/>
          <cell r="E9136"/>
          <cell r="F9136"/>
          <cell r="G9136"/>
          <cell r="H9136"/>
        </row>
        <row r="9137">
          <cell r="A9137" t="str">
            <v>MUNICIPIO DE CAUCASIA</v>
          </cell>
          <cell r="B9137"/>
          <cell r="C9137"/>
          <cell r="D9137"/>
          <cell r="E9137"/>
          <cell r="F9137"/>
          <cell r="G9137"/>
          <cell r="H9137"/>
        </row>
        <row r="9138">
          <cell r="A9138" t="str">
            <v>PROYECTO: CONSTRUCCION DE PAVIMENTO RIGIDO URBANO EN LA URBANIZACION VILLA SUAREZ DEL MUNICIPIO DE CAUCASIA ,ANTIOQUIA</v>
          </cell>
          <cell r="B9138"/>
          <cell r="C9138"/>
          <cell r="D9138"/>
          <cell r="E9138"/>
          <cell r="F9138"/>
          <cell r="G9138"/>
          <cell r="H9138"/>
        </row>
        <row r="9139">
          <cell r="A9139"/>
          <cell r="C9139"/>
          <cell r="D9139"/>
          <cell r="E9139"/>
          <cell r="F9139"/>
          <cell r="G9139"/>
          <cell r="H9139"/>
        </row>
        <row r="9140">
          <cell r="A9140" t="str">
            <v>MEMORIAS DE OBRA</v>
          </cell>
          <cell r="B9140"/>
          <cell r="C9140"/>
          <cell r="D9140"/>
          <cell r="E9140"/>
          <cell r="F9140"/>
          <cell r="G9140"/>
          <cell r="H9140"/>
        </row>
        <row r="9142">
          <cell r="A9142" t="str">
            <v>ITEM</v>
          </cell>
          <cell r="B9142" t="str">
            <v>DESCRIPCIÓN</v>
          </cell>
          <cell r="C9142"/>
          <cell r="D9142"/>
          <cell r="E9142"/>
          <cell r="F9142"/>
          <cell r="G9142" t="str">
            <v>UNIDAD</v>
          </cell>
          <cell r="H9142" t="str">
            <v>CANTIDAD</v>
          </cell>
        </row>
        <row r="9143">
          <cell r="A9143"/>
          <cell r="B9143" t="str">
            <v/>
          </cell>
          <cell r="C9143"/>
          <cell r="D9143"/>
          <cell r="E9143"/>
          <cell r="F9143"/>
          <cell r="G9143" t="str">
            <v/>
          </cell>
          <cell r="H9143" t="str">
            <v/>
          </cell>
        </row>
        <row r="9144">
          <cell r="A9144"/>
          <cell r="B9144"/>
          <cell r="C9144"/>
          <cell r="D9144"/>
          <cell r="E9144"/>
          <cell r="F9144"/>
          <cell r="G9144"/>
        </row>
        <row r="9145">
          <cell r="A9145" t="str">
            <v>DETALLE</v>
          </cell>
          <cell r="B9145"/>
          <cell r="C9145" t="str">
            <v>FACTOR</v>
          </cell>
          <cell r="D9145" t="str">
            <v>CANTIDAD</v>
          </cell>
          <cell r="E9145" t="str">
            <v>A (ML)</v>
          </cell>
          <cell r="F9145" t="str">
            <v>B (M2)</v>
          </cell>
          <cell r="G9145" t="str">
            <v>C (M3)</v>
          </cell>
          <cell r="H9145" t="str">
            <v>TOTAL</v>
          </cell>
        </row>
        <row r="9146">
          <cell r="A9146"/>
          <cell r="B9146"/>
          <cell r="C9146"/>
          <cell r="D9146"/>
          <cell r="E9146"/>
          <cell r="F9146"/>
          <cell r="G9146"/>
          <cell r="H9146" t="str">
            <v/>
          </cell>
        </row>
        <row r="9147">
          <cell r="A9147"/>
          <cell r="B9147"/>
          <cell r="C9147"/>
          <cell r="D9147"/>
          <cell r="E9147"/>
          <cell r="F9147"/>
          <cell r="G9147"/>
          <cell r="H9147" t="str">
            <v/>
          </cell>
        </row>
        <row r="9148">
          <cell r="A9148"/>
          <cell r="B9148"/>
          <cell r="C9148"/>
          <cell r="D9148"/>
          <cell r="E9148"/>
          <cell r="F9148"/>
          <cell r="G9148"/>
          <cell r="H9148" t="str">
            <v/>
          </cell>
        </row>
        <row r="9149">
          <cell r="A9149"/>
          <cell r="B9149"/>
          <cell r="C9149"/>
          <cell r="D9149"/>
          <cell r="E9149"/>
          <cell r="F9149"/>
          <cell r="G9149"/>
          <cell r="H9149" t="str">
            <v/>
          </cell>
        </row>
        <row r="9150">
          <cell r="A9150"/>
          <cell r="B9150"/>
          <cell r="C9150"/>
          <cell r="D9150"/>
          <cell r="E9150"/>
          <cell r="F9150"/>
          <cell r="G9150"/>
          <cell r="H9150" t="str">
            <v/>
          </cell>
        </row>
        <row r="9151">
          <cell r="A9151"/>
          <cell r="B9151"/>
          <cell r="C9151"/>
          <cell r="D9151"/>
          <cell r="E9151"/>
          <cell r="F9151"/>
          <cell r="G9151"/>
          <cell r="H9151" t="str">
            <v/>
          </cell>
        </row>
        <row r="9152">
          <cell r="A9152"/>
          <cell r="B9152"/>
          <cell r="C9152"/>
          <cell r="D9152"/>
          <cell r="E9152"/>
          <cell r="F9152"/>
          <cell r="G9152"/>
          <cell r="H9152" t="str">
            <v/>
          </cell>
        </row>
        <row r="9153">
          <cell r="A9153"/>
          <cell r="B9153"/>
          <cell r="C9153"/>
          <cell r="D9153"/>
          <cell r="E9153"/>
          <cell r="F9153"/>
          <cell r="G9153"/>
          <cell r="H9153" t="str">
            <v/>
          </cell>
        </row>
        <row r="9154">
          <cell r="A9154"/>
          <cell r="B9154"/>
          <cell r="C9154"/>
          <cell r="D9154"/>
          <cell r="E9154"/>
          <cell r="F9154"/>
          <cell r="G9154"/>
          <cell r="H9154" t="str">
            <v/>
          </cell>
        </row>
        <row r="9155">
          <cell r="A9155"/>
          <cell r="B9155"/>
          <cell r="C9155"/>
          <cell r="D9155"/>
          <cell r="E9155"/>
          <cell r="F9155"/>
          <cell r="G9155"/>
          <cell r="H9155" t="str">
            <v/>
          </cell>
        </row>
        <row r="9156">
          <cell r="A9156"/>
          <cell r="B9156"/>
          <cell r="C9156"/>
          <cell r="D9156"/>
          <cell r="E9156"/>
          <cell r="F9156"/>
          <cell r="G9156"/>
          <cell r="H9156" t="str">
            <v/>
          </cell>
        </row>
        <row r="9157">
          <cell r="A9157"/>
          <cell r="B9157"/>
          <cell r="C9157"/>
          <cell r="D9157"/>
          <cell r="E9157"/>
          <cell r="F9157"/>
          <cell r="G9157"/>
          <cell r="H9157" t="str">
            <v/>
          </cell>
        </row>
        <row r="9158">
          <cell r="A9158"/>
          <cell r="B9158"/>
          <cell r="C9158"/>
          <cell r="D9158"/>
          <cell r="E9158"/>
          <cell r="F9158"/>
          <cell r="G9158"/>
          <cell r="H9158" t="str">
            <v/>
          </cell>
        </row>
        <row r="9159">
          <cell r="A9159"/>
          <cell r="B9159"/>
          <cell r="C9159"/>
          <cell r="D9159"/>
          <cell r="E9159"/>
          <cell r="F9159"/>
          <cell r="G9159"/>
          <cell r="H9159" t="str">
            <v/>
          </cell>
        </row>
        <row r="9160">
          <cell r="A9160"/>
          <cell r="B9160"/>
          <cell r="C9160"/>
          <cell r="D9160"/>
          <cell r="E9160"/>
          <cell r="F9160"/>
          <cell r="G9160"/>
          <cell r="H9160" t="str">
            <v/>
          </cell>
        </row>
        <row r="9161">
          <cell r="A9161"/>
          <cell r="B9161"/>
          <cell r="C9161"/>
          <cell r="D9161"/>
          <cell r="E9161"/>
          <cell r="F9161"/>
          <cell r="G9161"/>
          <cell r="H9161" t="str">
            <v/>
          </cell>
        </row>
        <row r="9162">
          <cell r="A9162"/>
          <cell r="B9162"/>
          <cell r="C9162"/>
          <cell r="D9162"/>
          <cell r="E9162"/>
          <cell r="F9162"/>
          <cell r="G9162"/>
          <cell r="H9162" t="str">
            <v/>
          </cell>
        </row>
        <row r="9163">
          <cell r="A9163"/>
          <cell r="B9163"/>
          <cell r="C9163"/>
          <cell r="D9163"/>
          <cell r="E9163"/>
          <cell r="F9163"/>
          <cell r="G9163"/>
          <cell r="H9163" t="str">
            <v/>
          </cell>
        </row>
        <row r="9164">
          <cell r="A9164"/>
          <cell r="B9164"/>
          <cell r="C9164"/>
          <cell r="D9164"/>
          <cell r="E9164"/>
          <cell r="F9164"/>
          <cell r="G9164"/>
          <cell r="H9164" t="str">
            <v/>
          </cell>
        </row>
        <row r="9165">
          <cell r="A9165"/>
          <cell r="B9165"/>
          <cell r="C9165"/>
          <cell r="D9165"/>
          <cell r="E9165"/>
          <cell r="F9165"/>
          <cell r="G9165"/>
          <cell r="H9165" t="str">
            <v/>
          </cell>
        </row>
        <row r="9166">
          <cell r="A9166"/>
          <cell r="B9166"/>
          <cell r="C9166"/>
          <cell r="D9166"/>
          <cell r="E9166"/>
          <cell r="F9166"/>
          <cell r="G9166"/>
          <cell r="H9166" t="str">
            <v/>
          </cell>
        </row>
        <row r="9167">
          <cell r="A9167"/>
          <cell r="B9167"/>
          <cell r="C9167"/>
          <cell r="D9167"/>
          <cell r="E9167"/>
          <cell r="F9167"/>
          <cell r="G9167"/>
          <cell r="H9167" t="str">
            <v/>
          </cell>
        </row>
        <row r="9168">
          <cell r="A9168"/>
          <cell r="B9168"/>
          <cell r="C9168"/>
          <cell r="D9168"/>
          <cell r="E9168"/>
          <cell r="F9168"/>
          <cell r="G9168"/>
          <cell r="H9168" t="str">
            <v/>
          </cell>
        </row>
        <row r="9169">
          <cell r="A9169"/>
          <cell r="B9169"/>
          <cell r="C9169"/>
          <cell r="D9169"/>
          <cell r="E9169"/>
          <cell r="F9169"/>
          <cell r="G9169"/>
          <cell r="H9169" t="str">
            <v/>
          </cell>
        </row>
        <row r="9170">
          <cell r="A9170"/>
          <cell r="B9170"/>
          <cell r="C9170"/>
          <cell r="D9170"/>
          <cell r="E9170"/>
          <cell r="F9170"/>
          <cell r="G9170"/>
          <cell r="H9170" t="str">
            <v/>
          </cell>
        </row>
        <row r="9171">
          <cell r="A9171"/>
          <cell r="B9171"/>
          <cell r="C9171"/>
          <cell r="D9171"/>
          <cell r="E9171"/>
          <cell r="F9171"/>
          <cell r="G9171"/>
          <cell r="H9171" t="str">
            <v/>
          </cell>
        </row>
        <row r="9172">
          <cell r="A9172"/>
          <cell r="B9172"/>
          <cell r="C9172"/>
          <cell r="D9172"/>
          <cell r="E9172"/>
          <cell r="F9172"/>
          <cell r="G9172"/>
          <cell r="H9172" t="str">
            <v/>
          </cell>
        </row>
        <row r="9173">
          <cell r="A9173"/>
          <cell r="B9173"/>
          <cell r="C9173"/>
          <cell r="D9173"/>
          <cell r="E9173"/>
          <cell r="F9173"/>
          <cell r="G9173"/>
          <cell r="H9173" t="str">
            <v/>
          </cell>
        </row>
        <row r="9174">
          <cell r="A9174"/>
          <cell r="B9174"/>
          <cell r="C9174"/>
          <cell r="D9174"/>
          <cell r="E9174"/>
          <cell r="F9174"/>
          <cell r="G9174"/>
          <cell r="H9174" t="str">
            <v/>
          </cell>
        </row>
        <row r="9175">
          <cell r="A9175"/>
          <cell r="B9175"/>
          <cell r="C9175"/>
          <cell r="D9175"/>
          <cell r="E9175"/>
          <cell r="F9175"/>
          <cell r="G9175"/>
          <cell r="H9175" t="str">
            <v/>
          </cell>
        </row>
        <row r="9176">
          <cell r="A9176"/>
          <cell r="B9176"/>
          <cell r="C9176"/>
          <cell r="D9176"/>
          <cell r="E9176"/>
          <cell r="F9176"/>
          <cell r="G9176"/>
          <cell r="H9176" t="str">
            <v/>
          </cell>
        </row>
        <row r="9177">
          <cell r="A9177" t="str">
            <v>ITEM  - PÁGINA 1</v>
          </cell>
          <cell r="B9177"/>
          <cell r="C9177"/>
          <cell r="D9177"/>
          <cell r="E9177"/>
          <cell r="F9177"/>
          <cell r="G9177"/>
          <cell r="H9177"/>
        </row>
        <row r="9178">
          <cell r="A9178"/>
          <cell r="B9178"/>
          <cell r="C9178"/>
          <cell r="D9178"/>
          <cell r="E9178"/>
          <cell r="F9178"/>
          <cell r="G9178"/>
          <cell r="H9178" t="str">
            <v/>
          </cell>
        </row>
        <row r="9179">
          <cell r="A9179"/>
          <cell r="B9179"/>
          <cell r="C9179"/>
          <cell r="D9179"/>
          <cell r="E9179"/>
          <cell r="F9179"/>
          <cell r="G9179"/>
          <cell r="H9179" t="str">
            <v/>
          </cell>
        </row>
        <row r="9180">
          <cell r="A9180"/>
          <cell r="B9180"/>
          <cell r="C9180"/>
          <cell r="D9180"/>
          <cell r="E9180"/>
          <cell r="F9180"/>
          <cell r="G9180"/>
          <cell r="H9180" t="str">
            <v/>
          </cell>
        </row>
        <row r="9181">
          <cell r="A9181"/>
          <cell r="B9181"/>
          <cell r="C9181"/>
          <cell r="D9181"/>
          <cell r="E9181"/>
          <cell r="F9181"/>
          <cell r="G9181"/>
          <cell r="H9181" t="str">
            <v/>
          </cell>
        </row>
        <row r="9182">
          <cell r="A9182"/>
          <cell r="B9182"/>
          <cell r="C9182"/>
          <cell r="D9182"/>
          <cell r="E9182"/>
          <cell r="F9182"/>
          <cell r="G9182"/>
          <cell r="H9182" t="str">
            <v/>
          </cell>
        </row>
        <row r="9183">
          <cell r="A9183"/>
          <cell r="B9183"/>
          <cell r="C9183"/>
          <cell r="D9183"/>
          <cell r="E9183"/>
          <cell r="F9183"/>
          <cell r="G9183"/>
          <cell r="H9183" t="str">
            <v/>
          </cell>
        </row>
        <row r="9184">
          <cell r="A9184"/>
          <cell r="B9184"/>
          <cell r="C9184"/>
          <cell r="D9184"/>
          <cell r="E9184"/>
          <cell r="F9184"/>
          <cell r="G9184"/>
          <cell r="H9184" t="str">
            <v/>
          </cell>
        </row>
        <row r="9185">
          <cell r="A9185"/>
          <cell r="B9185"/>
          <cell r="C9185"/>
          <cell r="D9185"/>
          <cell r="E9185"/>
          <cell r="F9185"/>
          <cell r="G9185"/>
          <cell r="H9185" t="str">
            <v/>
          </cell>
        </row>
        <row r="9186">
          <cell r="A9186"/>
          <cell r="B9186"/>
          <cell r="C9186"/>
          <cell r="D9186"/>
          <cell r="E9186"/>
          <cell r="F9186"/>
          <cell r="G9186"/>
          <cell r="H9186" t="str">
            <v/>
          </cell>
        </row>
        <row r="9187">
          <cell r="A9187"/>
          <cell r="B9187"/>
          <cell r="C9187"/>
          <cell r="D9187"/>
          <cell r="E9187"/>
          <cell r="F9187"/>
          <cell r="G9187"/>
          <cell r="H9187" t="str">
            <v/>
          </cell>
        </row>
        <row r="9188">
          <cell r="A9188"/>
          <cell r="B9188"/>
          <cell r="C9188"/>
          <cell r="D9188"/>
          <cell r="E9188"/>
          <cell r="F9188"/>
          <cell r="G9188"/>
          <cell r="H9188" t="str">
            <v/>
          </cell>
        </row>
        <row r="9189">
          <cell r="A9189"/>
          <cell r="B9189"/>
          <cell r="C9189"/>
          <cell r="D9189"/>
          <cell r="E9189"/>
          <cell r="F9189"/>
          <cell r="G9189"/>
          <cell r="H9189" t="str">
            <v/>
          </cell>
        </row>
        <row r="9190">
          <cell r="A9190"/>
          <cell r="B9190"/>
          <cell r="C9190"/>
          <cell r="D9190"/>
          <cell r="E9190"/>
          <cell r="F9190"/>
          <cell r="G9190"/>
          <cell r="H9190" t="str">
            <v/>
          </cell>
        </row>
        <row r="9191">
          <cell r="A9191"/>
          <cell r="B9191"/>
          <cell r="C9191"/>
          <cell r="D9191"/>
          <cell r="E9191"/>
          <cell r="F9191"/>
          <cell r="G9191"/>
          <cell r="H9191" t="str">
            <v/>
          </cell>
        </row>
        <row r="9192">
          <cell r="A9192"/>
          <cell r="B9192"/>
          <cell r="C9192"/>
          <cell r="D9192"/>
          <cell r="E9192"/>
          <cell r="F9192"/>
          <cell r="G9192"/>
          <cell r="H9192" t="str">
            <v/>
          </cell>
        </row>
        <row r="9193">
          <cell r="A9193"/>
          <cell r="B9193"/>
          <cell r="C9193"/>
          <cell r="D9193"/>
          <cell r="E9193"/>
          <cell r="F9193"/>
          <cell r="G9193"/>
          <cell r="H9193" t="str">
            <v/>
          </cell>
        </row>
        <row r="9194">
          <cell r="A9194"/>
          <cell r="B9194"/>
          <cell r="C9194"/>
          <cell r="D9194"/>
          <cell r="E9194"/>
          <cell r="F9194"/>
          <cell r="G9194"/>
          <cell r="H9194" t="str">
            <v/>
          </cell>
        </row>
        <row r="9195">
          <cell r="A9195" t="str">
            <v xml:space="preserve">TOTAL CANTIDAD ITEM </v>
          </cell>
          <cell r="B9195"/>
          <cell r="C9195"/>
          <cell r="D9195"/>
          <cell r="E9195"/>
          <cell r="F9195"/>
          <cell r="G9195"/>
          <cell r="H9195" t="str">
            <v/>
          </cell>
        </row>
        <row r="9196">
          <cell r="A9196" t="str">
            <v>INSERTE PLANO, GRÁFICO O ESQUEMA AQUÍ</v>
          </cell>
          <cell r="B9196"/>
          <cell r="C9196"/>
          <cell r="D9196"/>
          <cell r="E9196"/>
          <cell r="F9196"/>
          <cell r="G9196"/>
          <cell r="H9196"/>
        </row>
        <row r="9197">
          <cell r="A9197"/>
          <cell r="B9197"/>
          <cell r="C9197"/>
          <cell r="D9197"/>
          <cell r="E9197"/>
          <cell r="F9197"/>
          <cell r="G9197"/>
          <cell r="H9197"/>
        </row>
        <row r="9198">
          <cell r="A9198"/>
          <cell r="B9198"/>
          <cell r="C9198"/>
          <cell r="D9198"/>
          <cell r="E9198"/>
          <cell r="F9198"/>
          <cell r="G9198"/>
          <cell r="H9198"/>
        </row>
        <row r="9199">
          <cell r="A9199"/>
          <cell r="B9199"/>
          <cell r="C9199"/>
          <cell r="D9199"/>
          <cell r="E9199"/>
          <cell r="F9199"/>
          <cell r="G9199"/>
          <cell r="H9199"/>
        </row>
        <row r="9200">
          <cell r="A9200"/>
          <cell r="B9200"/>
          <cell r="C9200"/>
          <cell r="D9200"/>
          <cell r="E9200"/>
          <cell r="F9200"/>
          <cell r="G9200"/>
          <cell r="H9200"/>
        </row>
        <row r="9201">
          <cell r="A9201"/>
          <cell r="B9201"/>
          <cell r="C9201"/>
          <cell r="D9201"/>
          <cell r="E9201"/>
          <cell r="F9201"/>
          <cell r="G9201"/>
          <cell r="H9201"/>
        </row>
        <row r="9202">
          <cell r="A9202"/>
          <cell r="B9202"/>
          <cell r="C9202"/>
          <cell r="D9202"/>
          <cell r="E9202"/>
          <cell r="F9202"/>
          <cell r="G9202"/>
          <cell r="H9202"/>
        </row>
        <row r="9203">
          <cell r="A9203"/>
          <cell r="B9203"/>
          <cell r="C9203"/>
          <cell r="D9203"/>
          <cell r="E9203"/>
          <cell r="F9203"/>
          <cell r="G9203"/>
          <cell r="H9203"/>
        </row>
        <row r="9204">
          <cell r="A9204"/>
          <cell r="B9204"/>
          <cell r="C9204"/>
          <cell r="D9204"/>
          <cell r="E9204"/>
          <cell r="F9204"/>
          <cell r="G9204"/>
          <cell r="H9204"/>
        </row>
        <row r="9205">
          <cell r="A9205"/>
          <cell r="B9205"/>
          <cell r="C9205"/>
          <cell r="D9205"/>
          <cell r="E9205"/>
          <cell r="F9205"/>
          <cell r="G9205"/>
          <cell r="H9205"/>
        </row>
        <row r="9206">
          <cell r="A9206"/>
          <cell r="B9206"/>
          <cell r="C9206"/>
          <cell r="D9206"/>
          <cell r="E9206"/>
          <cell r="F9206"/>
          <cell r="G9206"/>
          <cell r="H9206"/>
        </row>
        <row r="9207">
          <cell r="A9207"/>
          <cell r="B9207"/>
          <cell r="C9207"/>
          <cell r="D9207"/>
          <cell r="E9207"/>
          <cell r="F9207"/>
          <cell r="G9207"/>
          <cell r="H9207"/>
        </row>
        <row r="9208">
          <cell r="A9208"/>
          <cell r="B9208"/>
          <cell r="C9208"/>
          <cell r="D9208"/>
          <cell r="E9208"/>
          <cell r="F9208"/>
          <cell r="G9208"/>
          <cell r="H9208"/>
        </row>
        <row r="9209">
          <cell r="A9209"/>
          <cell r="B9209"/>
          <cell r="C9209"/>
          <cell r="D9209"/>
          <cell r="E9209"/>
          <cell r="F9209"/>
          <cell r="G9209"/>
          <cell r="H9209"/>
        </row>
        <row r="9210">
          <cell r="A9210"/>
          <cell r="B9210"/>
          <cell r="C9210"/>
          <cell r="D9210"/>
          <cell r="E9210"/>
          <cell r="F9210"/>
          <cell r="G9210"/>
          <cell r="H9210"/>
        </row>
        <row r="9211">
          <cell r="A9211"/>
          <cell r="B9211"/>
          <cell r="C9211"/>
          <cell r="D9211"/>
          <cell r="E9211"/>
          <cell r="F9211"/>
          <cell r="G9211"/>
          <cell r="H9211"/>
        </row>
        <row r="9212">
          <cell r="A9212"/>
          <cell r="B9212"/>
          <cell r="C9212"/>
          <cell r="D9212"/>
          <cell r="E9212"/>
          <cell r="F9212"/>
          <cell r="G9212"/>
          <cell r="H9212"/>
        </row>
        <row r="9213">
          <cell r="A9213"/>
          <cell r="B9213"/>
          <cell r="C9213"/>
          <cell r="D9213"/>
          <cell r="E9213"/>
          <cell r="F9213"/>
          <cell r="G9213"/>
          <cell r="H9213"/>
        </row>
        <row r="9214">
          <cell r="A9214"/>
          <cell r="B9214"/>
          <cell r="C9214"/>
          <cell r="D9214"/>
          <cell r="E9214"/>
          <cell r="F9214"/>
          <cell r="G9214"/>
          <cell r="H9214"/>
        </row>
        <row r="9215">
          <cell r="A9215"/>
          <cell r="B9215"/>
          <cell r="C9215"/>
          <cell r="D9215"/>
          <cell r="E9215"/>
          <cell r="F9215"/>
          <cell r="G9215"/>
          <cell r="H9215"/>
        </row>
        <row r="9216">
          <cell r="A9216"/>
          <cell r="C9216"/>
          <cell r="D9216"/>
          <cell r="E9216"/>
          <cell r="F9216"/>
          <cell r="G9216"/>
        </row>
        <row r="9217">
          <cell r="A9217"/>
          <cell r="C9217"/>
          <cell r="D9217"/>
          <cell r="E9217"/>
          <cell r="F9217"/>
          <cell r="G9217"/>
        </row>
        <row r="9218">
          <cell r="A9218"/>
          <cell r="B9218"/>
          <cell r="C9218"/>
          <cell r="D9218"/>
          <cell r="E9218"/>
          <cell r="F9218"/>
          <cell r="G9218"/>
        </row>
        <row r="9219">
          <cell r="A9219"/>
          <cell r="B9219" t="str">
            <v>LUIS ROBERTO MONTERROSA OROZCO</v>
          </cell>
          <cell r="C9219"/>
          <cell r="D9219"/>
          <cell r="E9219"/>
          <cell r="F9219"/>
          <cell r="G9219"/>
        </row>
        <row r="9220">
          <cell r="A9220"/>
          <cell r="B9220" t="str">
            <v>ING. CIVIL CONSULTOR EXTERNO</v>
          </cell>
          <cell r="C9220"/>
          <cell r="D9220"/>
          <cell r="E9220"/>
          <cell r="F9220"/>
          <cell r="G9220"/>
        </row>
        <row r="9221">
          <cell r="A9221"/>
          <cell r="B9221" t="str">
            <v>PLANEACION MUNICIPAL</v>
          </cell>
          <cell r="C9221"/>
          <cell r="D9221"/>
          <cell r="E9221"/>
          <cell r="F9221"/>
          <cell r="G9221"/>
        </row>
        <row r="9222">
          <cell r="A9222"/>
          <cell r="B9222" t="str">
            <v>M.P. 5202140692</v>
          </cell>
          <cell r="C9222" t="str">
            <v>ITEM  - PÁGINA 2</v>
          </cell>
          <cell r="D9222"/>
          <cell r="E9222"/>
          <cell r="F9222"/>
          <cell r="G9222"/>
          <cell r="H9222"/>
        </row>
        <row r="9223">
          <cell r="A9223" t="str">
            <v>DEPARTAMENTO DE ANTIOQUIA</v>
          </cell>
          <cell r="B9223"/>
          <cell r="C9223"/>
          <cell r="D9223"/>
          <cell r="E9223"/>
          <cell r="F9223"/>
          <cell r="G9223"/>
          <cell r="H9223"/>
        </row>
        <row r="9224">
          <cell r="A9224" t="str">
            <v>MUNICIPIO DE CAUCASIA</v>
          </cell>
          <cell r="B9224"/>
          <cell r="C9224"/>
          <cell r="D9224"/>
          <cell r="E9224"/>
          <cell r="F9224"/>
          <cell r="G9224"/>
          <cell r="H9224"/>
        </row>
        <row r="9225">
          <cell r="A9225" t="str">
            <v>PROYECTO: CONSTRUCCION DE PAVIMENTO RIGIDO URBANO EN LA URBANIZACION VILLA SUAREZ DEL MUNICIPIO DE CAUCASIA ,ANTIOQUIA</v>
          </cell>
          <cell r="B9225"/>
          <cell r="C9225"/>
          <cell r="D9225"/>
          <cell r="E9225"/>
          <cell r="F9225"/>
          <cell r="G9225"/>
          <cell r="H9225"/>
        </row>
        <row r="9226">
          <cell r="A9226"/>
          <cell r="C9226"/>
          <cell r="D9226"/>
          <cell r="E9226"/>
          <cell r="F9226"/>
          <cell r="G9226"/>
          <cell r="H9226"/>
        </row>
        <row r="9227">
          <cell r="A9227" t="str">
            <v>MEMORIAS DE OBRA</v>
          </cell>
          <cell r="B9227"/>
          <cell r="C9227"/>
          <cell r="D9227"/>
          <cell r="E9227"/>
          <cell r="F9227"/>
          <cell r="G9227"/>
          <cell r="H9227"/>
        </row>
        <row r="9229">
          <cell r="A9229" t="str">
            <v>ITEM</v>
          </cell>
          <cell r="B9229" t="str">
            <v>DESCRIPCIÓN</v>
          </cell>
          <cell r="C9229"/>
          <cell r="D9229"/>
          <cell r="E9229"/>
          <cell r="F9229"/>
          <cell r="G9229" t="str">
            <v>UNIDAD</v>
          </cell>
          <cell r="H9229" t="str">
            <v>CANTIDAD</v>
          </cell>
        </row>
        <row r="9230">
          <cell r="A9230"/>
          <cell r="B9230" t="str">
            <v/>
          </cell>
          <cell r="C9230"/>
          <cell r="D9230"/>
          <cell r="E9230"/>
          <cell r="F9230"/>
          <cell r="G9230" t="str">
            <v/>
          </cell>
          <cell r="H9230" t="str">
            <v/>
          </cell>
        </row>
        <row r="9231">
          <cell r="A9231"/>
          <cell r="B9231"/>
          <cell r="C9231"/>
          <cell r="D9231"/>
          <cell r="E9231"/>
          <cell r="F9231"/>
          <cell r="G9231"/>
        </row>
        <row r="9232">
          <cell r="A9232" t="str">
            <v>DETALLE</v>
          </cell>
          <cell r="B9232"/>
          <cell r="C9232" t="str">
            <v>FACTOR</v>
          </cell>
          <cell r="D9232" t="str">
            <v>CANTIDAD</v>
          </cell>
          <cell r="E9232" t="str">
            <v>A (ML)</v>
          </cell>
          <cell r="F9232" t="str">
            <v>B (M2)</v>
          </cell>
          <cell r="G9232" t="str">
            <v>C (M3)</v>
          </cell>
          <cell r="H9232" t="str">
            <v>TOTAL</v>
          </cell>
        </row>
        <row r="9233">
          <cell r="A9233"/>
          <cell r="B9233"/>
          <cell r="C9233"/>
          <cell r="D9233"/>
          <cell r="E9233"/>
          <cell r="F9233"/>
          <cell r="G9233"/>
          <cell r="H9233" t="str">
            <v/>
          </cell>
        </row>
        <row r="9234">
          <cell r="A9234"/>
          <cell r="B9234"/>
          <cell r="C9234"/>
          <cell r="D9234"/>
          <cell r="E9234"/>
          <cell r="F9234"/>
          <cell r="G9234"/>
          <cell r="H9234" t="str">
            <v/>
          </cell>
        </row>
        <row r="9235">
          <cell r="A9235"/>
          <cell r="B9235"/>
          <cell r="C9235"/>
          <cell r="D9235"/>
          <cell r="E9235"/>
          <cell r="F9235"/>
          <cell r="G9235"/>
          <cell r="H9235" t="str">
            <v/>
          </cell>
        </row>
        <row r="9236">
          <cell r="A9236"/>
          <cell r="B9236"/>
          <cell r="C9236"/>
          <cell r="D9236"/>
          <cell r="E9236"/>
          <cell r="F9236"/>
          <cell r="G9236"/>
          <cell r="H9236" t="str">
            <v/>
          </cell>
        </row>
        <row r="9237">
          <cell r="A9237"/>
          <cell r="B9237"/>
          <cell r="C9237"/>
          <cell r="D9237"/>
          <cell r="E9237"/>
          <cell r="F9237"/>
          <cell r="G9237"/>
          <cell r="H9237" t="str">
            <v/>
          </cell>
        </row>
        <row r="9238">
          <cell r="A9238"/>
          <cell r="B9238"/>
          <cell r="C9238"/>
          <cell r="D9238"/>
          <cell r="E9238"/>
          <cell r="F9238"/>
          <cell r="G9238"/>
          <cell r="H9238" t="str">
            <v/>
          </cell>
        </row>
        <row r="9239">
          <cell r="A9239"/>
          <cell r="B9239"/>
          <cell r="C9239"/>
          <cell r="D9239"/>
          <cell r="E9239"/>
          <cell r="F9239"/>
          <cell r="G9239"/>
          <cell r="H9239" t="str">
            <v/>
          </cell>
        </row>
        <row r="9240">
          <cell r="A9240"/>
          <cell r="B9240"/>
          <cell r="C9240"/>
          <cell r="D9240"/>
          <cell r="E9240"/>
          <cell r="F9240"/>
          <cell r="G9240"/>
          <cell r="H9240" t="str">
            <v/>
          </cell>
        </row>
        <row r="9241">
          <cell r="A9241"/>
          <cell r="B9241"/>
          <cell r="C9241"/>
          <cell r="D9241"/>
          <cell r="E9241"/>
          <cell r="F9241"/>
          <cell r="G9241"/>
          <cell r="H9241" t="str">
            <v/>
          </cell>
        </row>
        <row r="9242">
          <cell r="A9242"/>
          <cell r="B9242"/>
          <cell r="C9242"/>
          <cell r="D9242"/>
          <cell r="E9242"/>
          <cell r="F9242"/>
          <cell r="G9242"/>
          <cell r="H9242" t="str">
            <v/>
          </cell>
        </row>
        <row r="9243">
          <cell r="A9243"/>
          <cell r="B9243"/>
          <cell r="C9243"/>
          <cell r="D9243"/>
          <cell r="E9243"/>
          <cell r="F9243"/>
          <cell r="G9243"/>
          <cell r="H9243" t="str">
            <v/>
          </cell>
        </row>
        <row r="9244">
          <cell r="A9244"/>
          <cell r="B9244"/>
          <cell r="C9244"/>
          <cell r="D9244"/>
          <cell r="E9244"/>
          <cell r="F9244"/>
          <cell r="G9244"/>
          <cell r="H9244" t="str">
            <v/>
          </cell>
        </row>
        <row r="9245">
          <cell r="A9245"/>
          <cell r="B9245"/>
          <cell r="C9245"/>
          <cell r="D9245"/>
          <cell r="E9245"/>
          <cell r="F9245"/>
          <cell r="G9245"/>
          <cell r="H9245" t="str">
            <v/>
          </cell>
        </row>
        <row r="9246">
          <cell r="A9246"/>
          <cell r="B9246"/>
          <cell r="C9246"/>
          <cell r="D9246"/>
          <cell r="E9246"/>
          <cell r="F9246"/>
          <cell r="G9246"/>
          <cell r="H9246" t="str">
            <v/>
          </cell>
        </row>
        <row r="9247">
          <cell r="A9247"/>
          <cell r="B9247"/>
          <cell r="C9247"/>
          <cell r="D9247"/>
          <cell r="E9247"/>
          <cell r="F9247"/>
          <cell r="G9247"/>
          <cell r="H9247" t="str">
            <v/>
          </cell>
        </row>
        <row r="9248">
          <cell r="A9248"/>
          <cell r="B9248"/>
          <cell r="C9248"/>
          <cell r="D9248"/>
          <cell r="E9248"/>
          <cell r="F9248"/>
          <cell r="G9248"/>
          <cell r="H9248" t="str">
            <v/>
          </cell>
        </row>
        <row r="9249">
          <cell r="A9249"/>
          <cell r="B9249"/>
          <cell r="C9249"/>
          <cell r="D9249"/>
          <cell r="E9249"/>
          <cell r="F9249"/>
          <cell r="G9249"/>
          <cell r="H9249" t="str">
            <v/>
          </cell>
        </row>
        <row r="9250">
          <cell r="A9250"/>
          <cell r="B9250"/>
          <cell r="C9250"/>
          <cell r="D9250"/>
          <cell r="E9250"/>
          <cell r="F9250"/>
          <cell r="G9250"/>
          <cell r="H9250" t="str">
            <v/>
          </cell>
        </row>
        <row r="9251">
          <cell r="A9251"/>
          <cell r="B9251"/>
          <cell r="C9251"/>
          <cell r="D9251"/>
          <cell r="E9251"/>
          <cell r="F9251"/>
          <cell r="G9251"/>
          <cell r="H9251" t="str">
            <v/>
          </cell>
        </row>
        <row r="9252">
          <cell r="A9252"/>
          <cell r="B9252"/>
          <cell r="C9252"/>
          <cell r="D9252"/>
          <cell r="E9252"/>
          <cell r="F9252"/>
          <cell r="G9252"/>
          <cell r="H9252" t="str">
            <v/>
          </cell>
        </row>
        <row r="9253">
          <cell r="A9253"/>
          <cell r="B9253"/>
          <cell r="C9253"/>
          <cell r="D9253"/>
          <cell r="E9253"/>
          <cell r="F9253"/>
          <cell r="G9253"/>
          <cell r="H9253" t="str">
            <v/>
          </cell>
        </row>
        <row r="9254">
          <cell r="A9254"/>
          <cell r="B9254"/>
          <cell r="C9254"/>
          <cell r="D9254"/>
          <cell r="E9254"/>
          <cell r="F9254"/>
          <cell r="G9254"/>
          <cell r="H9254" t="str">
            <v/>
          </cell>
        </row>
        <row r="9255">
          <cell r="A9255"/>
          <cell r="B9255"/>
          <cell r="C9255"/>
          <cell r="D9255"/>
          <cell r="E9255"/>
          <cell r="F9255"/>
          <cell r="G9255"/>
          <cell r="H9255" t="str">
            <v/>
          </cell>
        </row>
        <row r="9256">
          <cell r="A9256"/>
          <cell r="B9256"/>
          <cell r="C9256"/>
          <cell r="D9256"/>
          <cell r="E9256"/>
          <cell r="F9256"/>
          <cell r="G9256"/>
          <cell r="H9256" t="str">
            <v/>
          </cell>
        </row>
        <row r="9257">
          <cell r="A9257"/>
          <cell r="B9257"/>
          <cell r="C9257"/>
          <cell r="D9257"/>
          <cell r="E9257"/>
          <cell r="F9257"/>
          <cell r="G9257"/>
          <cell r="H9257" t="str">
            <v/>
          </cell>
        </row>
        <row r="9258">
          <cell r="A9258"/>
          <cell r="B9258"/>
          <cell r="C9258"/>
          <cell r="D9258"/>
          <cell r="E9258"/>
          <cell r="F9258"/>
          <cell r="G9258"/>
          <cell r="H9258" t="str">
            <v/>
          </cell>
        </row>
        <row r="9259">
          <cell r="A9259"/>
          <cell r="B9259"/>
          <cell r="C9259"/>
          <cell r="D9259"/>
          <cell r="E9259"/>
          <cell r="F9259"/>
          <cell r="G9259"/>
          <cell r="H9259" t="str">
            <v/>
          </cell>
        </row>
        <row r="9260">
          <cell r="A9260"/>
          <cell r="B9260"/>
          <cell r="C9260"/>
          <cell r="D9260"/>
          <cell r="E9260"/>
          <cell r="F9260"/>
          <cell r="G9260"/>
          <cell r="H9260" t="str">
            <v/>
          </cell>
        </row>
        <row r="9261">
          <cell r="A9261"/>
          <cell r="B9261"/>
          <cell r="C9261"/>
          <cell r="D9261"/>
          <cell r="E9261"/>
          <cell r="F9261"/>
          <cell r="G9261"/>
          <cell r="H9261" t="str">
            <v/>
          </cell>
        </row>
        <row r="9262">
          <cell r="A9262"/>
          <cell r="B9262"/>
          <cell r="C9262"/>
          <cell r="D9262"/>
          <cell r="E9262"/>
          <cell r="F9262"/>
          <cell r="G9262"/>
          <cell r="H9262" t="str">
            <v/>
          </cell>
        </row>
        <row r="9263">
          <cell r="A9263"/>
          <cell r="B9263"/>
          <cell r="C9263"/>
          <cell r="D9263"/>
          <cell r="E9263"/>
          <cell r="F9263"/>
          <cell r="G9263"/>
          <cell r="H9263" t="str">
            <v/>
          </cell>
        </row>
        <row r="9264">
          <cell r="A9264" t="str">
            <v>ITEM  - PÁGINA 1</v>
          </cell>
          <cell r="B9264"/>
          <cell r="C9264"/>
          <cell r="D9264"/>
          <cell r="E9264"/>
          <cell r="F9264"/>
          <cell r="G9264"/>
          <cell r="H9264"/>
        </row>
        <row r="9265">
          <cell r="A9265"/>
          <cell r="B9265"/>
          <cell r="C9265"/>
          <cell r="D9265"/>
          <cell r="E9265"/>
          <cell r="F9265"/>
          <cell r="G9265"/>
          <cell r="H9265" t="str">
            <v/>
          </cell>
        </row>
        <row r="9266">
          <cell r="A9266"/>
          <cell r="B9266"/>
          <cell r="C9266"/>
          <cell r="D9266"/>
          <cell r="E9266"/>
          <cell r="F9266"/>
          <cell r="G9266"/>
          <cell r="H9266" t="str">
            <v/>
          </cell>
        </row>
        <row r="9267">
          <cell r="A9267"/>
          <cell r="B9267"/>
          <cell r="C9267"/>
          <cell r="D9267"/>
          <cell r="E9267"/>
          <cell r="F9267"/>
          <cell r="G9267"/>
          <cell r="H9267" t="str">
            <v/>
          </cell>
        </row>
        <row r="9268">
          <cell r="A9268"/>
          <cell r="B9268"/>
          <cell r="C9268"/>
          <cell r="D9268"/>
          <cell r="E9268"/>
          <cell r="F9268"/>
          <cell r="G9268"/>
          <cell r="H9268" t="str">
            <v/>
          </cell>
        </row>
        <row r="9269">
          <cell r="A9269"/>
          <cell r="B9269"/>
          <cell r="C9269"/>
          <cell r="D9269"/>
          <cell r="E9269"/>
          <cell r="F9269"/>
          <cell r="G9269"/>
          <cell r="H9269" t="str">
            <v/>
          </cell>
        </row>
        <row r="9270">
          <cell r="A9270"/>
          <cell r="B9270"/>
          <cell r="C9270"/>
          <cell r="D9270"/>
          <cell r="E9270"/>
          <cell r="F9270"/>
          <cell r="G9270"/>
          <cell r="H9270" t="str">
            <v/>
          </cell>
        </row>
        <row r="9271">
          <cell r="A9271"/>
          <cell r="B9271"/>
          <cell r="C9271"/>
          <cell r="D9271"/>
          <cell r="E9271"/>
          <cell r="F9271"/>
          <cell r="G9271"/>
          <cell r="H9271" t="str">
            <v/>
          </cell>
        </row>
        <row r="9272">
          <cell r="A9272"/>
          <cell r="B9272"/>
          <cell r="C9272"/>
          <cell r="D9272"/>
          <cell r="E9272"/>
          <cell r="F9272"/>
          <cell r="G9272"/>
          <cell r="H9272" t="str">
            <v/>
          </cell>
        </row>
        <row r="9273">
          <cell r="A9273"/>
          <cell r="B9273"/>
          <cell r="C9273"/>
          <cell r="D9273"/>
          <cell r="E9273"/>
          <cell r="F9273"/>
          <cell r="G9273"/>
          <cell r="H9273" t="str">
            <v/>
          </cell>
        </row>
        <row r="9274">
          <cell r="A9274"/>
          <cell r="B9274"/>
          <cell r="C9274"/>
          <cell r="D9274"/>
          <cell r="E9274"/>
          <cell r="F9274"/>
          <cell r="G9274"/>
          <cell r="H9274" t="str">
            <v/>
          </cell>
        </row>
        <row r="9275">
          <cell r="A9275"/>
          <cell r="B9275"/>
          <cell r="C9275"/>
          <cell r="D9275"/>
          <cell r="E9275"/>
          <cell r="F9275"/>
          <cell r="G9275"/>
          <cell r="H9275" t="str">
            <v/>
          </cell>
        </row>
        <row r="9276">
          <cell r="A9276"/>
          <cell r="B9276"/>
          <cell r="C9276"/>
          <cell r="D9276"/>
          <cell r="E9276"/>
          <cell r="F9276"/>
          <cell r="G9276"/>
          <cell r="H9276" t="str">
            <v/>
          </cell>
        </row>
        <row r="9277">
          <cell r="A9277"/>
          <cell r="B9277"/>
          <cell r="C9277"/>
          <cell r="D9277"/>
          <cell r="E9277"/>
          <cell r="F9277"/>
          <cell r="G9277"/>
          <cell r="H9277" t="str">
            <v/>
          </cell>
        </row>
        <row r="9278">
          <cell r="A9278"/>
          <cell r="B9278"/>
          <cell r="C9278"/>
          <cell r="D9278"/>
          <cell r="E9278"/>
          <cell r="F9278"/>
          <cell r="G9278"/>
          <cell r="H9278" t="str">
            <v/>
          </cell>
        </row>
        <row r="9279">
          <cell r="A9279"/>
          <cell r="B9279"/>
          <cell r="C9279"/>
          <cell r="D9279"/>
          <cell r="E9279"/>
          <cell r="F9279"/>
          <cell r="G9279"/>
          <cell r="H9279" t="str">
            <v/>
          </cell>
        </row>
        <row r="9280">
          <cell r="A9280"/>
          <cell r="B9280"/>
          <cell r="C9280"/>
          <cell r="D9280"/>
          <cell r="E9280"/>
          <cell r="F9280"/>
          <cell r="G9280"/>
          <cell r="H9280" t="str">
            <v/>
          </cell>
        </row>
        <row r="9281">
          <cell r="A9281"/>
          <cell r="B9281"/>
          <cell r="C9281"/>
          <cell r="D9281"/>
          <cell r="E9281"/>
          <cell r="F9281"/>
          <cell r="G9281"/>
          <cell r="H9281" t="str">
            <v/>
          </cell>
        </row>
        <row r="9282">
          <cell r="A9282" t="str">
            <v xml:space="preserve">TOTAL CANTIDAD ITEM </v>
          </cell>
          <cell r="B9282"/>
          <cell r="C9282"/>
          <cell r="D9282"/>
          <cell r="E9282"/>
          <cell r="F9282"/>
          <cell r="G9282"/>
          <cell r="H9282" t="str">
            <v/>
          </cell>
        </row>
        <row r="9283">
          <cell r="A9283" t="str">
            <v>INSERTE PLANO, GRÁFICO O ESQUEMA AQUÍ</v>
          </cell>
          <cell r="B9283"/>
          <cell r="C9283"/>
          <cell r="D9283"/>
          <cell r="E9283"/>
          <cell r="F9283"/>
          <cell r="G9283"/>
          <cell r="H9283"/>
        </row>
        <row r="9284">
          <cell r="A9284"/>
          <cell r="B9284"/>
          <cell r="C9284"/>
          <cell r="D9284"/>
          <cell r="E9284"/>
          <cell r="F9284"/>
          <cell r="G9284"/>
          <cell r="H9284"/>
        </row>
        <row r="9285">
          <cell r="A9285"/>
          <cell r="B9285"/>
          <cell r="C9285"/>
          <cell r="D9285"/>
          <cell r="E9285"/>
          <cell r="F9285"/>
          <cell r="G9285"/>
          <cell r="H9285"/>
        </row>
        <row r="9286">
          <cell r="A9286"/>
          <cell r="B9286"/>
          <cell r="C9286"/>
          <cell r="D9286"/>
          <cell r="E9286"/>
          <cell r="F9286"/>
          <cell r="G9286"/>
          <cell r="H9286"/>
        </row>
        <row r="9287">
          <cell r="A9287"/>
          <cell r="B9287"/>
          <cell r="C9287"/>
          <cell r="D9287"/>
          <cell r="E9287"/>
          <cell r="F9287"/>
          <cell r="G9287"/>
          <cell r="H9287"/>
        </row>
        <row r="9288">
          <cell r="A9288"/>
          <cell r="B9288"/>
          <cell r="C9288"/>
          <cell r="D9288"/>
          <cell r="E9288"/>
          <cell r="F9288"/>
          <cell r="G9288"/>
          <cell r="H9288"/>
        </row>
        <row r="9289">
          <cell r="A9289"/>
          <cell r="B9289"/>
          <cell r="C9289"/>
          <cell r="D9289"/>
          <cell r="E9289"/>
          <cell r="F9289"/>
          <cell r="G9289"/>
          <cell r="H9289"/>
        </row>
        <row r="9290">
          <cell r="A9290"/>
          <cell r="B9290"/>
          <cell r="C9290"/>
          <cell r="D9290"/>
          <cell r="E9290"/>
          <cell r="F9290"/>
          <cell r="G9290"/>
          <cell r="H9290"/>
        </row>
        <row r="9291">
          <cell r="A9291"/>
          <cell r="B9291"/>
          <cell r="C9291"/>
          <cell r="D9291"/>
          <cell r="E9291"/>
          <cell r="F9291"/>
          <cell r="G9291"/>
          <cell r="H9291"/>
        </row>
        <row r="9292">
          <cell r="A9292"/>
          <cell r="B9292"/>
          <cell r="C9292"/>
          <cell r="D9292"/>
          <cell r="E9292"/>
          <cell r="F9292"/>
          <cell r="G9292"/>
          <cell r="H9292"/>
        </row>
        <row r="9293">
          <cell r="A9293"/>
          <cell r="B9293"/>
          <cell r="C9293"/>
          <cell r="D9293"/>
          <cell r="E9293"/>
          <cell r="F9293"/>
          <cell r="G9293"/>
          <cell r="H9293"/>
        </row>
        <row r="9294">
          <cell r="A9294"/>
          <cell r="B9294"/>
          <cell r="C9294"/>
          <cell r="D9294"/>
          <cell r="E9294"/>
          <cell r="F9294"/>
          <cell r="G9294"/>
          <cell r="H9294"/>
        </row>
        <row r="9295">
          <cell r="A9295"/>
          <cell r="B9295"/>
          <cell r="C9295"/>
          <cell r="D9295"/>
          <cell r="E9295"/>
          <cell r="F9295"/>
          <cell r="G9295"/>
          <cell r="H9295"/>
        </row>
        <row r="9296">
          <cell r="A9296"/>
          <cell r="B9296"/>
          <cell r="C9296"/>
          <cell r="D9296"/>
          <cell r="E9296"/>
          <cell r="F9296"/>
          <cell r="G9296"/>
          <cell r="H9296"/>
        </row>
        <row r="9297">
          <cell r="A9297"/>
          <cell r="B9297"/>
          <cell r="C9297"/>
          <cell r="D9297"/>
          <cell r="E9297"/>
          <cell r="F9297"/>
          <cell r="G9297"/>
          <cell r="H9297"/>
        </row>
        <row r="9298">
          <cell r="A9298"/>
          <cell r="B9298"/>
          <cell r="C9298"/>
          <cell r="D9298"/>
          <cell r="E9298"/>
          <cell r="F9298"/>
          <cell r="G9298"/>
          <cell r="H9298"/>
        </row>
        <row r="9299">
          <cell r="A9299"/>
          <cell r="B9299"/>
          <cell r="C9299"/>
          <cell r="D9299"/>
          <cell r="E9299"/>
          <cell r="F9299"/>
          <cell r="G9299"/>
          <cell r="H9299"/>
        </row>
        <row r="9300">
          <cell r="A9300"/>
          <cell r="B9300"/>
          <cell r="C9300"/>
          <cell r="D9300"/>
          <cell r="E9300"/>
          <cell r="F9300"/>
          <cell r="G9300"/>
          <cell r="H9300"/>
        </row>
        <row r="9301">
          <cell r="A9301"/>
          <cell r="B9301"/>
          <cell r="C9301"/>
          <cell r="D9301"/>
          <cell r="E9301"/>
          <cell r="F9301"/>
          <cell r="G9301"/>
          <cell r="H9301"/>
        </row>
        <row r="9302">
          <cell r="A9302"/>
          <cell r="B9302"/>
          <cell r="C9302"/>
          <cell r="D9302"/>
          <cell r="E9302"/>
          <cell r="F9302"/>
          <cell r="G9302"/>
          <cell r="H9302"/>
        </row>
        <row r="9303">
          <cell r="A9303"/>
          <cell r="C9303"/>
          <cell r="D9303"/>
          <cell r="E9303"/>
          <cell r="F9303"/>
          <cell r="G9303"/>
        </row>
        <row r="9304">
          <cell r="A9304"/>
          <cell r="C9304"/>
          <cell r="D9304"/>
          <cell r="E9304"/>
          <cell r="F9304"/>
          <cell r="G9304"/>
        </row>
        <row r="9305">
          <cell r="A9305"/>
          <cell r="B9305"/>
          <cell r="C9305"/>
          <cell r="D9305"/>
          <cell r="E9305"/>
          <cell r="F9305"/>
          <cell r="G9305"/>
        </row>
        <row r="9306">
          <cell r="A9306"/>
          <cell r="B9306" t="str">
            <v>LUIS ROBERTO MONTERROSA OROZCO</v>
          </cell>
          <cell r="C9306"/>
          <cell r="D9306"/>
          <cell r="E9306"/>
          <cell r="F9306"/>
          <cell r="G9306"/>
        </row>
        <row r="9307">
          <cell r="A9307"/>
          <cell r="B9307" t="str">
            <v>ING. CIVIL CONSULTOR EXTERNO</v>
          </cell>
          <cell r="C9307"/>
          <cell r="D9307"/>
          <cell r="E9307"/>
          <cell r="F9307"/>
          <cell r="G9307"/>
        </row>
        <row r="9308">
          <cell r="A9308"/>
          <cell r="B9308" t="str">
            <v>PLANEACION MUNICIPAL</v>
          </cell>
          <cell r="C9308"/>
          <cell r="D9308"/>
          <cell r="E9308"/>
          <cell r="F9308"/>
          <cell r="G9308"/>
        </row>
        <row r="9309">
          <cell r="A9309"/>
          <cell r="B9309" t="str">
            <v>M.P. 5202140692</v>
          </cell>
          <cell r="C9309" t="str">
            <v>ITEM  - PÁGINA 2</v>
          </cell>
          <cell r="D9309"/>
          <cell r="E9309"/>
          <cell r="F9309"/>
          <cell r="G9309"/>
          <cell r="H9309"/>
        </row>
        <row r="9310">
          <cell r="A9310" t="str">
            <v>DEPARTAMENTO DE ANTIOQUIA</v>
          </cell>
          <cell r="B9310"/>
          <cell r="C9310"/>
          <cell r="D9310"/>
          <cell r="E9310"/>
          <cell r="F9310"/>
          <cell r="G9310"/>
          <cell r="H9310"/>
        </row>
        <row r="9311">
          <cell r="A9311" t="str">
            <v>MUNICIPIO DE CAUCASIA</v>
          </cell>
          <cell r="B9311"/>
          <cell r="C9311"/>
          <cell r="D9311"/>
          <cell r="E9311"/>
          <cell r="F9311"/>
          <cell r="G9311"/>
          <cell r="H9311"/>
        </row>
        <row r="9312">
          <cell r="A9312" t="str">
            <v>PROYECTO: CONSTRUCCION DE PAVIMENTO RIGIDO URBANO EN LA URBANIZACION VILLA SUAREZ DEL MUNICIPIO DE CAUCASIA ,ANTIOQUIA</v>
          </cell>
          <cell r="B9312"/>
          <cell r="C9312"/>
          <cell r="D9312"/>
          <cell r="E9312"/>
          <cell r="F9312"/>
          <cell r="G9312"/>
          <cell r="H9312"/>
        </row>
        <row r="9313">
          <cell r="A9313"/>
          <cell r="C9313"/>
          <cell r="D9313"/>
          <cell r="E9313"/>
          <cell r="F9313"/>
          <cell r="G9313"/>
          <cell r="H9313"/>
        </row>
        <row r="9314">
          <cell r="A9314" t="str">
            <v>MEMORIAS DE OBRA</v>
          </cell>
          <cell r="B9314"/>
          <cell r="C9314"/>
          <cell r="D9314"/>
          <cell r="E9314"/>
          <cell r="F9314"/>
          <cell r="G9314"/>
          <cell r="H9314"/>
        </row>
        <row r="9316">
          <cell r="A9316" t="str">
            <v>ITEM</v>
          </cell>
          <cell r="B9316" t="str">
            <v>DESCRIPCIÓN</v>
          </cell>
          <cell r="C9316"/>
          <cell r="D9316"/>
          <cell r="E9316"/>
          <cell r="F9316"/>
          <cell r="G9316" t="str">
            <v>UNIDAD</v>
          </cell>
          <cell r="H9316" t="str">
            <v>CANTIDAD</v>
          </cell>
        </row>
        <row r="9317">
          <cell r="A9317"/>
          <cell r="B9317" t="str">
            <v/>
          </cell>
          <cell r="C9317"/>
          <cell r="D9317"/>
          <cell r="E9317"/>
          <cell r="F9317"/>
          <cell r="G9317" t="str">
            <v/>
          </cell>
          <cell r="H9317" t="str">
            <v/>
          </cell>
        </row>
        <row r="9318">
          <cell r="A9318"/>
          <cell r="B9318"/>
          <cell r="C9318"/>
          <cell r="D9318"/>
          <cell r="E9318"/>
          <cell r="F9318"/>
          <cell r="G9318"/>
        </row>
        <row r="9319">
          <cell r="A9319" t="str">
            <v>DETALLE</v>
          </cell>
          <cell r="B9319"/>
          <cell r="C9319" t="str">
            <v>FACTOR</v>
          </cell>
          <cell r="D9319" t="str">
            <v>CANTIDAD</v>
          </cell>
          <cell r="E9319" t="str">
            <v>A (ML)</v>
          </cell>
          <cell r="F9319" t="str">
            <v>B (M2)</v>
          </cell>
          <cell r="G9319" t="str">
            <v>C (M3)</v>
          </cell>
          <cell r="H9319" t="str">
            <v>TOTAL</v>
          </cell>
        </row>
        <row r="9320">
          <cell r="A9320"/>
          <cell r="B9320"/>
          <cell r="C9320"/>
          <cell r="D9320"/>
          <cell r="E9320"/>
          <cell r="F9320"/>
          <cell r="G9320"/>
          <cell r="H9320" t="str">
            <v/>
          </cell>
        </row>
        <row r="9321">
          <cell r="A9321"/>
          <cell r="B9321"/>
          <cell r="C9321"/>
          <cell r="D9321"/>
          <cell r="E9321"/>
          <cell r="F9321"/>
          <cell r="G9321"/>
          <cell r="H9321" t="str">
            <v/>
          </cell>
        </row>
        <row r="9322">
          <cell r="A9322"/>
          <cell r="B9322"/>
          <cell r="C9322"/>
          <cell r="D9322"/>
          <cell r="E9322"/>
          <cell r="F9322"/>
          <cell r="G9322"/>
          <cell r="H9322" t="str">
            <v/>
          </cell>
        </row>
        <row r="9323">
          <cell r="A9323"/>
          <cell r="B9323"/>
          <cell r="C9323"/>
          <cell r="D9323"/>
          <cell r="E9323"/>
          <cell r="F9323"/>
          <cell r="G9323"/>
          <cell r="H9323" t="str">
            <v/>
          </cell>
        </row>
        <row r="9324">
          <cell r="A9324"/>
          <cell r="B9324"/>
          <cell r="C9324"/>
          <cell r="D9324"/>
          <cell r="E9324"/>
          <cell r="F9324"/>
          <cell r="G9324"/>
          <cell r="H9324" t="str">
            <v/>
          </cell>
        </row>
        <row r="9325">
          <cell r="A9325"/>
          <cell r="B9325"/>
          <cell r="C9325"/>
          <cell r="D9325"/>
          <cell r="E9325"/>
          <cell r="F9325"/>
          <cell r="G9325"/>
          <cell r="H9325" t="str">
            <v/>
          </cell>
        </row>
        <row r="9326">
          <cell r="A9326"/>
          <cell r="B9326"/>
          <cell r="C9326"/>
          <cell r="D9326"/>
          <cell r="E9326"/>
          <cell r="F9326"/>
          <cell r="G9326"/>
          <cell r="H9326" t="str">
            <v/>
          </cell>
        </row>
        <row r="9327">
          <cell r="A9327"/>
          <cell r="B9327"/>
          <cell r="C9327"/>
          <cell r="D9327"/>
          <cell r="E9327"/>
          <cell r="F9327"/>
          <cell r="G9327"/>
          <cell r="H9327" t="str">
            <v/>
          </cell>
        </row>
        <row r="9328">
          <cell r="A9328"/>
          <cell r="B9328"/>
          <cell r="C9328"/>
          <cell r="D9328"/>
          <cell r="E9328"/>
          <cell r="F9328"/>
          <cell r="G9328"/>
          <cell r="H9328" t="str">
            <v/>
          </cell>
        </row>
        <row r="9329">
          <cell r="A9329"/>
          <cell r="B9329"/>
          <cell r="C9329"/>
          <cell r="D9329"/>
          <cell r="E9329"/>
          <cell r="F9329"/>
          <cell r="G9329"/>
          <cell r="H9329" t="str">
            <v/>
          </cell>
        </row>
        <row r="9330">
          <cell r="A9330"/>
          <cell r="B9330"/>
          <cell r="C9330"/>
          <cell r="D9330"/>
          <cell r="E9330"/>
          <cell r="F9330"/>
          <cell r="G9330"/>
          <cell r="H9330" t="str">
            <v/>
          </cell>
        </row>
        <row r="9331">
          <cell r="A9331"/>
          <cell r="B9331"/>
          <cell r="C9331"/>
          <cell r="D9331"/>
          <cell r="E9331"/>
          <cell r="F9331"/>
          <cell r="G9331"/>
          <cell r="H9331" t="str">
            <v/>
          </cell>
        </row>
        <row r="9332">
          <cell r="A9332"/>
          <cell r="B9332"/>
          <cell r="C9332"/>
          <cell r="D9332"/>
          <cell r="E9332"/>
          <cell r="F9332"/>
          <cell r="G9332"/>
          <cell r="H9332" t="str">
            <v/>
          </cell>
        </row>
        <row r="9333">
          <cell r="A9333"/>
          <cell r="B9333"/>
          <cell r="C9333"/>
          <cell r="D9333"/>
          <cell r="E9333"/>
          <cell r="F9333"/>
          <cell r="G9333"/>
          <cell r="H9333" t="str">
            <v/>
          </cell>
        </row>
        <row r="9334">
          <cell r="A9334"/>
          <cell r="B9334"/>
          <cell r="C9334"/>
          <cell r="D9334"/>
          <cell r="E9334"/>
          <cell r="F9334"/>
          <cell r="G9334"/>
          <cell r="H9334" t="str">
            <v/>
          </cell>
        </row>
        <row r="9335">
          <cell r="A9335"/>
          <cell r="B9335"/>
          <cell r="C9335"/>
          <cell r="D9335"/>
          <cell r="E9335"/>
          <cell r="F9335"/>
          <cell r="G9335"/>
          <cell r="H9335" t="str">
            <v/>
          </cell>
        </row>
        <row r="9336">
          <cell r="A9336"/>
          <cell r="B9336"/>
          <cell r="C9336"/>
          <cell r="D9336"/>
          <cell r="E9336"/>
          <cell r="F9336"/>
          <cell r="G9336"/>
          <cell r="H9336" t="str">
            <v/>
          </cell>
        </row>
        <row r="9337">
          <cell r="A9337"/>
          <cell r="B9337"/>
          <cell r="C9337"/>
          <cell r="D9337"/>
          <cell r="E9337"/>
          <cell r="F9337"/>
          <cell r="G9337"/>
          <cell r="H9337" t="str">
            <v/>
          </cell>
        </row>
        <row r="9338">
          <cell r="A9338"/>
          <cell r="B9338"/>
          <cell r="C9338"/>
          <cell r="D9338"/>
          <cell r="E9338"/>
          <cell r="F9338"/>
          <cell r="G9338"/>
          <cell r="H9338" t="str">
            <v/>
          </cell>
        </row>
        <row r="9339">
          <cell r="A9339"/>
          <cell r="B9339"/>
          <cell r="C9339"/>
          <cell r="D9339"/>
          <cell r="E9339"/>
          <cell r="F9339"/>
          <cell r="G9339"/>
          <cell r="H9339" t="str">
            <v/>
          </cell>
        </row>
        <row r="9340">
          <cell r="A9340"/>
          <cell r="B9340"/>
          <cell r="C9340"/>
          <cell r="D9340"/>
          <cell r="E9340"/>
          <cell r="F9340"/>
          <cell r="G9340"/>
          <cell r="H9340" t="str">
            <v/>
          </cell>
        </row>
        <row r="9341">
          <cell r="A9341"/>
          <cell r="B9341"/>
          <cell r="C9341"/>
          <cell r="D9341"/>
          <cell r="E9341"/>
          <cell r="F9341"/>
          <cell r="G9341"/>
          <cell r="H9341" t="str">
            <v/>
          </cell>
        </row>
        <row r="9342">
          <cell r="A9342"/>
          <cell r="B9342"/>
          <cell r="C9342"/>
          <cell r="D9342"/>
          <cell r="E9342"/>
          <cell r="F9342"/>
          <cell r="G9342"/>
          <cell r="H9342" t="str">
            <v/>
          </cell>
        </row>
        <row r="9343">
          <cell r="A9343"/>
          <cell r="B9343"/>
          <cell r="C9343"/>
          <cell r="D9343"/>
          <cell r="E9343"/>
          <cell r="F9343"/>
          <cell r="G9343"/>
          <cell r="H9343" t="str">
            <v/>
          </cell>
        </row>
        <row r="9344">
          <cell r="A9344"/>
          <cell r="B9344"/>
          <cell r="C9344"/>
          <cell r="D9344"/>
          <cell r="E9344"/>
          <cell r="F9344"/>
          <cell r="G9344"/>
          <cell r="H9344" t="str">
            <v/>
          </cell>
        </row>
        <row r="9345">
          <cell r="A9345"/>
          <cell r="B9345"/>
          <cell r="C9345"/>
          <cell r="D9345"/>
          <cell r="E9345"/>
          <cell r="F9345"/>
          <cell r="G9345"/>
          <cell r="H9345" t="str">
            <v/>
          </cell>
        </row>
        <row r="9346">
          <cell r="A9346"/>
          <cell r="B9346"/>
          <cell r="C9346"/>
          <cell r="D9346"/>
          <cell r="E9346"/>
          <cell r="F9346"/>
          <cell r="G9346"/>
          <cell r="H9346" t="str">
            <v/>
          </cell>
        </row>
        <row r="9347">
          <cell r="A9347"/>
          <cell r="B9347"/>
          <cell r="C9347"/>
          <cell r="D9347"/>
          <cell r="E9347"/>
          <cell r="F9347"/>
          <cell r="G9347"/>
          <cell r="H9347" t="str">
            <v/>
          </cell>
        </row>
        <row r="9348">
          <cell r="A9348"/>
          <cell r="B9348"/>
          <cell r="C9348"/>
          <cell r="D9348"/>
          <cell r="E9348"/>
          <cell r="F9348"/>
          <cell r="G9348"/>
          <cell r="H9348" t="str">
            <v/>
          </cell>
        </row>
        <row r="9349">
          <cell r="A9349"/>
          <cell r="B9349"/>
          <cell r="C9349"/>
          <cell r="D9349"/>
          <cell r="E9349"/>
          <cell r="F9349"/>
          <cell r="G9349"/>
          <cell r="H9349" t="str">
            <v/>
          </cell>
        </row>
        <row r="9350">
          <cell r="A9350"/>
          <cell r="B9350"/>
          <cell r="C9350"/>
          <cell r="D9350"/>
          <cell r="E9350"/>
          <cell r="F9350"/>
          <cell r="G9350"/>
          <cell r="H9350" t="str">
            <v/>
          </cell>
        </row>
        <row r="9351">
          <cell r="A9351" t="str">
            <v>ITEM  - PÁGINA 1</v>
          </cell>
          <cell r="B9351"/>
          <cell r="C9351"/>
          <cell r="D9351"/>
          <cell r="E9351"/>
          <cell r="F9351"/>
          <cell r="G9351"/>
          <cell r="H9351"/>
        </row>
        <row r="9352">
          <cell r="A9352"/>
          <cell r="B9352"/>
          <cell r="C9352"/>
          <cell r="D9352"/>
          <cell r="E9352"/>
          <cell r="F9352"/>
          <cell r="G9352"/>
          <cell r="H9352" t="str">
            <v/>
          </cell>
        </row>
        <row r="9353">
          <cell r="A9353"/>
          <cell r="B9353"/>
          <cell r="C9353"/>
          <cell r="D9353"/>
          <cell r="E9353"/>
          <cell r="F9353"/>
          <cell r="G9353"/>
          <cell r="H9353" t="str">
            <v/>
          </cell>
        </row>
        <row r="9354">
          <cell r="A9354"/>
          <cell r="B9354"/>
          <cell r="C9354"/>
          <cell r="D9354"/>
          <cell r="E9354"/>
          <cell r="F9354"/>
          <cell r="G9354"/>
          <cell r="H9354" t="str">
            <v/>
          </cell>
        </row>
        <row r="9355">
          <cell r="A9355"/>
          <cell r="B9355"/>
          <cell r="C9355"/>
          <cell r="D9355"/>
          <cell r="E9355"/>
          <cell r="F9355"/>
          <cell r="G9355"/>
          <cell r="H9355" t="str">
            <v/>
          </cell>
        </row>
        <row r="9356">
          <cell r="A9356"/>
          <cell r="B9356"/>
          <cell r="C9356"/>
          <cell r="D9356"/>
          <cell r="E9356"/>
          <cell r="F9356"/>
          <cell r="G9356"/>
          <cell r="H9356" t="str">
            <v/>
          </cell>
        </row>
        <row r="9357">
          <cell r="A9357"/>
          <cell r="B9357"/>
          <cell r="C9357"/>
          <cell r="D9357"/>
          <cell r="E9357"/>
          <cell r="F9357"/>
          <cell r="G9357"/>
          <cell r="H9357" t="str">
            <v/>
          </cell>
        </row>
        <row r="9358">
          <cell r="A9358"/>
          <cell r="B9358"/>
          <cell r="C9358"/>
          <cell r="D9358"/>
          <cell r="E9358"/>
          <cell r="F9358"/>
          <cell r="G9358"/>
          <cell r="H9358" t="str">
            <v/>
          </cell>
        </row>
        <row r="9359">
          <cell r="A9359"/>
          <cell r="B9359"/>
          <cell r="C9359"/>
          <cell r="D9359"/>
          <cell r="E9359"/>
          <cell r="F9359"/>
          <cell r="G9359"/>
          <cell r="H9359" t="str">
            <v/>
          </cell>
        </row>
        <row r="9360">
          <cell r="A9360"/>
          <cell r="B9360"/>
          <cell r="C9360"/>
          <cell r="D9360"/>
          <cell r="E9360"/>
          <cell r="F9360"/>
          <cell r="G9360"/>
          <cell r="H9360" t="str">
            <v/>
          </cell>
        </row>
        <row r="9361">
          <cell r="A9361"/>
          <cell r="B9361"/>
          <cell r="C9361"/>
          <cell r="D9361"/>
          <cell r="E9361"/>
          <cell r="F9361"/>
          <cell r="G9361"/>
          <cell r="H9361" t="str">
            <v/>
          </cell>
        </row>
        <row r="9362">
          <cell r="A9362"/>
          <cell r="B9362"/>
          <cell r="C9362"/>
          <cell r="D9362"/>
          <cell r="E9362"/>
          <cell r="F9362"/>
          <cell r="G9362"/>
          <cell r="H9362" t="str">
            <v/>
          </cell>
        </row>
        <row r="9363">
          <cell r="A9363"/>
          <cell r="B9363"/>
          <cell r="C9363"/>
          <cell r="D9363"/>
          <cell r="E9363"/>
          <cell r="F9363"/>
          <cell r="G9363"/>
          <cell r="H9363" t="str">
            <v/>
          </cell>
        </row>
        <row r="9364">
          <cell r="A9364"/>
          <cell r="B9364"/>
          <cell r="C9364"/>
          <cell r="D9364"/>
          <cell r="E9364"/>
          <cell r="F9364"/>
          <cell r="G9364"/>
          <cell r="H9364" t="str">
            <v/>
          </cell>
        </row>
        <row r="9365">
          <cell r="A9365"/>
          <cell r="B9365"/>
          <cell r="C9365"/>
          <cell r="D9365"/>
          <cell r="E9365"/>
          <cell r="F9365"/>
          <cell r="G9365"/>
          <cell r="H9365" t="str">
            <v/>
          </cell>
        </row>
        <row r="9366">
          <cell r="A9366"/>
          <cell r="B9366"/>
          <cell r="C9366"/>
          <cell r="D9366"/>
          <cell r="E9366"/>
          <cell r="F9366"/>
          <cell r="G9366"/>
          <cell r="H9366" t="str">
            <v/>
          </cell>
        </row>
        <row r="9367">
          <cell r="A9367"/>
          <cell r="B9367"/>
          <cell r="C9367"/>
          <cell r="D9367"/>
          <cell r="E9367"/>
          <cell r="F9367"/>
          <cell r="G9367"/>
          <cell r="H9367" t="str">
            <v/>
          </cell>
        </row>
        <row r="9368">
          <cell r="A9368"/>
          <cell r="B9368"/>
          <cell r="C9368"/>
          <cell r="D9368"/>
          <cell r="E9368"/>
          <cell r="F9368"/>
          <cell r="G9368"/>
          <cell r="H9368" t="str">
            <v/>
          </cell>
        </row>
        <row r="9369">
          <cell r="A9369" t="str">
            <v xml:space="preserve">TOTAL CANTIDAD ITEM </v>
          </cell>
          <cell r="B9369"/>
          <cell r="C9369"/>
          <cell r="D9369"/>
          <cell r="E9369"/>
          <cell r="F9369"/>
          <cell r="G9369"/>
          <cell r="H9369" t="str">
            <v/>
          </cell>
        </row>
        <row r="9370">
          <cell r="A9370" t="str">
            <v>INSERTE PLANO, GRÁFICO O ESQUEMA AQUÍ</v>
          </cell>
          <cell r="B9370"/>
          <cell r="C9370"/>
          <cell r="D9370"/>
          <cell r="E9370"/>
          <cell r="F9370"/>
          <cell r="G9370"/>
          <cell r="H9370"/>
        </row>
        <row r="9371">
          <cell r="A9371"/>
          <cell r="B9371"/>
          <cell r="C9371"/>
          <cell r="D9371"/>
          <cell r="E9371"/>
          <cell r="F9371"/>
          <cell r="G9371"/>
          <cell r="H9371"/>
        </row>
        <row r="9372">
          <cell r="A9372"/>
          <cell r="B9372"/>
          <cell r="C9372"/>
          <cell r="D9372"/>
          <cell r="E9372"/>
          <cell r="F9372"/>
          <cell r="G9372"/>
          <cell r="H9372"/>
        </row>
        <row r="9373">
          <cell r="A9373"/>
          <cell r="B9373"/>
          <cell r="C9373"/>
          <cell r="D9373"/>
          <cell r="E9373"/>
          <cell r="F9373"/>
          <cell r="G9373"/>
          <cell r="H9373"/>
        </row>
        <row r="9374">
          <cell r="A9374"/>
          <cell r="B9374"/>
          <cell r="C9374"/>
          <cell r="D9374"/>
          <cell r="E9374"/>
          <cell r="F9374"/>
          <cell r="G9374"/>
          <cell r="H9374"/>
        </row>
        <row r="9375">
          <cell r="A9375"/>
          <cell r="B9375"/>
          <cell r="C9375"/>
          <cell r="D9375"/>
          <cell r="E9375"/>
          <cell r="F9375"/>
          <cell r="G9375"/>
          <cell r="H9375"/>
        </row>
        <row r="9376">
          <cell r="A9376"/>
          <cell r="B9376"/>
          <cell r="C9376"/>
          <cell r="D9376"/>
          <cell r="E9376"/>
          <cell r="F9376"/>
          <cell r="G9376"/>
          <cell r="H9376"/>
        </row>
        <row r="9377">
          <cell r="A9377"/>
          <cell r="B9377"/>
          <cell r="C9377"/>
          <cell r="D9377"/>
          <cell r="E9377"/>
          <cell r="F9377"/>
          <cell r="G9377"/>
          <cell r="H9377"/>
        </row>
        <row r="9378">
          <cell r="A9378"/>
          <cell r="B9378"/>
          <cell r="C9378"/>
          <cell r="D9378"/>
          <cell r="E9378"/>
          <cell r="F9378"/>
          <cell r="G9378"/>
          <cell r="H9378"/>
        </row>
        <row r="9379">
          <cell r="A9379"/>
          <cell r="B9379"/>
          <cell r="C9379"/>
          <cell r="D9379"/>
          <cell r="E9379"/>
          <cell r="F9379"/>
          <cell r="G9379"/>
          <cell r="H9379"/>
        </row>
        <row r="9380">
          <cell r="A9380"/>
          <cell r="B9380"/>
          <cell r="C9380"/>
          <cell r="D9380"/>
          <cell r="E9380"/>
          <cell r="F9380"/>
          <cell r="G9380"/>
          <cell r="H9380"/>
        </row>
        <row r="9381">
          <cell r="A9381"/>
          <cell r="B9381"/>
          <cell r="C9381"/>
          <cell r="D9381"/>
          <cell r="E9381"/>
          <cell r="F9381"/>
          <cell r="G9381"/>
          <cell r="H9381"/>
        </row>
        <row r="9382">
          <cell r="A9382"/>
          <cell r="B9382"/>
          <cell r="C9382"/>
          <cell r="D9382"/>
          <cell r="E9382"/>
          <cell r="F9382"/>
          <cell r="G9382"/>
          <cell r="H9382"/>
        </row>
        <row r="9383">
          <cell r="A9383"/>
          <cell r="B9383"/>
          <cell r="C9383"/>
          <cell r="D9383"/>
          <cell r="E9383"/>
          <cell r="F9383"/>
          <cell r="G9383"/>
          <cell r="H9383"/>
        </row>
        <row r="9384">
          <cell r="A9384"/>
          <cell r="B9384"/>
          <cell r="C9384"/>
          <cell r="D9384"/>
          <cell r="E9384"/>
          <cell r="F9384"/>
          <cell r="G9384"/>
          <cell r="H9384"/>
        </row>
        <row r="9385">
          <cell r="A9385"/>
          <cell r="B9385"/>
          <cell r="C9385"/>
          <cell r="D9385"/>
          <cell r="E9385"/>
          <cell r="F9385"/>
          <cell r="G9385"/>
          <cell r="H9385"/>
        </row>
        <row r="9386">
          <cell r="A9386"/>
          <cell r="B9386"/>
          <cell r="C9386"/>
          <cell r="D9386"/>
          <cell r="E9386"/>
          <cell r="F9386"/>
          <cell r="G9386"/>
          <cell r="H9386"/>
        </row>
        <row r="9387">
          <cell r="A9387"/>
          <cell r="B9387"/>
          <cell r="C9387"/>
          <cell r="D9387"/>
          <cell r="E9387"/>
          <cell r="F9387"/>
          <cell r="G9387"/>
          <cell r="H9387"/>
        </row>
        <row r="9388">
          <cell r="A9388"/>
          <cell r="B9388"/>
          <cell r="C9388"/>
          <cell r="D9388"/>
          <cell r="E9388"/>
          <cell r="F9388"/>
          <cell r="G9388"/>
          <cell r="H9388"/>
        </row>
        <row r="9389">
          <cell r="A9389"/>
          <cell r="B9389"/>
          <cell r="C9389"/>
          <cell r="D9389"/>
          <cell r="E9389"/>
          <cell r="F9389"/>
          <cell r="G9389"/>
          <cell r="H9389"/>
        </row>
        <row r="9390">
          <cell r="A9390"/>
          <cell r="C9390"/>
          <cell r="D9390"/>
          <cell r="E9390"/>
          <cell r="F9390"/>
          <cell r="G9390"/>
        </row>
        <row r="9391">
          <cell r="A9391"/>
          <cell r="C9391"/>
          <cell r="D9391"/>
          <cell r="E9391"/>
          <cell r="F9391"/>
          <cell r="G9391"/>
        </row>
        <row r="9392">
          <cell r="A9392"/>
          <cell r="B9392"/>
          <cell r="C9392"/>
          <cell r="D9392"/>
          <cell r="E9392"/>
          <cell r="F9392"/>
          <cell r="G9392"/>
        </row>
        <row r="9393">
          <cell r="A9393"/>
          <cell r="B9393" t="str">
            <v>LUIS ROBERTO MONTERROSA OROZCO</v>
          </cell>
          <cell r="C9393"/>
          <cell r="D9393"/>
          <cell r="E9393"/>
          <cell r="F9393"/>
          <cell r="G9393"/>
        </row>
        <row r="9394">
          <cell r="A9394"/>
          <cell r="B9394" t="str">
            <v>ING. CIVIL CONSULTOR EXTERNO</v>
          </cell>
          <cell r="C9394"/>
          <cell r="D9394"/>
          <cell r="E9394"/>
          <cell r="F9394"/>
          <cell r="G9394"/>
        </row>
        <row r="9395">
          <cell r="A9395"/>
          <cell r="B9395" t="str">
            <v>PLANEACION MUNICIPAL</v>
          </cell>
          <cell r="C9395"/>
          <cell r="D9395"/>
          <cell r="E9395"/>
          <cell r="F9395"/>
          <cell r="G9395"/>
        </row>
        <row r="9396">
          <cell r="A9396"/>
          <cell r="B9396" t="str">
            <v>M.P. 5202140692</v>
          </cell>
          <cell r="C9396" t="str">
            <v>ITEM  - PÁGINA 2</v>
          </cell>
          <cell r="D9396"/>
          <cell r="E9396"/>
          <cell r="F9396"/>
          <cell r="G9396"/>
          <cell r="H9396"/>
        </row>
        <row r="9397">
          <cell r="A9397" t="str">
            <v>DEPARTAMENTO DE ANTIOQUIA</v>
          </cell>
          <cell r="B9397"/>
          <cell r="C9397"/>
          <cell r="D9397"/>
          <cell r="E9397"/>
          <cell r="F9397"/>
          <cell r="G9397"/>
          <cell r="H9397"/>
        </row>
        <row r="9398">
          <cell r="A9398" t="str">
            <v>MUNICIPIO DE CAUCASIA</v>
          </cell>
          <cell r="B9398"/>
          <cell r="C9398"/>
          <cell r="D9398"/>
          <cell r="E9398"/>
          <cell r="F9398"/>
          <cell r="G9398"/>
          <cell r="H9398"/>
        </row>
        <row r="9399">
          <cell r="A9399" t="str">
            <v>PROYECTO: CONSTRUCCION DE PAVIMENTO RIGIDO URBANO EN LA URBANIZACION VILLA SUAREZ DEL MUNICIPIO DE CAUCASIA ,ANTIOQUIA</v>
          </cell>
          <cell r="B9399"/>
          <cell r="C9399"/>
          <cell r="D9399"/>
          <cell r="E9399"/>
          <cell r="F9399"/>
          <cell r="G9399"/>
          <cell r="H9399"/>
        </row>
        <row r="9400">
          <cell r="A9400"/>
          <cell r="C9400"/>
          <cell r="D9400"/>
          <cell r="E9400"/>
          <cell r="F9400"/>
          <cell r="G9400"/>
          <cell r="H9400"/>
        </row>
        <row r="9401">
          <cell r="A9401" t="str">
            <v>MEMORIAS DE OBRA</v>
          </cell>
          <cell r="B9401"/>
          <cell r="C9401"/>
          <cell r="D9401"/>
          <cell r="E9401"/>
          <cell r="F9401"/>
          <cell r="G9401"/>
          <cell r="H9401"/>
        </row>
        <row r="9403">
          <cell r="A9403" t="str">
            <v>ITEM</v>
          </cell>
          <cell r="B9403" t="str">
            <v>DESCRIPCIÓN</v>
          </cell>
          <cell r="C9403"/>
          <cell r="D9403"/>
          <cell r="E9403"/>
          <cell r="F9403"/>
          <cell r="G9403" t="str">
            <v>UNIDAD</v>
          </cell>
          <cell r="H9403" t="str">
            <v>CANTIDAD</v>
          </cell>
        </row>
        <row r="9404">
          <cell r="A9404"/>
          <cell r="B9404" t="str">
            <v/>
          </cell>
          <cell r="C9404"/>
          <cell r="D9404"/>
          <cell r="E9404"/>
          <cell r="F9404"/>
          <cell r="G9404" t="str">
            <v/>
          </cell>
          <cell r="H9404" t="str">
            <v/>
          </cell>
        </row>
        <row r="9405">
          <cell r="A9405"/>
          <cell r="B9405"/>
          <cell r="C9405"/>
          <cell r="D9405"/>
          <cell r="E9405"/>
          <cell r="F9405"/>
          <cell r="G9405"/>
        </row>
        <row r="9406">
          <cell r="A9406" t="str">
            <v>DETALLE</v>
          </cell>
          <cell r="B9406"/>
          <cell r="C9406" t="str">
            <v>FACTOR</v>
          </cell>
          <cell r="D9406" t="str">
            <v>CANTIDAD</v>
          </cell>
          <cell r="E9406" t="str">
            <v>A (ML)</v>
          </cell>
          <cell r="F9406" t="str">
            <v>B (M2)</v>
          </cell>
          <cell r="G9406" t="str">
            <v>C (M3)</v>
          </cell>
          <cell r="H9406" t="str">
            <v>TOTAL</v>
          </cell>
        </row>
        <row r="9407">
          <cell r="A9407"/>
          <cell r="B9407"/>
          <cell r="C9407"/>
          <cell r="D9407"/>
          <cell r="E9407"/>
          <cell r="F9407"/>
          <cell r="G9407"/>
          <cell r="H9407" t="str">
            <v/>
          </cell>
        </row>
        <row r="9408">
          <cell r="A9408"/>
          <cell r="B9408"/>
          <cell r="C9408"/>
          <cell r="D9408"/>
          <cell r="E9408"/>
          <cell r="F9408"/>
          <cell r="G9408"/>
          <cell r="H9408" t="str">
            <v/>
          </cell>
        </row>
        <row r="9409">
          <cell r="A9409"/>
          <cell r="B9409"/>
          <cell r="C9409"/>
          <cell r="D9409"/>
          <cell r="E9409"/>
          <cell r="F9409"/>
          <cell r="G9409"/>
          <cell r="H9409" t="str">
            <v/>
          </cell>
        </row>
        <row r="9410">
          <cell r="A9410"/>
          <cell r="B9410"/>
          <cell r="C9410"/>
          <cell r="D9410"/>
          <cell r="E9410"/>
          <cell r="F9410"/>
          <cell r="G9410"/>
          <cell r="H9410" t="str">
            <v/>
          </cell>
        </row>
        <row r="9411">
          <cell r="A9411"/>
          <cell r="B9411"/>
          <cell r="C9411"/>
          <cell r="D9411"/>
          <cell r="E9411"/>
          <cell r="F9411"/>
          <cell r="G9411"/>
          <cell r="H9411" t="str">
            <v/>
          </cell>
        </row>
        <row r="9412">
          <cell r="A9412"/>
          <cell r="B9412"/>
          <cell r="C9412"/>
          <cell r="D9412"/>
          <cell r="E9412"/>
          <cell r="F9412"/>
          <cell r="G9412"/>
          <cell r="H9412" t="str">
            <v/>
          </cell>
        </row>
        <row r="9413">
          <cell r="A9413"/>
          <cell r="B9413"/>
          <cell r="C9413"/>
          <cell r="D9413"/>
          <cell r="E9413"/>
          <cell r="F9413"/>
          <cell r="G9413"/>
          <cell r="H9413" t="str">
            <v/>
          </cell>
        </row>
        <row r="9414">
          <cell r="A9414"/>
          <cell r="B9414"/>
          <cell r="C9414"/>
          <cell r="D9414"/>
          <cell r="E9414"/>
          <cell r="F9414"/>
          <cell r="G9414"/>
          <cell r="H9414" t="str">
            <v/>
          </cell>
        </row>
        <row r="9415">
          <cell r="A9415"/>
          <cell r="B9415"/>
          <cell r="C9415"/>
          <cell r="D9415"/>
          <cell r="E9415"/>
          <cell r="F9415"/>
          <cell r="G9415"/>
          <cell r="H9415" t="str">
            <v/>
          </cell>
        </row>
        <row r="9416">
          <cell r="A9416"/>
          <cell r="B9416"/>
          <cell r="C9416"/>
          <cell r="D9416"/>
          <cell r="E9416"/>
          <cell r="F9416"/>
          <cell r="G9416"/>
          <cell r="H9416" t="str">
            <v/>
          </cell>
        </row>
        <row r="9417">
          <cell r="A9417"/>
          <cell r="B9417"/>
          <cell r="C9417"/>
          <cell r="D9417"/>
          <cell r="E9417"/>
          <cell r="F9417"/>
          <cell r="G9417"/>
          <cell r="H9417" t="str">
            <v/>
          </cell>
        </row>
        <row r="9418">
          <cell r="A9418"/>
          <cell r="B9418"/>
          <cell r="C9418"/>
          <cell r="D9418"/>
          <cell r="E9418"/>
          <cell r="F9418"/>
          <cell r="G9418"/>
          <cell r="H9418" t="str">
            <v/>
          </cell>
        </row>
        <row r="9419">
          <cell r="A9419"/>
          <cell r="B9419"/>
          <cell r="C9419"/>
          <cell r="D9419"/>
          <cell r="E9419"/>
          <cell r="F9419"/>
          <cell r="G9419"/>
          <cell r="H9419" t="str">
            <v/>
          </cell>
        </row>
        <row r="9420">
          <cell r="A9420"/>
          <cell r="B9420"/>
          <cell r="C9420"/>
          <cell r="D9420"/>
          <cell r="E9420"/>
          <cell r="F9420"/>
          <cell r="G9420"/>
          <cell r="H9420" t="str">
            <v/>
          </cell>
        </row>
        <row r="9421">
          <cell r="A9421"/>
          <cell r="B9421"/>
          <cell r="C9421"/>
          <cell r="D9421"/>
          <cell r="E9421"/>
          <cell r="F9421"/>
          <cell r="G9421"/>
          <cell r="H9421" t="str">
            <v/>
          </cell>
        </row>
        <row r="9422">
          <cell r="A9422"/>
          <cell r="B9422"/>
          <cell r="C9422"/>
          <cell r="D9422"/>
          <cell r="E9422"/>
          <cell r="F9422"/>
          <cell r="G9422"/>
          <cell r="H9422" t="str">
            <v/>
          </cell>
        </row>
        <row r="9423">
          <cell r="A9423"/>
          <cell r="B9423"/>
          <cell r="C9423"/>
          <cell r="D9423"/>
          <cell r="E9423"/>
          <cell r="F9423"/>
          <cell r="G9423"/>
          <cell r="H9423" t="str">
            <v/>
          </cell>
        </row>
        <row r="9424">
          <cell r="A9424"/>
          <cell r="B9424"/>
          <cell r="C9424"/>
          <cell r="D9424"/>
          <cell r="E9424"/>
          <cell r="F9424"/>
          <cell r="G9424"/>
          <cell r="H9424" t="str">
            <v/>
          </cell>
        </row>
        <row r="9425">
          <cell r="A9425"/>
          <cell r="B9425"/>
          <cell r="C9425"/>
          <cell r="D9425"/>
          <cell r="E9425"/>
          <cell r="F9425"/>
          <cell r="G9425"/>
          <cell r="H9425" t="str">
            <v/>
          </cell>
        </row>
        <row r="9426">
          <cell r="A9426"/>
          <cell r="B9426"/>
          <cell r="C9426"/>
          <cell r="D9426"/>
          <cell r="E9426"/>
          <cell r="F9426"/>
          <cell r="G9426"/>
          <cell r="H9426" t="str">
            <v/>
          </cell>
        </row>
        <row r="9427">
          <cell r="A9427"/>
          <cell r="B9427"/>
          <cell r="C9427"/>
          <cell r="D9427"/>
          <cell r="E9427"/>
          <cell r="F9427"/>
          <cell r="G9427"/>
          <cell r="H9427" t="str">
            <v/>
          </cell>
        </row>
        <row r="9428">
          <cell r="A9428"/>
          <cell r="B9428"/>
          <cell r="C9428"/>
          <cell r="D9428"/>
          <cell r="E9428"/>
          <cell r="F9428"/>
          <cell r="G9428"/>
          <cell r="H9428" t="str">
            <v/>
          </cell>
        </row>
        <row r="9429">
          <cell r="A9429"/>
          <cell r="B9429"/>
          <cell r="C9429"/>
          <cell r="D9429"/>
          <cell r="E9429"/>
          <cell r="F9429"/>
          <cell r="G9429"/>
          <cell r="H9429" t="str">
            <v/>
          </cell>
        </row>
        <row r="9430">
          <cell r="A9430"/>
          <cell r="B9430"/>
          <cell r="C9430"/>
          <cell r="D9430"/>
          <cell r="E9430"/>
          <cell r="F9430"/>
          <cell r="G9430"/>
          <cell r="H9430" t="str">
            <v/>
          </cell>
        </row>
        <row r="9431">
          <cell r="A9431"/>
          <cell r="B9431"/>
          <cell r="C9431"/>
          <cell r="D9431"/>
          <cell r="E9431"/>
          <cell r="F9431"/>
          <cell r="G9431"/>
          <cell r="H9431" t="str">
            <v/>
          </cell>
        </row>
        <row r="9432">
          <cell r="A9432"/>
          <cell r="B9432"/>
          <cell r="C9432"/>
          <cell r="D9432"/>
          <cell r="E9432"/>
          <cell r="F9432"/>
          <cell r="G9432"/>
          <cell r="H9432" t="str">
            <v/>
          </cell>
        </row>
        <row r="9433">
          <cell r="A9433"/>
          <cell r="B9433"/>
          <cell r="C9433"/>
          <cell r="D9433"/>
          <cell r="E9433"/>
          <cell r="F9433"/>
          <cell r="G9433"/>
          <cell r="H9433" t="str">
            <v/>
          </cell>
        </row>
        <row r="9434">
          <cell r="A9434"/>
          <cell r="B9434"/>
          <cell r="C9434"/>
          <cell r="D9434"/>
          <cell r="E9434"/>
          <cell r="F9434"/>
          <cell r="G9434"/>
          <cell r="H9434" t="str">
            <v/>
          </cell>
        </row>
        <row r="9435">
          <cell r="A9435"/>
          <cell r="B9435"/>
          <cell r="C9435"/>
          <cell r="D9435"/>
          <cell r="E9435"/>
          <cell r="F9435"/>
          <cell r="G9435"/>
          <cell r="H9435" t="str">
            <v/>
          </cell>
        </row>
        <row r="9436">
          <cell r="A9436"/>
          <cell r="B9436"/>
          <cell r="C9436"/>
          <cell r="D9436"/>
          <cell r="E9436"/>
          <cell r="F9436"/>
          <cell r="G9436"/>
          <cell r="H9436" t="str">
            <v/>
          </cell>
        </row>
        <row r="9437">
          <cell r="A9437"/>
          <cell r="B9437"/>
          <cell r="C9437"/>
          <cell r="D9437"/>
          <cell r="E9437"/>
          <cell r="F9437"/>
          <cell r="G9437"/>
          <cell r="H9437" t="str">
            <v/>
          </cell>
        </row>
        <row r="9438">
          <cell r="A9438" t="str">
            <v>ITEM  - PÁGINA 1</v>
          </cell>
          <cell r="B9438"/>
          <cell r="C9438"/>
          <cell r="D9438"/>
          <cell r="E9438"/>
          <cell r="F9438"/>
          <cell r="G9438"/>
          <cell r="H9438"/>
        </row>
        <row r="9439">
          <cell r="A9439"/>
          <cell r="B9439"/>
          <cell r="C9439"/>
          <cell r="D9439"/>
          <cell r="E9439"/>
          <cell r="F9439"/>
          <cell r="G9439"/>
          <cell r="H9439" t="str">
            <v/>
          </cell>
        </row>
        <row r="9440">
          <cell r="A9440"/>
          <cell r="B9440"/>
          <cell r="C9440"/>
          <cell r="D9440"/>
          <cell r="E9440"/>
          <cell r="F9440"/>
          <cell r="G9440"/>
          <cell r="H9440" t="str">
            <v/>
          </cell>
        </row>
        <row r="9441">
          <cell r="A9441"/>
          <cell r="B9441"/>
          <cell r="C9441"/>
          <cell r="D9441"/>
          <cell r="E9441"/>
          <cell r="F9441"/>
          <cell r="G9441"/>
          <cell r="H9441" t="str">
            <v/>
          </cell>
        </row>
        <row r="9442">
          <cell r="A9442"/>
          <cell r="B9442"/>
          <cell r="C9442"/>
          <cell r="D9442"/>
          <cell r="E9442"/>
          <cell r="F9442"/>
          <cell r="G9442"/>
          <cell r="H9442" t="str">
            <v/>
          </cell>
        </row>
        <row r="9443">
          <cell r="A9443"/>
          <cell r="B9443"/>
          <cell r="C9443"/>
          <cell r="D9443"/>
          <cell r="E9443"/>
          <cell r="F9443"/>
          <cell r="G9443"/>
          <cell r="H9443" t="str">
            <v/>
          </cell>
        </row>
        <row r="9444">
          <cell r="A9444"/>
          <cell r="B9444"/>
          <cell r="C9444"/>
          <cell r="D9444"/>
          <cell r="E9444"/>
          <cell r="F9444"/>
          <cell r="G9444"/>
          <cell r="H9444" t="str">
            <v/>
          </cell>
        </row>
        <row r="9445">
          <cell r="A9445"/>
          <cell r="B9445"/>
          <cell r="C9445"/>
          <cell r="D9445"/>
          <cell r="E9445"/>
          <cell r="F9445"/>
          <cell r="G9445"/>
          <cell r="H9445" t="str">
            <v/>
          </cell>
        </row>
        <row r="9446">
          <cell r="A9446"/>
          <cell r="B9446"/>
          <cell r="C9446"/>
          <cell r="D9446"/>
          <cell r="E9446"/>
          <cell r="F9446"/>
          <cell r="G9446"/>
          <cell r="H9446" t="str">
            <v/>
          </cell>
        </row>
        <row r="9447">
          <cell r="A9447"/>
          <cell r="B9447"/>
          <cell r="C9447"/>
          <cell r="D9447"/>
          <cell r="E9447"/>
          <cell r="F9447"/>
          <cell r="G9447"/>
          <cell r="H9447" t="str">
            <v/>
          </cell>
        </row>
        <row r="9448">
          <cell r="A9448"/>
          <cell r="B9448"/>
          <cell r="C9448"/>
          <cell r="D9448"/>
          <cell r="E9448"/>
          <cell r="F9448"/>
          <cell r="G9448"/>
          <cell r="H9448" t="str">
            <v/>
          </cell>
        </row>
        <row r="9449">
          <cell r="A9449"/>
          <cell r="B9449"/>
          <cell r="C9449"/>
          <cell r="D9449"/>
          <cell r="E9449"/>
          <cell r="F9449"/>
          <cell r="G9449"/>
          <cell r="H9449" t="str">
            <v/>
          </cell>
        </row>
        <row r="9450">
          <cell r="A9450"/>
          <cell r="B9450"/>
          <cell r="C9450"/>
          <cell r="D9450"/>
          <cell r="E9450"/>
          <cell r="F9450"/>
          <cell r="G9450"/>
          <cell r="H9450" t="str">
            <v/>
          </cell>
        </row>
        <row r="9451">
          <cell r="A9451"/>
          <cell r="B9451"/>
          <cell r="C9451"/>
          <cell r="D9451"/>
          <cell r="E9451"/>
          <cell r="F9451"/>
          <cell r="G9451"/>
          <cell r="H9451" t="str">
            <v/>
          </cell>
        </row>
        <row r="9452">
          <cell r="A9452"/>
          <cell r="B9452"/>
          <cell r="C9452"/>
          <cell r="D9452"/>
          <cell r="E9452"/>
          <cell r="F9452"/>
          <cell r="G9452"/>
          <cell r="H9452" t="str">
            <v/>
          </cell>
        </row>
        <row r="9453">
          <cell r="A9453"/>
          <cell r="B9453"/>
          <cell r="C9453"/>
          <cell r="D9453"/>
          <cell r="E9453"/>
          <cell r="F9453"/>
          <cell r="G9453"/>
          <cell r="H9453" t="str">
            <v/>
          </cell>
        </row>
        <row r="9454">
          <cell r="A9454"/>
          <cell r="B9454"/>
          <cell r="C9454"/>
          <cell r="D9454"/>
          <cell r="E9454"/>
          <cell r="F9454"/>
          <cell r="G9454"/>
          <cell r="H9454" t="str">
            <v/>
          </cell>
        </row>
        <row r="9455">
          <cell r="A9455"/>
          <cell r="B9455"/>
          <cell r="C9455"/>
          <cell r="D9455"/>
          <cell r="E9455"/>
          <cell r="F9455"/>
          <cell r="G9455"/>
          <cell r="H9455" t="str">
            <v/>
          </cell>
        </row>
        <row r="9456">
          <cell r="A9456" t="str">
            <v xml:space="preserve">TOTAL CANTIDAD ITEM </v>
          </cell>
          <cell r="B9456"/>
          <cell r="C9456"/>
          <cell r="D9456"/>
          <cell r="E9456"/>
          <cell r="F9456"/>
          <cell r="G9456"/>
          <cell r="H9456" t="str">
            <v/>
          </cell>
        </row>
        <row r="9457">
          <cell r="A9457" t="str">
            <v>INSERTE PLANO, GRÁFICO O ESQUEMA AQUÍ</v>
          </cell>
          <cell r="B9457"/>
          <cell r="C9457"/>
          <cell r="D9457"/>
          <cell r="E9457"/>
          <cell r="F9457"/>
          <cell r="G9457"/>
          <cell r="H9457"/>
        </row>
        <row r="9458">
          <cell r="A9458"/>
          <cell r="B9458"/>
          <cell r="C9458"/>
          <cell r="D9458"/>
          <cell r="E9458"/>
          <cell r="F9458"/>
          <cell r="G9458"/>
          <cell r="H9458"/>
        </row>
        <row r="9459">
          <cell r="A9459"/>
          <cell r="B9459"/>
          <cell r="C9459"/>
          <cell r="D9459"/>
          <cell r="E9459"/>
          <cell r="F9459"/>
          <cell r="G9459"/>
          <cell r="H9459"/>
        </row>
        <row r="9460">
          <cell r="A9460"/>
          <cell r="B9460"/>
          <cell r="C9460"/>
          <cell r="D9460"/>
          <cell r="E9460"/>
          <cell r="F9460"/>
          <cell r="G9460"/>
          <cell r="H9460"/>
        </row>
        <row r="9461">
          <cell r="A9461"/>
          <cell r="B9461"/>
          <cell r="C9461"/>
          <cell r="D9461"/>
          <cell r="E9461"/>
          <cell r="F9461"/>
          <cell r="G9461"/>
          <cell r="H9461"/>
        </row>
        <row r="9462">
          <cell r="A9462"/>
          <cell r="B9462"/>
          <cell r="C9462"/>
          <cell r="D9462"/>
          <cell r="E9462"/>
          <cell r="F9462"/>
          <cell r="G9462"/>
          <cell r="H9462"/>
        </row>
        <row r="9463">
          <cell r="A9463"/>
          <cell r="B9463"/>
          <cell r="C9463"/>
          <cell r="D9463"/>
          <cell r="E9463"/>
          <cell r="F9463"/>
          <cell r="G9463"/>
          <cell r="H9463"/>
        </row>
        <row r="9464">
          <cell r="A9464"/>
          <cell r="B9464"/>
          <cell r="C9464"/>
          <cell r="D9464"/>
          <cell r="E9464"/>
          <cell r="F9464"/>
          <cell r="G9464"/>
          <cell r="H9464"/>
        </row>
        <row r="9465">
          <cell r="A9465"/>
          <cell r="B9465"/>
          <cell r="C9465"/>
          <cell r="D9465"/>
          <cell r="E9465"/>
          <cell r="F9465"/>
          <cell r="G9465"/>
          <cell r="H9465"/>
        </row>
        <row r="9466">
          <cell r="A9466"/>
          <cell r="B9466"/>
          <cell r="C9466"/>
          <cell r="D9466"/>
          <cell r="E9466"/>
          <cell r="F9466"/>
          <cell r="G9466"/>
          <cell r="H9466"/>
        </row>
        <row r="9467">
          <cell r="A9467"/>
          <cell r="B9467"/>
          <cell r="C9467"/>
          <cell r="D9467"/>
          <cell r="E9467"/>
          <cell r="F9467"/>
          <cell r="G9467"/>
          <cell r="H9467"/>
        </row>
        <row r="9468">
          <cell r="A9468"/>
          <cell r="B9468"/>
          <cell r="C9468"/>
          <cell r="D9468"/>
          <cell r="E9468"/>
          <cell r="F9468"/>
          <cell r="G9468"/>
          <cell r="H9468"/>
        </row>
        <row r="9469">
          <cell r="A9469"/>
          <cell r="B9469"/>
          <cell r="C9469"/>
          <cell r="D9469"/>
          <cell r="E9469"/>
          <cell r="F9469"/>
          <cell r="G9469"/>
          <cell r="H9469"/>
        </row>
        <row r="9470">
          <cell r="A9470"/>
          <cell r="B9470"/>
          <cell r="C9470"/>
          <cell r="D9470"/>
          <cell r="E9470"/>
          <cell r="F9470"/>
          <cell r="G9470"/>
          <cell r="H9470"/>
        </row>
        <row r="9471">
          <cell r="A9471"/>
          <cell r="B9471"/>
          <cell r="C9471"/>
          <cell r="D9471"/>
          <cell r="E9471"/>
          <cell r="F9471"/>
          <cell r="G9471"/>
          <cell r="H9471"/>
        </row>
        <row r="9472">
          <cell r="A9472"/>
          <cell r="B9472"/>
          <cell r="C9472"/>
          <cell r="D9472"/>
          <cell r="E9472"/>
          <cell r="F9472"/>
          <cell r="G9472"/>
          <cell r="H9472"/>
        </row>
        <row r="9473">
          <cell r="A9473"/>
          <cell r="B9473"/>
          <cell r="C9473"/>
          <cell r="D9473"/>
          <cell r="E9473"/>
          <cell r="F9473"/>
          <cell r="G9473"/>
          <cell r="H9473"/>
        </row>
        <row r="9474">
          <cell r="A9474"/>
          <cell r="B9474"/>
          <cell r="C9474"/>
          <cell r="D9474"/>
          <cell r="E9474"/>
          <cell r="F9474"/>
          <cell r="G9474"/>
          <cell r="H9474"/>
        </row>
        <row r="9475">
          <cell r="A9475"/>
          <cell r="B9475"/>
          <cell r="C9475"/>
          <cell r="D9475"/>
          <cell r="E9475"/>
          <cell r="F9475"/>
          <cell r="G9475"/>
          <cell r="H9475"/>
        </row>
        <row r="9476">
          <cell r="A9476"/>
          <cell r="B9476"/>
          <cell r="C9476"/>
          <cell r="D9476"/>
          <cell r="E9476"/>
          <cell r="F9476"/>
          <cell r="G9476"/>
          <cell r="H9476"/>
        </row>
        <row r="9477">
          <cell r="A9477"/>
          <cell r="C9477"/>
          <cell r="D9477"/>
          <cell r="E9477"/>
          <cell r="F9477"/>
          <cell r="G9477"/>
        </row>
        <row r="9478">
          <cell r="A9478"/>
          <cell r="C9478"/>
          <cell r="D9478"/>
          <cell r="E9478"/>
          <cell r="F9478"/>
          <cell r="G9478"/>
        </row>
        <row r="9479">
          <cell r="A9479"/>
          <cell r="B9479"/>
          <cell r="C9479"/>
          <cell r="D9479"/>
          <cell r="E9479"/>
          <cell r="F9479"/>
          <cell r="G9479"/>
        </row>
        <row r="9480">
          <cell r="A9480"/>
          <cell r="B9480" t="str">
            <v>LUIS ROBERTO MONTERROSA OROZCO</v>
          </cell>
          <cell r="C9480"/>
          <cell r="D9480"/>
          <cell r="E9480"/>
          <cell r="F9480"/>
          <cell r="G9480"/>
        </row>
        <row r="9481">
          <cell r="A9481"/>
          <cell r="B9481" t="str">
            <v>ING. CIVIL CONSULTOR EXTERNO</v>
          </cell>
          <cell r="C9481"/>
          <cell r="D9481"/>
          <cell r="E9481"/>
          <cell r="F9481"/>
          <cell r="G9481"/>
        </row>
        <row r="9482">
          <cell r="A9482"/>
          <cell r="B9482" t="str">
            <v>PLANEACION MUNICIPAL</v>
          </cell>
          <cell r="C9482"/>
          <cell r="D9482"/>
          <cell r="E9482"/>
          <cell r="F9482"/>
          <cell r="G9482"/>
        </row>
        <row r="9483">
          <cell r="A9483"/>
          <cell r="B9483" t="str">
            <v>M.P. 5202140692</v>
          </cell>
          <cell r="C9483" t="str">
            <v>ITEM  - PÁGINA 2</v>
          </cell>
          <cell r="D9483"/>
          <cell r="E9483"/>
          <cell r="F9483"/>
          <cell r="G9483"/>
          <cell r="H9483"/>
        </row>
        <row r="9484">
          <cell r="A9484" t="str">
            <v>DEPARTAMENTO DE ANTIOQUIA</v>
          </cell>
          <cell r="B9484"/>
          <cell r="C9484"/>
          <cell r="D9484"/>
          <cell r="E9484"/>
          <cell r="F9484"/>
          <cell r="G9484"/>
          <cell r="H9484"/>
        </row>
        <row r="9485">
          <cell r="A9485" t="str">
            <v>MUNICIPIO DE CAUCASIA</v>
          </cell>
          <cell r="B9485"/>
          <cell r="C9485"/>
          <cell r="D9485"/>
          <cell r="E9485"/>
          <cell r="F9485"/>
          <cell r="G9485"/>
          <cell r="H9485"/>
        </row>
        <row r="9486">
          <cell r="A9486" t="str">
            <v>PROYECTO: CONSTRUCCION DE PAVIMENTO RIGIDO URBANO EN LA URBANIZACION VILLA SUAREZ DEL MUNICIPIO DE CAUCASIA ,ANTIOQUIA</v>
          </cell>
          <cell r="B9486"/>
          <cell r="C9486"/>
          <cell r="D9486"/>
          <cell r="E9486"/>
          <cell r="F9486"/>
          <cell r="G9486"/>
          <cell r="H9486"/>
        </row>
        <row r="9487">
          <cell r="A9487"/>
          <cell r="C9487"/>
          <cell r="D9487"/>
          <cell r="E9487"/>
          <cell r="F9487"/>
          <cell r="G9487"/>
          <cell r="H9487"/>
        </row>
        <row r="9488">
          <cell r="A9488" t="str">
            <v>MEMORIAS DE OBRA</v>
          </cell>
          <cell r="B9488"/>
          <cell r="C9488"/>
          <cell r="D9488"/>
          <cell r="E9488"/>
          <cell r="F9488"/>
          <cell r="G9488"/>
          <cell r="H9488"/>
        </row>
        <row r="9490">
          <cell r="A9490" t="str">
            <v>ITEM</v>
          </cell>
          <cell r="B9490" t="str">
            <v>DESCRIPCIÓN</v>
          </cell>
          <cell r="C9490"/>
          <cell r="D9490"/>
          <cell r="E9490"/>
          <cell r="F9490"/>
          <cell r="G9490" t="str">
            <v>UNIDAD</v>
          </cell>
          <cell r="H9490" t="str">
            <v>CANTIDAD</v>
          </cell>
        </row>
        <row r="9491">
          <cell r="A9491"/>
          <cell r="B9491" t="str">
            <v/>
          </cell>
          <cell r="C9491"/>
          <cell r="D9491"/>
          <cell r="E9491"/>
          <cell r="F9491"/>
          <cell r="G9491" t="str">
            <v/>
          </cell>
          <cell r="H9491" t="str">
            <v/>
          </cell>
        </row>
        <row r="9492">
          <cell r="A9492"/>
          <cell r="B9492"/>
          <cell r="C9492"/>
          <cell r="D9492"/>
          <cell r="E9492"/>
          <cell r="F9492"/>
          <cell r="G9492"/>
        </row>
        <row r="9493">
          <cell r="A9493" t="str">
            <v>DETALLE</v>
          </cell>
          <cell r="B9493"/>
          <cell r="C9493" t="str">
            <v>FACTOR</v>
          </cell>
          <cell r="D9493" t="str">
            <v>CANTIDAD</v>
          </cell>
          <cell r="E9493" t="str">
            <v>A (ML)</v>
          </cell>
          <cell r="F9493" t="str">
            <v>B (M2)</v>
          </cell>
          <cell r="G9493" t="str">
            <v>C (M3)</v>
          </cell>
          <cell r="H9493" t="str">
            <v>TOTAL</v>
          </cell>
        </row>
        <row r="9494">
          <cell r="A9494"/>
          <cell r="B9494"/>
          <cell r="C9494"/>
          <cell r="D9494"/>
          <cell r="E9494"/>
          <cell r="F9494"/>
          <cell r="G9494"/>
          <cell r="H9494" t="str">
            <v/>
          </cell>
        </row>
        <row r="9495">
          <cell r="A9495"/>
          <cell r="B9495"/>
          <cell r="C9495"/>
          <cell r="D9495"/>
          <cell r="E9495"/>
          <cell r="F9495"/>
          <cell r="G9495"/>
          <cell r="H9495" t="str">
            <v/>
          </cell>
        </row>
        <row r="9496">
          <cell r="A9496"/>
          <cell r="B9496"/>
          <cell r="C9496"/>
          <cell r="D9496"/>
          <cell r="E9496"/>
          <cell r="F9496"/>
          <cell r="G9496"/>
          <cell r="H9496" t="str">
            <v/>
          </cell>
        </row>
        <row r="9497">
          <cell r="A9497"/>
          <cell r="B9497"/>
          <cell r="C9497"/>
          <cell r="D9497"/>
          <cell r="E9497"/>
          <cell r="F9497"/>
          <cell r="G9497"/>
          <cell r="H9497" t="str">
            <v/>
          </cell>
        </row>
        <row r="9498">
          <cell r="A9498"/>
          <cell r="B9498"/>
          <cell r="C9498"/>
          <cell r="D9498"/>
          <cell r="E9498"/>
          <cell r="F9498"/>
          <cell r="G9498"/>
          <cell r="H9498" t="str">
            <v/>
          </cell>
        </row>
        <row r="9499">
          <cell r="A9499"/>
          <cell r="B9499"/>
          <cell r="C9499"/>
          <cell r="D9499"/>
          <cell r="E9499"/>
          <cell r="F9499"/>
          <cell r="G9499"/>
          <cell r="H9499" t="str">
            <v/>
          </cell>
        </row>
        <row r="9500">
          <cell r="A9500"/>
          <cell r="B9500"/>
          <cell r="C9500"/>
          <cell r="D9500"/>
          <cell r="E9500"/>
          <cell r="F9500"/>
          <cell r="G9500"/>
          <cell r="H9500" t="str">
            <v/>
          </cell>
        </row>
        <row r="9501">
          <cell r="A9501"/>
          <cell r="B9501"/>
          <cell r="C9501"/>
          <cell r="D9501"/>
          <cell r="E9501"/>
          <cell r="F9501"/>
          <cell r="G9501"/>
          <cell r="H9501" t="str">
            <v/>
          </cell>
        </row>
        <row r="9502">
          <cell r="A9502"/>
          <cell r="B9502"/>
          <cell r="C9502"/>
          <cell r="D9502"/>
          <cell r="E9502"/>
          <cell r="F9502"/>
          <cell r="G9502"/>
          <cell r="H9502" t="str">
            <v/>
          </cell>
        </row>
        <row r="9503">
          <cell r="A9503"/>
          <cell r="B9503"/>
          <cell r="C9503"/>
          <cell r="D9503"/>
          <cell r="E9503"/>
          <cell r="F9503"/>
          <cell r="G9503"/>
          <cell r="H9503" t="str">
            <v/>
          </cell>
        </row>
        <row r="9504">
          <cell r="A9504"/>
          <cell r="B9504"/>
          <cell r="C9504"/>
          <cell r="D9504"/>
          <cell r="E9504"/>
          <cell r="F9504"/>
          <cell r="G9504"/>
          <cell r="H9504" t="str">
            <v/>
          </cell>
        </row>
        <row r="9505">
          <cell r="A9505"/>
          <cell r="B9505"/>
          <cell r="C9505"/>
          <cell r="D9505"/>
          <cell r="E9505"/>
          <cell r="F9505"/>
          <cell r="G9505"/>
          <cell r="H9505" t="str">
            <v/>
          </cell>
        </row>
        <row r="9506">
          <cell r="A9506"/>
          <cell r="B9506"/>
          <cell r="C9506"/>
          <cell r="D9506"/>
          <cell r="E9506"/>
          <cell r="F9506"/>
          <cell r="G9506"/>
          <cell r="H9506" t="str">
            <v/>
          </cell>
        </row>
        <row r="9507">
          <cell r="A9507"/>
          <cell r="B9507"/>
          <cell r="C9507"/>
          <cell r="D9507"/>
          <cell r="E9507"/>
          <cell r="F9507"/>
          <cell r="G9507"/>
          <cell r="H9507" t="str">
            <v/>
          </cell>
        </row>
        <row r="9508">
          <cell r="A9508"/>
          <cell r="B9508"/>
          <cell r="C9508"/>
          <cell r="D9508"/>
          <cell r="E9508"/>
          <cell r="F9508"/>
          <cell r="G9508"/>
          <cell r="H9508" t="str">
            <v/>
          </cell>
        </row>
        <row r="9509">
          <cell r="A9509"/>
          <cell r="B9509"/>
          <cell r="C9509"/>
          <cell r="D9509"/>
          <cell r="E9509"/>
          <cell r="F9509"/>
          <cell r="G9509"/>
          <cell r="H9509" t="str">
            <v/>
          </cell>
        </row>
        <row r="9510">
          <cell r="A9510"/>
          <cell r="B9510"/>
          <cell r="C9510"/>
          <cell r="D9510"/>
          <cell r="E9510"/>
          <cell r="F9510"/>
          <cell r="G9510"/>
          <cell r="H9510" t="str">
            <v/>
          </cell>
        </row>
        <row r="9511">
          <cell r="A9511"/>
          <cell r="B9511"/>
          <cell r="C9511"/>
          <cell r="D9511"/>
          <cell r="E9511"/>
          <cell r="F9511"/>
          <cell r="G9511"/>
          <cell r="H9511" t="str">
            <v/>
          </cell>
        </row>
        <row r="9512">
          <cell r="A9512"/>
          <cell r="B9512"/>
          <cell r="C9512"/>
          <cell r="D9512"/>
          <cell r="E9512"/>
          <cell r="F9512"/>
          <cell r="G9512"/>
          <cell r="H9512" t="str">
            <v/>
          </cell>
        </row>
        <row r="9513">
          <cell r="A9513"/>
          <cell r="B9513"/>
          <cell r="C9513"/>
          <cell r="D9513"/>
          <cell r="E9513"/>
          <cell r="F9513"/>
          <cell r="G9513"/>
          <cell r="H9513" t="str">
            <v/>
          </cell>
        </row>
        <row r="9514">
          <cell r="A9514"/>
          <cell r="B9514"/>
          <cell r="C9514"/>
          <cell r="D9514"/>
          <cell r="E9514"/>
          <cell r="F9514"/>
          <cell r="G9514"/>
          <cell r="H9514" t="str">
            <v/>
          </cell>
        </row>
        <row r="9515">
          <cell r="A9515"/>
          <cell r="B9515"/>
          <cell r="C9515"/>
          <cell r="D9515"/>
          <cell r="E9515"/>
          <cell r="F9515"/>
          <cell r="G9515"/>
          <cell r="H9515" t="str">
            <v/>
          </cell>
        </row>
        <row r="9516">
          <cell r="A9516"/>
          <cell r="B9516"/>
          <cell r="C9516"/>
          <cell r="D9516"/>
          <cell r="E9516"/>
          <cell r="F9516"/>
          <cell r="G9516"/>
          <cell r="H9516" t="str">
            <v/>
          </cell>
        </row>
        <row r="9517">
          <cell r="A9517"/>
          <cell r="B9517"/>
          <cell r="C9517"/>
          <cell r="D9517"/>
          <cell r="E9517"/>
          <cell r="F9517"/>
          <cell r="G9517"/>
          <cell r="H9517" t="str">
            <v/>
          </cell>
        </row>
        <row r="9518">
          <cell r="A9518"/>
          <cell r="B9518"/>
          <cell r="C9518"/>
          <cell r="D9518"/>
          <cell r="E9518"/>
          <cell r="F9518"/>
          <cell r="G9518"/>
          <cell r="H9518" t="str">
            <v/>
          </cell>
        </row>
        <row r="9519">
          <cell r="A9519"/>
          <cell r="B9519"/>
          <cell r="C9519"/>
          <cell r="D9519"/>
          <cell r="E9519"/>
          <cell r="F9519"/>
          <cell r="G9519"/>
          <cell r="H9519" t="str">
            <v/>
          </cell>
        </row>
        <row r="9520">
          <cell r="A9520"/>
          <cell r="B9520"/>
          <cell r="C9520"/>
          <cell r="D9520"/>
          <cell r="E9520"/>
          <cell r="F9520"/>
          <cell r="G9520"/>
          <cell r="H9520" t="str">
            <v/>
          </cell>
        </row>
        <row r="9521">
          <cell r="A9521"/>
          <cell r="B9521"/>
          <cell r="C9521"/>
          <cell r="D9521"/>
          <cell r="E9521"/>
          <cell r="F9521"/>
          <cell r="G9521"/>
          <cell r="H9521" t="str">
            <v/>
          </cell>
        </row>
        <row r="9522">
          <cell r="A9522"/>
          <cell r="B9522"/>
          <cell r="C9522"/>
          <cell r="D9522"/>
          <cell r="E9522"/>
          <cell r="F9522"/>
          <cell r="G9522"/>
          <cell r="H9522" t="str">
            <v/>
          </cell>
        </row>
        <row r="9523">
          <cell r="A9523"/>
          <cell r="B9523"/>
          <cell r="C9523"/>
          <cell r="D9523"/>
          <cell r="E9523"/>
          <cell r="F9523"/>
          <cell r="G9523"/>
          <cell r="H9523" t="str">
            <v/>
          </cell>
        </row>
        <row r="9524">
          <cell r="A9524"/>
          <cell r="B9524"/>
          <cell r="C9524"/>
          <cell r="D9524"/>
          <cell r="E9524"/>
          <cell r="F9524"/>
          <cell r="G9524"/>
          <cell r="H9524" t="str">
            <v/>
          </cell>
        </row>
        <row r="9525">
          <cell r="A9525" t="str">
            <v>ITEM  - PÁGINA 1</v>
          </cell>
          <cell r="B9525"/>
          <cell r="C9525"/>
          <cell r="D9525"/>
          <cell r="E9525"/>
          <cell r="F9525"/>
          <cell r="G9525"/>
          <cell r="H9525"/>
        </row>
        <row r="9526">
          <cell r="A9526"/>
          <cell r="B9526"/>
          <cell r="C9526"/>
          <cell r="D9526"/>
          <cell r="E9526"/>
          <cell r="F9526"/>
          <cell r="G9526"/>
          <cell r="H9526" t="str">
            <v/>
          </cell>
        </row>
        <row r="9527">
          <cell r="A9527"/>
          <cell r="B9527"/>
          <cell r="C9527"/>
          <cell r="D9527"/>
          <cell r="E9527"/>
          <cell r="F9527"/>
          <cell r="G9527"/>
          <cell r="H9527" t="str">
            <v/>
          </cell>
        </row>
        <row r="9528">
          <cell r="A9528"/>
          <cell r="B9528"/>
          <cell r="C9528"/>
          <cell r="D9528"/>
          <cell r="E9528"/>
          <cell r="F9528"/>
          <cell r="G9528"/>
          <cell r="H9528" t="str">
            <v/>
          </cell>
        </row>
        <row r="9529">
          <cell r="A9529"/>
          <cell r="B9529"/>
          <cell r="C9529"/>
          <cell r="D9529"/>
          <cell r="E9529"/>
          <cell r="F9529"/>
          <cell r="G9529"/>
          <cell r="H9529" t="str">
            <v/>
          </cell>
        </row>
        <row r="9530">
          <cell r="A9530"/>
          <cell r="B9530"/>
          <cell r="C9530"/>
          <cell r="D9530"/>
          <cell r="E9530"/>
          <cell r="F9530"/>
          <cell r="G9530"/>
          <cell r="H9530" t="str">
            <v/>
          </cell>
        </row>
        <row r="9531">
          <cell r="A9531"/>
          <cell r="B9531"/>
          <cell r="C9531"/>
          <cell r="D9531"/>
          <cell r="E9531"/>
          <cell r="F9531"/>
          <cell r="G9531"/>
          <cell r="H9531" t="str">
            <v/>
          </cell>
        </row>
        <row r="9532">
          <cell r="A9532"/>
          <cell r="B9532"/>
          <cell r="C9532"/>
          <cell r="D9532"/>
          <cell r="E9532"/>
          <cell r="F9532"/>
          <cell r="G9532"/>
          <cell r="H9532" t="str">
            <v/>
          </cell>
        </row>
        <row r="9533">
          <cell r="A9533"/>
          <cell r="B9533"/>
          <cell r="C9533"/>
          <cell r="D9533"/>
          <cell r="E9533"/>
          <cell r="F9533"/>
          <cell r="G9533"/>
          <cell r="H9533" t="str">
            <v/>
          </cell>
        </row>
        <row r="9534">
          <cell r="A9534"/>
          <cell r="B9534"/>
          <cell r="C9534"/>
          <cell r="D9534"/>
          <cell r="E9534"/>
          <cell r="F9534"/>
          <cell r="G9534"/>
          <cell r="H9534" t="str">
            <v/>
          </cell>
        </row>
        <row r="9535">
          <cell r="A9535"/>
          <cell r="B9535"/>
          <cell r="C9535"/>
          <cell r="D9535"/>
          <cell r="E9535"/>
          <cell r="F9535"/>
          <cell r="G9535"/>
          <cell r="H9535" t="str">
            <v/>
          </cell>
        </row>
        <row r="9536">
          <cell r="A9536"/>
          <cell r="B9536"/>
          <cell r="C9536"/>
          <cell r="D9536"/>
          <cell r="E9536"/>
          <cell r="F9536"/>
          <cell r="G9536"/>
          <cell r="H9536" t="str">
            <v/>
          </cell>
        </row>
        <row r="9537">
          <cell r="A9537"/>
          <cell r="B9537"/>
          <cell r="C9537"/>
          <cell r="D9537"/>
          <cell r="E9537"/>
          <cell r="F9537"/>
          <cell r="G9537"/>
          <cell r="H9537" t="str">
            <v/>
          </cell>
        </row>
        <row r="9538">
          <cell r="A9538"/>
          <cell r="B9538"/>
          <cell r="C9538"/>
          <cell r="D9538"/>
          <cell r="E9538"/>
          <cell r="F9538"/>
          <cell r="G9538"/>
          <cell r="H9538" t="str">
            <v/>
          </cell>
        </row>
        <row r="9539">
          <cell r="A9539"/>
          <cell r="B9539"/>
          <cell r="C9539"/>
          <cell r="D9539"/>
          <cell r="E9539"/>
          <cell r="F9539"/>
          <cell r="G9539"/>
          <cell r="H9539" t="str">
            <v/>
          </cell>
        </row>
        <row r="9540">
          <cell r="A9540"/>
          <cell r="B9540"/>
          <cell r="C9540"/>
          <cell r="D9540"/>
          <cell r="E9540"/>
          <cell r="F9540"/>
          <cell r="G9540"/>
          <cell r="H9540" t="str">
            <v/>
          </cell>
        </row>
        <row r="9541">
          <cell r="A9541"/>
          <cell r="B9541"/>
          <cell r="C9541"/>
          <cell r="D9541"/>
          <cell r="E9541"/>
          <cell r="F9541"/>
          <cell r="G9541"/>
          <cell r="H9541" t="str">
            <v/>
          </cell>
        </row>
        <row r="9542">
          <cell r="A9542"/>
          <cell r="B9542"/>
          <cell r="C9542"/>
          <cell r="D9542"/>
          <cell r="E9542"/>
          <cell r="F9542"/>
          <cell r="G9542"/>
          <cell r="H9542" t="str">
            <v/>
          </cell>
        </row>
        <row r="9543">
          <cell r="A9543" t="str">
            <v xml:space="preserve">TOTAL CANTIDAD ITEM </v>
          </cell>
          <cell r="B9543"/>
          <cell r="C9543"/>
          <cell r="D9543"/>
          <cell r="E9543"/>
          <cell r="F9543"/>
          <cell r="G9543"/>
          <cell r="H9543" t="str">
            <v/>
          </cell>
        </row>
        <row r="9544">
          <cell r="A9544" t="str">
            <v>INSERTE PLANO, GRÁFICO O ESQUEMA AQUÍ</v>
          </cell>
          <cell r="B9544"/>
          <cell r="C9544"/>
          <cell r="D9544"/>
          <cell r="E9544"/>
          <cell r="F9544"/>
          <cell r="G9544"/>
          <cell r="H9544"/>
        </row>
        <row r="9545">
          <cell r="A9545"/>
          <cell r="B9545"/>
          <cell r="C9545"/>
          <cell r="D9545"/>
          <cell r="E9545"/>
          <cell r="F9545"/>
          <cell r="G9545"/>
          <cell r="H9545"/>
        </row>
        <row r="9546">
          <cell r="A9546"/>
          <cell r="B9546"/>
          <cell r="C9546"/>
          <cell r="D9546"/>
          <cell r="E9546"/>
          <cell r="F9546"/>
          <cell r="G9546"/>
          <cell r="H9546"/>
        </row>
        <row r="9547">
          <cell r="A9547"/>
          <cell r="B9547"/>
          <cell r="C9547"/>
          <cell r="D9547"/>
          <cell r="E9547"/>
          <cell r="F9547"/>
          <cell r="G9547"/>
          <cell r="H9547"/>
        </row>
        <row r="9548">
          <cell r="A9548"/>
          <cell r="B9548"/>
          <cell r="C9548"/>
          <cell r="D9548"/>
          <cell r="E9548"/>
          <cell r="F9548"/>
          <cell r="G9548"/>
          <cell r="H9548"/>
        </row>
        <row r="9549">
          <cell r="A9549"/>
          <cell r="B9549"/>
          <cell r="C9549"/>
          <cell r="D9549"/>
          <cell r="E9549"/>
          <cell r="F9549"/>
          <cell r="G9549"/>
          <cell r="H9549"/>
        </row>
        <row r="9550">
          <cell r="A9550"/>
          <cell r="B9550"/>
          <cell r="C9550"/>
          <cell r="D9550"/>
          <cell r="E9550"/>
          <cell r="F9550"/>
          <cell r="G9550"/>
          <cell r="H9550"/>
        </row>
        <row r="9551">
          <cell r="A9551"/>
          <cell r="B9551"/>
          <cell r="C9551"/>
          <cell r="D9551"/>
          <cell r="E9551"/>
          <cell r="F9551"/>
          <cell r="G9551"/>
          <cell r="H9551"/>
        </row>
        <row r="9552">
          <cell r="A9552"/>
          <cell r="B9552"/>
          <cell r="C9552"/>
          <cell r="D9552"/>
          <cell r="E9552"/>
          <cell r="F9552"/>
          <cell r="G9552"/>
          <cell r="H9552"/>
        </row>
        <row r="9553">
          <cell r="A9553"/>
          <cell r="B9553"/>
          <cell r="C9553"/>
          <cell r="D9553"/>
          <cell r="E9553"/>
          <cell r="F9553"/>
          <cell r="G9553"/>
          <cell r="H9553"/>
        </row>
        <row r="9554">
          <cell r="A9554"/>
          <cell r="B9554"/>
          <cell r="C9554"/>
          <cell r="D9554"/>
          <cell r="E9554"/>
          <cell r="F9554"/>
          <cell r="G9554"/>
          <cell r="H9554"/>
        </row>
        <row r="9555">
          <cell r="A9555"/>
          <cell r="B9555"/>
          <cell r="C9555"/>
          <cell r="D9555"/>
          <cell r="E9555"/>
          <cell r="F9555"/>
          <cell r="G9555"/>
          <cell r="H9555"/>
        </row>
        <row r="9556">
          <cell r="A9556"/>
          <cell r="B9556"/>
          <cell r="C9556"/>
          <cell r="D9556"/>
          <cell r="E9556"/>
          <cell r="F9556"/>
          <cell r="G9556"/>
          <cell r="H9556"/>
        </row>
        <row r="9557">
          <cell r="A9557"/>
          <cell r="B9557"/>
          <cell r="C9557"/>
          <cell r="D9557"/>
          <cell r="E9557"/>
          <cell r="F9557"/>
          <cell r="G9557"/>
          <cell r="H9557"/>
        </row>
        <row r="9558">
          <cell r="A9558"/>
          <cell r="B9558"/>
          <cell r="C9558"/>
          <cell r="D9558"/>
          <cell r="E9558"/>
          <cell r="F9558"/>
          <cell r="G9558"/>
          <cell r="H9558"/>
        </row>
        <row r="9559">
          <cell r="A9559"/>
          <cell r="B9559"/>
          <cell r="C9559"/>
          <cell r="D9559"/>
          <cell r="E9559"/>
          <cell r="F9559"/>
          <cell r="G9559"/>
          <cell r="H9559"/>
        </row>
        <row r="9560">
          <cell r="A9560"/>
          <cell r="B9560"/>
          <cell r="C9560"/>
          <cell r="D9560"/>
          <cell r="E9560"/>
          <cell r="F9560"/>
          <cell r="G9560"/>
          <cell r="H9560"/>
        </row>
        <row r="9561">
          <cell r="A9561"/>
          <cell r="B9561"/>
          <cell r="C9561"/>
          <cell r="D9561"/>
          <cell r="E9561"/>
          <cell r="F9561"/>
          <cell r="G9561"/>
          <cell r="H9561"/>
        </row>
        <row r="9562">
          <cell r="A9562"/>
          <cell r="B9562"/>
          <cell r="C9562"/>
          <cell r="D9562"/>
          <cell r="E9562"/>
          <cell r="F9562"/>
          <cell r="G9562"/>
          <cell r="H9562"/>
        </row>
        <row r="9563">
          <cell r="A9563"/>
          <cell r="B9563"/>
          <cell r="C9563"/>
          <cell r="D9563"/>
          <cell r="E9563"/>
          <cell r="F9563"/>
          <cell r="G9563"/>
          <cell r="H9563"/>
        </row>
        <row r="9564">
          <cell r="A9564"/>
          <cell r="C9564"/>
          <cell r="D9564"/>
          <cell r="E9564"/>
          <cell r="F9564"/>
          <cell r="G9564"/>
        </row>
        <row r="9565">
          <cell r="A9565"/>
          <cell r="C9565"/>
          <cell r="D9565"/>
          <cell r="E9565"/>
          <cell r="F9565"/>
          <cell r="G9565"/>
        </row>
        <row r="9566">
          <cell r="A9566"/>
          <cell r="B9566"/>
          <cell r="C9566"/>
          <cell r="D9566"/>
          <cell r="E9566"/>
          <cell r="F9566"/>
          <cell r="G9566"/>
        </row>
        <row r="9567">
          <cell r="A9567"/>
          <cell r="B9567" t="str">
            <v>LUIS ROBERTO MONTERROSA OROZCO</v>
          </cell>
          <cell r="C9567"/>
          <cell r="D9567"/>
          <cell r="E9567"/>
          <cell r="F9567"/>
          <cell r="G9567"/>
        </row>
        <row r="9568">
          <cell r="A9568"/>
          <cell r="B9568" t="str">
            <v>ING. CIVIL CONSULTOR EXTERNO</v>
          </cell>
          <cell r="C9568"/>
          <cell r="D9568"/>
          <cell r="E9568"/>
          <cell r="F9568"/>
          <cell r="G9568"/>
        </row>
        <row r="9569">
          <cell r="A9569"/>
          <cell r="B9569" t="str">
            <v>PLANEACION MUNICIPAL</v>
          </cell>
          <cell r="C9569"/>
          <cell r="D9569"/>
          <cell r="E9569"/>
          <cell r="F9569"/>
          <cell r="G9569"/>
        </row>
        <row r="9570">
          <cell r="A9570"/>
          <cell r="B9570" t="str">
            <v>M.P. 5202140692</v>
          </cell>
          <cell r="C9570" t="str">
            <v>ITEM  - PÁGINA 2</v>
          </cell>
          <cell r="D9570"/>
          <cell r="E9570"/>
          <cell r="F9570"/>
          <cell r="G9570"/>
          <cell r="H9570"/>
        </row>
      </sheetData>
      <sheetData sheetId="5"/>
      <sheetData sheetId="6"/>
      <sheetData sheetId="7"/>
      <sheetData sheetId="8"/>
      <sheetData sheetId="9"/>
      <sheetData sheetId="10"/>
      <sheetData sheetId="11"/>
      <sheetData sheetId="12"/>
      <sheetData sheetId="13"/>
      <sheetData sheetId="14"/>
      <sheetData sheetId="15"/>
      <sheetData sheetId="16">
        <row r="1">
          <cell r="A1" t="str">
            <v>DEPARTAMENTO DE ANTIOQUIA</v>
          </cell>
          <cell r="B1"/>
          <cell r="C1"/>
          <cell r="D1"/>
          <cell r="E1"/>
          <cell r="F1" t="str">
            <v/>
          </cell>
          <cell r="G1"/>
        </row>
        <row r="2">
          <cell r="A2" t="str">
            <v>MUNICIPIO DE CAUCASIA</v>
          </cell>
          <cell r="B2"/>
          <cell r="C2"/>
          <cell r="D2"/>
          <cell r="E2"/>
          <cell r="F2"/>
          <cell r="G2"/>
        </row>
        <row r="3">
          <cell r="A3" t="str">
            <v>PROYECTO: CONSTRUCCION DE PAVIMENTO RIGIDO URBANO EN LA URBANIZACION VILLA SUAREZ DEL MUNICIPIO DE CAUCASIA ,ANTIOQUIA</v>
          </cell>
          <cell r="B3"/>
          <cell r="C3"/>
          <cell r="D3"/>
          <cell r="E3"/>
          <cell r="F3"/>
          <cell r="G3"/>
        </row>
        <row r="4">
          <cell r="A4"/>
          <cell r="B4"/>
          <cell r="C4"/>
          <cell r="D4"/>
          <cell r="F4"/>
          <cell r="G4"/>
        </row>
        <row r="5">
          <cell r="A5" t="str">
            <v>ANÁLISIS DE PRECIOS UNITARIOS AUXILIARES</v>
          </cell>
          <cell r="B5"/>
          <cell r="C5"/>
          <cell r="D5"/>
          <cell r="E5"/>
          <cell r="F5"/>
          <cell r="G5"/>
        </row>
        <row r="7">
          <cell r="A7" t="str">
            <v>ITEM</v>
          </cell>
          <cell r="B7" t="str">
            <v>DESCRIPCIÓN</v>
          </cell>
          <cell r="C7"/>
          <cell r="D7"/>
          <cell r="E7" t="str">
            <v>UNIDAD</v>
          </cell>
          <cell r="F7" t="str">
            <v>CANTIDAD</v>
          </cell>
          <cell r="G7" t="str">
            <v>COSTO DIRECTO</v>
          </cell>
        </row>
        <row r="8">
          <cell r="A8" t="str">
            <v>SA001</v>
          </cell>
          <cell r="B8" t="str">
            <v>CONCRETO 2000 PSI (140 MPA) EN OBRA</v>
          </cell>
          <cell r="C8"/>
          <cell r="D8"/>
          <cell r="E8" t="str">
            <v>M3</v>
          </cell>
          <cell r="F8" t="str">
            <v>N.D.</v>
          </cell>
          <cell r="G8">
            <v>319347</v>
          </cell>
        </row>
        <row r="10">
          <cell r="A10" t="str">
            <v>1. COSTOS DIRECTOS</v>
          </cell>
          <cell r="B10"/>
          <cell r="C10"/>
          <cell r="D10"/>
          <cell r="E10"/>
          <cell r="F10"/>
          <cell r="G10"/>
        </row>
        <row r="11">
          <cell r="A11"/>
          <cell r="B11"/>
          <cell r="C11"/>
          <cell r="D11"/>
          <cell r="E11"/>
          <cell r="F11"/>
          <cell r="G11"/>
        </row>
        <row r="12">
          <cell r="A12" t="str">
            <v>I. EQUIPO</v>
          </cell>
          <cell r="B12"/>
          <cell r="C12"/>
          <cell r="D12"/>
          <cell r="E12"/>
          <cell r="F12"/>
          <cell r="G12"/>
        </row>
        <row r="13">
          <cell r="A13" t="str">
            <v>CÓDIGO</v>
          </cell>
          <cell r="B13" t="str">
            <v>DESCRIPCIÓN</v>
          </cell>
          <cell r="C13"/>
          <cell r="D13" t="str">
            <v>UNIDAD</v>
          </cell>
          <cell r="E13" t="str">
            <v>TARIFA</v>
          </cell>
          <cell r="F13" t="str">
            <v>RENDIMIENTO</v>
          </cell>
          <cell r="G13" t="str">
            <v>VR. UNITARIO</v>
          </cell>
        </row>
        <row r="14">
          <cell r="A14" t="str">
            <v>HEQ002</v>
          </cell>
          <cell r="B14" t="str">
            <v>CONCRETADORA 1.5 SACOS A GASOLINA</v>
          </cell>
          <cell r="C14"/>
          <cell r="D14" t="str">
            <v>DÍA</v>
          </cell>
          <cell r="E14">
            <v>95200</v>
          </cell>
          <cell r="F14">
            <v>10</v>
          </cell>
          <cell r="G14">
            <v>9520</v>
          </cell>
        </row>
        <row r="15">
          <cell r="A15" t="str">
            <v/>
          </cell>
          <cell r="B15"/>
          <cell r="C15"/>
          <cell r="D15" t="str">
            <v/>
          </cell>
          <cell r="E15" t="str">
            <v/>
          </cell>
          <cell r="F15"/>
          <cell r="G15" t="str">
            <v/>
          </cell>
        </row>
        <row r="16">
          <cell r="A16" t="str">
            <v/>
          </cell>
          <cell r="B16"/>
          <cell r="C16"/>
          <cell r="D16" t="str">
            <v/>
          </cell>
          <cell r="E16" t="str">
            <v/>
          </cell>
          <cell r="F16"/>
          <cell r="G16" t="str">
            <v/>
          </cell>
        </row>
        <row r="17">
          <cell r="A17" t="str">
            <v/>
          </cell>
          <cell r="B17"/>
          <cell r="C17"/>
          <cell r="D17" t="str">
            <v/>
          </cell>
          <cell r="E17" t="str">
            <v/>
          </cell>
          <cell r="F17"/>
          <cell r="G17" t="str">
            <v/>
          </cell>
        </row>
        <row r="18">
          <cell r="A18" t="str">
            <v>EQ001</v>
          </cell>
          <cell r="B18" t="str">
            <v/>
          </cell>
          <cell r="C18"/>
          <cell r="D18" t="str">
            <v/>
          </cell>
          <cell r="E18" t="str">
            <v/>
          </cell>
          <cell r="F18">
            <v>60086.400000000001</v>
          </cell>
          <cell r="G18" t="str">
            <v/>
          </cell>
        </row>
        <row r="19">
          <cell r="B19"/>
          <cell r="C19"/>
          <cell r="D19"/>
          <cell r="E19"/>
          <cell r="F19" t="str">
            <v>SUBTOTAL</v>
          </cell>
          <cell r="G19">
            <v>9520</v>
          </cell>
        </row>
        <row r="20">
          <cell r="A20"/>
          <cell r="B20"/>
          <cell r="C20"/>
          <cell r="D20"/>
          <cell r="E20"/>
          <cell r="F20"/>
        </row>
        <row r="21">
          <cell r="A21" t="str">
            <v>II. MATERIALES</v>
          </cell>
          <cell r="B21"/>
          <cell r="C21"/>
          <cell r="D21"/>
          <cell r="E21"/>
          <cell r="F21"/>
          <cell r="G21"/>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25000</v>
          </cell>
          <cell r="G23">
            <v>136500</v>
          </cell>
        </row>
        <row r="24">
          <cell r="A24" t="str">
            <v>MA004</v>
          </cell>
          <cell r="B24" t="str">
            <v>ARENA FINA PARA CONCRETOS</v>
          </cell>
          <cell r="C24" t="str">
            <v>M3</v>
          </cell>
          <cell r="D24">
            <v>0.55000000000000004</v>
          </cell>
          <cell r="E24">
            <v>0.05</v>
          </cell>
          <cell r="F24">
            <v>28560</v>
          </cell>
          <cell r="G24">
            <v>16493.400000000001</v>
          </cell>
        </row>
        <row r="25">
          <cell r="A25" t="str">
            <v>MA005</v>
          </cell>
          <cell r="B25" t="str">
            <v>TRITURADO 3/4"</v>
          </cell>
          <cell r="C25" t="str">
            <v>M3</v>
          </cell>
          <cell r="D25">
            <v>0.92</v>
          </cell>
          <cell r="E25">
            <v>0.05</v>
          </cell>
          <cell r="F25">
            <v>71400</v>
          </cell>
          <cell r="G25">
            <v>68972.400000000009</v>
          </cell>
        </row>
        <row r="26">
          <cell r="A26" t="str">
            <v>MA006</v>
          </cell>
          <cell r="B26" t="str">
            <v>AGUA</v>
          </cell>
          <cell r="C26" t="str">
            <v>LT</v>
          </cell>
          <cell r="D26">
            <v>148</v>
          </cell>
          <cell r="E26">
            <v>0.1</v>
          </cell>
          <cell r="F26">
            <v>80</v>
          </cell>
          <cell r="G26">
            <v>13024.000000000002</v>
          </cell>
        </row>
        <row r="27">
          <cell r="A27" t="str">
            <v/>
          </cell>
          <cell r="B27"/>
          <cell r="C27" t="str">
            <v/>
          </cell>
          <cell r="D27"/>
          <cell r="E27"/>
          <cell r="F27" t="str">
            <v/>
          </cell>
          <cell r="G27" t="str">
            <v/>
          </cell>
        </row>
        <row r="28">
          <cell r="A28" t="str">
            <v/>
          </cell>
          <cell r="B28"/>
          <cell r="C28" t="str">
            <v/>
          </cell>
          <cell r="D28"/>
          <cell r="E28"/>
          <cell r="F28" t="str">
            <v/>
          </cell>
          <cell r="G28" t="str">
            <v/>
          </cell>
        </row>
        <row r="29">
          <cell r="A29" t="str">
            <v/>
          </cell>
          <cell r="B29"/>
          <cell r="C29" t="str">
            <v/>
          </cell>
          <cell r="D29"/>
          <cell r="E29"/>
          <cell r="F29" t="str">
            <v/>
          </cell>
          <cell r="G29" t="str">
            <v/>
          </cell>
        </row>
        <row r="30">
          <cell r="B30"/>
          <cell r="C30"/>
          <cell r="D30"/>
          <cell r="E30"/>
          <cell r="F30" t="str">
            <v>SUBTOTAL</v>
          </cell>
          <cell r="G30">
            <v>234989.8</v>
          </cell>
        </row>
        <row r="31">
          <cell r="A31"/>
          <cell r="B31"/>
          <cell r="C31"/>
          <cell r="D31"/>
          <cell r="E31"/>
          <cell r="F31"/>
        </row>
        <row r="32">
          <cell r="A32" t="str">
            <v>III. TRANSPORTES</v>
          </cell>
          <cell r="B32"/>
          <cell r="C32"/>
          <cell r="D32"/>
          <cell r="E32"/>
          <cell r="F32"/>
          <cell r="G32"/>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1.5435000000000003</v>
          </cell>
          <cell r="E34">
            <v>6</v>
          </cell>
          <cell r="F34">
            <v>1350</v>
          </cell>
          <cell r="G34">
            <v>12502.350000000004</v>
          </cell>
        </row>
        <row r="35">
          <cell r="A35" t="str">
            <v>TR001</v>
          </cell>
          <cell r="B35" t="str">
            <v>TRANSPORTE DE INSUMOS GENERALES</v>
          </cell>
          <cell r="C35" t="str">
            <v>INSUMOS</v>
          </cell>
          <cell r="D35">
            <v>0.27300000000000002</v>
          </cell>
          <cell r="E35">
            <v>6.1</v>
          </cell>
          <cell r="F35">
            <v>1350</v>
          </cell>
          <cell r="G35">
            <v>2248.1550000000002</v>
          </cell>
        </row>
        <row r="36">
          <cell r="A36" t="str">
            <v/>
          </cell>
          <cell r="B36"/>
          <cell r="C36"/>
          <cell r="D36"/>
          <cell r="E36" t="str">
            <v/>
          </cell>
          <cell r="F36" t="str">
            <v/>
          </cell>
          <cell r="G36" t="str">
            <v/>
          </cell>
        </row>
        <row r="37">
          <cell r="B37"/>
          <cell r="C37"/>
          <cell r="D37"/>
          <cell r="E37"/>
          <cell r="F37" t="str">
            <v>SUBTOTAL</v>
          </cell>
          <cell r="G37">
            <v>14750.505000000005</v>
          </cell>
        </row>
        <row r="38">
          <cell r="A38"/>
          <cell r="B38"/>
          <cell r="C38"/>
          <cell r="D38"/>
          <cell r="E38"/>
          <cell r="F38"/>
        </row>
        <row r="39">
          <cell r="A39" t="str">
            <v>IV. MANO DE OBRA</v>
          </cell>
          <cell r="B39"/>
          <cell r="C39"/>
          <cell r="D39"/>
          <cell r="E39"/>
          <cell r="F39"/>
          <cell r="G39"/>
        </row>
        <row r="40">
          <cell r="A40" t="str">
            <v>CÓDIGO</v>
          </cell>
          <cell r="B40" t="str">
            <v>CARGOS PERSONAL</v>
          </cell>
          <cell r="C40"/>
          <cell r="D40" t="str">
            <v>CANTIDAD</v>
          </cell>
          <cell r="E40" t="str">
            <v>JORNAL TOTAL</v>
          </cell>
          <cell r="F40" t="str">
            <v>RENDIMIENTO</v>
          </cell>
          <cell r="G40" t="str">
            <v>VR. UNITARIO</v>
          </cell>
        </row>
        <row r="41">
          <cell r="A41" t="str">
            <v>MO033</v>
          </cell>
          <cell r="B41" t="str">
            <v>OPERADOR EQUIPO LIVIANO</v>
          </cell>
          <cell r="C41"/>
          <cell r="D41">
            <v>1</v>
          </cell>
          <cell r="E41">
            <v>66754</v>
          </cell>
          <cell r="F41">
            <v>10</v>
          </cell>
          <cell r="G41">
            <v>6675.4</v>
          </cell>
        </row>
        <row r="42">
          <cell r="A42" t="str">
            <v>MO032</v>
          </cell>
          <cell r="B42" t="str">
            <v>AYUDANTE RASO</v>
          </cell>
          <cell r="C42"/>
          <cell r="D42">
            <v>10</v>
          </cell>
          <cell r="E42">
            <v>53411</v>
          </cell>
          <cell r="F42">
            <v>10</v>
          </cell>
          <cell r="G42">
            <v>53411</v>
          </cell>
        </row>
        <row r="43">
          <cell r="A43" t="str">
            <v/>
          </cell>
          <cell r="B43"/>
          <cell r="C43"/>
          <cell r="D43"/>
          <cell r="E43" t="str">
            <v/>
          </cell>
          <cell r="F43" t="str">
            <v/>
          </cell>
          <cell r="G43" t="str">
            <v/>
          </cell>
        </row>
        <row r="44">
          <cell r="A44" t="str">
            <v/>
          </cell>
          <cell r="B44"/>
          <cell r="C44"/>
          <cell r="D44"/>
          <cell r="E44" t="str">
            <v/>
          </cell>
          <cell r="F44" t="str">
            <v/>
          </cell>
          <cell r="G44" t="str">
            <v/>
          </cell>
        </row>
        <row r="45">
          <cell r="B45"/>
          <cell r="C45"/>
          <cell r="D45"/>
          <cell r="E45"/>
          <cell r="F45" t="str">
            <v>SUBTOTAL</v>
          </cell>
          <cell r="G45">
            <v>60086.400000000001</v>
          </cell>
        </row>
        <row r="46">
          <cell r="A46"/>
          <cell r="B46"/>
          <cell r="C46"/>
          <cell r="D46"/>
          <cell r="E46"/>
          <cell r="F46"/>
        </row>
        <row r="47">
          <cell r="A47" t="str">
            <v>V. SERVICIOS</v>
          </cell>
          <cell r="B47"/>
          <cell r="C47"/>
          <cell r="D47"/>
          <cell r="E47"/>
          <cell r="F47"/>
          <cell r="G47"/>
        </row>
        <row r="48">
          <cell r="A48" t="str">
            <v>CÓDIGO</v>
          </cell>
          <cell r="B48" t="str">
            <v>DESCRIPCIÓN</v>
          </cell>
          <cell r="C48"/>
          <cell r="D48" t="str">
            <v>UNIDAD</v>
          </cell>
          <cell r="E48" t="str">
            <v>CANTIDAD</v>
          </cell>
          <cell r="F48" t="str">
            <v>PRECIO UNIT.</v>
          </cell>
          <cell r="G48" t="str">
            <v>VR. UNITARIO</v>
          </cell>
        </row>
        <row r="49">
          <cell r="A49" t="str">
            <v/>
          </cell>
          <cell r="B49"/>
          <cell r="C49"/>
          <cell r="D49" t="str">
            <v/>
          </cell>
          <cell r="E49"/>
          <cell r="F49" t="str">
            <v/>
          </cell>
          <cell r="G49" t="str">
            <v/>
          </cell>
        </row>
        <row r="50">
          <cell r="A50" t="str">
            <v/>
          </cell>
          <cell r="B50"/>
          <cell r="C50"/>
          <cell r="D50" t="str">
            <v/>
          </cell>
          <cell r="E50"/>
          <cell r="F50" t="str">
            <v/>
          </cell>
          <cell r="G50" t="str">
            <v/>
          </cell>
        </row>
        <row r="51">
          <cell r="A51" t="str">
            <v/>
          </cell>
          <cell r="B51"/>
          <cell r="C51"/>
          <cell r="D51" t="str">
            <v/>
          </cell>
          <cell r="E51"/>
          <cell r="F51" t="str">
            <v/>
          </cell>
          <cell r="G51" t="str">
            <v/>
          </cell>
        </row>
        <row r="52">
          <cell r="B52"/>
          <cell r="C52"/>
          <cell r="D52"/>
          <cell r="E52"/>
          <cell r="F52" t="str">
            <v>SUBTOTAL</v>
          </cell>
          <cell r="G52" t="str">
            <v/>
          </cell>
        </row>
        <row r="53">
          <cell r="A53"/>
          <cell r="B53"/>
          <cell r="C53"/>
          <cell r="D53"/>
          <cell r="E53"/>
          <cell r="F53"/>
        </row>
        <row r="54">
          <cell r="A54" t="str">
            <v>TOTAL COSTO DIRECTO</v>
          </cell>
          <cell r="B54"/>
          <cell r="C54"/>
          <cell r="D54"/>
          <cell r="E54"/>
          <cell r="F54"/>
          <cell r="G54">
            <v>319347</v>
          </cell>
        </row>
        <row r="55">
          <cell r="B55"/>
          <cell r="C55"/>
          <cell r="D55"/>
          <cell r="E55"/>
          <cell r="F55"/>
          <cell r="G55"/>
        </row>
        <row r="56">
          <cell r="A56" t="str">
            <v>2. COSTOS INDIRECTOS</v>
          </cell>
          <cell r="B56"/>
          <cell r="C56"/>
          <cell r="D56"/>
          <cell r="E56"/>
          <cell r="F56"/>
          <cell r="G56"/>
        </row>
        <row r="57">
          <cell r="A57"/>
          <cell r="B57"/>
          <cell r="C57"/>
          <cell r="D57"/>
          <cell r="E57"/>
          <cell r="F57"/>
          <cell r="G57"/>
        </row>
        <row r="58">
          <cell r="A58" t="str">
            <v>DESCRIPCIÓN</v>
          </cell>
          <cell r="B58"/>
          <cell r="C58"/>
          <cell r="D58"/>
          <cell r="E58"/>
          <cell r="F58" t="str">
            <v>PORCENTAJE</v>
          </cell>
          <cell r="G58" t="str">
            <v>VALOR TOTAL</v>
          </cell>
        </row>
        <row r="59">
          <cell r="A59" t="str">
            <v>ADMINISTRACION</v>
          </cell>
          <cell r="B59"/>
          <cell r="C59"/>
          <cell r="D59"/>
          <cell r="E59"/>
          <cell r="F59">
            <v>0.2452</v>
          </cell>
          <cell r="G59">
            <v>78303.884399999995</v>
          </cell>
        </row>
        <row r="60">
          <cell r="A60" t="str">
            <v>IMPREVISTOS</v>
          </cell>
          <cell r="B60"/>
          <cell r="C60"/>
          <cell r="D60"/>
          <cell r="E60"/>
          <cell r="F60" t="str">
            <v/>
          </cell>
          <cell r="G60" t="str">
            <v/>
          </cell>
        </row>
        <row r="61">
          <cell r="A61" t="str">
            <v>UTILIDADES</v>
          </cell>
          <cell r="B61"/>
          <cell r="C61"/>
          <cell r="D61"/>
          <cell r="E61"/>
          <cell r="F61">
            <v>0.05</v>
          </cell>
          <cell r="G61">
            <v>15967.35</v>
          </cell>
        </row>
        <row r="62">
          <cell r="A62" t="str">
            <v>TOTAL COSTO INDIRECTO</v>
          </cell>
          <cell r="B62"/>
          <cell r="C62"/>
          <cell r="D62"/>
          <cell r="E62"/>
          <cell r="F62">
            <v>0.29520000000000002</v>
          </cell>
          <cell r="G62">
            <v>94271</v>
          </cell>
        </row>
        <row r="63">
          <cell r="B63"/>
          <cell r="C63"/>
          <cell r="D63"/>
          <cell r="E63"/>
          <cell r="F63"/>
          <cell r="G63"/>
        </row>
        <row r="64">
          <cell r="A64" t="str">
            <v>PRECIO UNITARIO TOTAL APROXIMADO AL PESO</v>
          </cell>
          <cell r="B64"/>
          <cell r="C64"/>
          <cell r="D64"/>
          <cell r="E64"/>
          <cell r="F64"/>
          <cell r="G64">
            <v>413618</v>
          </cell>
        </row>
        <row r="66">
          <cell r="B66" t="str">
            <v>RESPONSABLE: LUIS ROBERTO MONTERROSA OROZCO</v>
          </cell>
          <cell r="C66"/>
          <cell r="D66"/>
          <cell r="G66"/>
        </row>
        <row r="67">
          <cell r="B67" t="str">
            <v>ING. CIVIL CONSULTOR EXTERNO</v>
          </cell>
          <cell r="C67"/>
          <cell r="D67"/>
          <cell r="G67"/>
        </row>
        <row r="68">
          <cell r="B68" t="str">
            <v>PLANEACION MUNICIPAL</v>
          </cell>
          <cell r="C68"/>
          <cell r="D68"/>
          <cell r="E68"/>
          <cell r="F68"/>
          <cell r="G68"/>
        </row>
        <row r="69">
          <cell r="A69"/>
          <cell r="B69" t="str">
            <v>M.P. 5202140692</v>
          </cell>
          <cell r="D69" t="str">
            <v>FIRMA RESPONSABLE</v>
          </cell>
          <cell r="E69"/>
          <cell r="F69"/>
        </row>
        <row r="70">
          <cell r="A70" t="str">
            <v>DEPARTAMENTO DE ANTIOQUIA</v>
          </cell>
          <cell r="B70"/>
          <cell r="C70"/>
          <cell r="D70"/>
          <cell r="E70"/>
          <cell r="F70" t="str">
            <v/>
          </cell>
          <cell r="G70"/>
        </row>
        <row r="71">
          <cell r="A71" t="str">
            <v>MUNICIPIO DE CAUCASIA</v>
          </cell>
          <cell r="B71"/>
          <cell r="C71"/>
          <cell r="D71"/>
          <cell r="E71"/>
          <cell r="F71"/>
          <cell r="G71"/>
        </row>
        <row r="72">
          <cell r="A72" t="str">
            <v>PROYECTO: CONSTRUCCION DE PAVIMENTO RIGIDO URBANO EN LA URBANIZACION VILLA SUAREZ DEL MUNICIPIO DE CAUCASIA ,ANTIOQUIA</v>
          </cell>
          <cell r="B72"/>
          <cell r="C72"/>
          <cell r="D72"/>
          <cell r="E72"/>
          <cell r="F72"/>
          <cell r="G72"/>
        </row>
        <row r="73">
          <cell r="A73"/>
          <cell r="B73"/>
          <cell r="C73"/>
          <cell r="D73"/>
          <cell r="F73"/>
          <cell r="G73"/>
        </row>
        <row r="74">
          <cell r="A74" t="str">
            <v>ANÁLISIS DE PRECIOS UNITARIOS AUXILIARES</v>
          </cell>
          <cell r="B74"/>
          <cell r="C74"/>
          <cell r="D74"/>
          <cell r="E74"/>
          <cell r="F74"/>
          <cell r="G74"/>
        </row>
        <row r="76">
          <cell r="A76" t="str">
            <v>ITEM</v>
          </cell>
          <cell r="B76" t="str">
            <v>DESCRIPCIÓN</v>
          </cell>
          <cell r="C76"/>
          <cell r="D76"/>
          <cell r="E76" t="str">
            <v>UNIDAD</v>
          </cell>
          <cell r="F76" t="str">
            <v>CANTIDAD</v>
          </cell>
          <cell r="G76" t="str">
            <v>COSTO DIRECTO</v>
          </cell>
        </row>
        <row r="77">
          <cell r="A77" t="str">
            <v>SA002</v>
          </cell>
          <cell r="B77" t="str">
            <v>CONCRETO 2500 PSI (175 MPA) EN OBRA</v>
          </cell>
          <cell r="C77"/>
          <cell r="D77"/>
          <cell r="E77" t="str">
            <v>M3</v>
          </cell>
          <cell r="F77" t="str">
            <v>N.D.</v>
          </cell>
          <cell r="G77">
            <v>345653</v>
          </cell>
        </row>
        <row r="79">
          <cell r="A79" t="str">
            <v>1. COSTOS DIRECTOS</v>
          </cell>
          <cell r="B79"/>
          <cell r="C79"/>
          <cell r="D79"/>
          <cell r="E79"/>
          <cell r="F79"/>
          <cell r="G79"/>
        </row>
        <row r="80">
          <cell r="A80"/>
          <cell r="B80"/>
          <cell r="C80"/>
          <cell r="D80"/>
          <cell r="E80"/>
          <cell r="F80"/>
          <cell r="G80"/>
        </row>
        <row r="81">
          <cell r="A81" t="str">
            <v>I. EQUIPO</v>
          </cell>
          <cell r="B81"/>
          <cell r="C81"/>
          <cell r="D81"/>
          <cell r="E81"/>
          <cell r="F81"/>
          <cell r="G81"/>
        </row>
        <row r="82">
          <cell r="A82" t="str">
            <v>CÓDIGO</v>
          </cell>
          <cell r="B82" t="str">
            <v>DESCRIPCIÓN</v>
          </cell>
          <cell r="C82"/>
          <cell r="D82" t="str">
            <v>UNIDAD</v>
          </cell>
          <cell r="E82" t="str">
            <v>TARIFA</v>
          </cell>
          <cell r="F82" t="str">
            <v>RENDIMIENTO</v>
          </cell>
          <cell r="G82" t="str">
            <v>VR. UNITARIO</v>
          </cell>
        </row>
        <row r="83">
          <cell r="A83" t="str">
            <v>HEQ002</v>
          </cell>
          <cell r="B83" t="str">
            <v>CONCRETADORA 1.5 SACOS A GASOLINA</v>
          </cell>
          <cell r="C83"/>
          <cell r="D83" t="str">
            <v>DÍA</v>
          </cell>
          <cell r="E83">
            <v>95200</v>
          </cell>
          <cell r="F83">
            <v>8</v>
          </cell>
          <cell r="G83">
            <v>11900</v>
          </cell>
        </row>
        <row r="84">
          <cell r="A84" t="str">
            <v/>
          </cell>
          <cell r="B84"/>
          <cell r="C84"/>
          <cell r="D84" t="str">
            <v/>
          </cell>
          <cell r="E84" t="str">
            <v/>
          </cell>
          <cell r="F84"/>
          <cell r="G84" t="str">
            <v/>
          </cell>
        </row>
        <row r="85">
          <cell r="A85" t="str">
            <v/>
          </cell>
          <cell r="B85"/>
          <cell r="C85"/>
          <cell r="D85" t="str">
            <v/>
          </cell>
          <cell r="E85" t="str">
            <v/>
          </cell>
          <cell r="F85"/>
          <cell r="G85" t="str">
            <v/>
          </cell>
        </row>
        <row r="86">
          <cell r="A86" t="str">
            <v/>
          </cell>
          <cell r="B86"/>
          <cell r="C86"/>
          <cell r="D86" t="str">
            <v/>
          </cell>
          <cell r="E86" t="str">
            <v/>
          </cell>
          <cell r="F86"/>
          <cell r="G86" t="str">
            <v/>
          </cell>
        </row>
        <row r="87">
          <cell r="A87" t="str">
            <v>EQ001</v>
          </cell>
          <cell r="B87" t="str">
            <v/>
          </cell>
          <cell r="C87"/>
          <cell r="D87" t="str">
            <v/>
          </cell>
          <cell r="E87" t="str">
            <v/>
          </cell>
          <cell r="F87">
            <v>60086.400000000001</v>
          </cell>
          <cell r="G87" t="str">
            <v/>
          </cell>
        </row>
        <row r="88">
          <cell r="B88"/>
          <cell r="C88"/>
          <cell r="D88"/>
          <cell r="E88"/>
          <cell r="F88" t="str">
            <v>SUBTOTAL</v>
          </cell>
          <cell r="G88">
            <v>11900</v>
          </cell>
        </row>
        <row r="89">
          <cell r="A89"/>
          <cell r="B89"/>
          <cell r="C89"/>
          <cell r="D89"/>
          <cell r="E89"/>
          <cell r="F89"/>
        </row>
        <row r="90">
          <cell r="A90" t="str">
            <v>II. MATERIALES</v>
          </cell>
          <cell r="B90"/>
          <cell r="C90"/>
          <cell r="D90"/>
          <cell r="E90"/>
          <cell r="F90"/>
          <cell r="G90"/>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25000</v>
          </cell>
          <cell r="G92">
            <v>157500</v>
          </cell>
        </row>
        <row r="93">
          <cell r="A93" t="str">
            <v>MA004</v>
          </cell>
          <cell r="B93" t="str">
            <v>ARENA FINA PARA CONCRETOS</v>
          </cell>
          <cell r="C93" t="str">
            <v>M3</v>
          </cell>
          <cell r="D93">
            <v>0.48</v>
          </cell>
          <cell r="E93">
            <v>0.05</v>
          </cell>
          <cell r="F93">
            <v>28560</v>
          </cell>
          <cell r="G93">
            <v>14394.24</v>
          </cell>
        </row>
        <row r="94">
          <cell r="A94" t="str">
            <v>MA005</v>
          </cell>
          <cell r="B94" t="str">
            <v>TRITURADO 3/4"</v>
          </cell>
          <cell r="C94" t="str">
            <v>M3</v>
          </cell>
          <cell r="D94">
            <v>0.96</v>
          </cell>
          <cell r="E94">
            <v>0.05</v>
          </cell>
          <cell r="F94">
            <v>71400</v>
          </cell>
          <cell r="G94">
            <v>71971.199999999997</v>
          </cell>
        </row>
        <row r="95">
          <cell r="A95" t="str">
            <v>MA006</v>
          </cell>
          <cell r="B95" t="str">
            <v>AGUA</v>
          </cell>
          <cell r="C95" t="str">
            <v>LT</v>
          </cell>
          <cell r="D95">
            <v>170</v>
          </cell>
          <cell r="E95">
            <v>0.1</v>
          </cell>
          <cell r="F95">
            <v>80</v>
          </cell>
          <cell r="G95">
            <v>14960.000000000002</v>
          </cell>
        </row>
        <row r="96">
          <cell r="A96" t="str">
            <v/>
          </cell>
          <cell r="B96"/>
          <cell r="C96" t="str">
            <v/>
          </cell>
          <cell r="D96"/>
          <cell r="E96"/>
          <cell r="F96" t="str">
            <v/>
          </cell>
          <cell r="G96" t="str">
            <v/>
          </cell>
        </row>
        <row r="97">
          <cell r="A97" t="str">
            <v/>
          </cell>
          <cell r="B97"/>
          <cell r="C97" t="str">
            <v/>
          </cell>
          <cell r="D97"/>
          <cell r="E97"/>
          <cell r="F97" t="str">
            <v/>
          </cell>
          <cell r="G97" t="str">
            <v/>
          </cell>
        </row>
        <row r="98">
          <cell r="A98" t="str">
            <v/>
          </cell>
          <cell r="B98"/>
          <cell r="C98" t="str">
            <v/>
          </cell>
          <cell r="D98"/>
          <cell r="E98"/>
          <cell r="F98" t="str">
            <v/>
          </cell>
          <cell r="G98" t="str">
            <v/>
          </cell>
        </row>
        <row r="99">
          <cell r="B99"/>
          <cell r="C99"/>
          <cell r="D99"/>
          <cell r="E99"/>
          <cell r="F99" t="str">
            <v>SUBTOTAL</v>
          </cell>
          <cell r="G99">
            <v>258825.44</v>
          </cell>
        </row>
        <row r="100">
          <cell r="A100"/>
          <cell r="B100"/>
          <cell r="C100"/>
          <cell r="D100"/>
          <cell r="E100"/>
          <cell r="F100"/>
        </row>
        <row r="101">
          <cell r="A101" t="str">
            <v>III. TRANSPORTES</v>
          </cell>
          <cell r="B101"/>
          <cell r="C101"/>
          <cell r="D101"/>
          <cell r="E101"/>
          <cell r="F101"/>
          <cell r="G101"/>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6</v>
          </cell>
          <cell r="F103">
            <v>1350</v>
          </cell>
          <cell r="G103">
            <v>12247.199999999999</v>
          </cell>
        </row>
        <row r="104">
          <cell r="A104" t="str">
            <v>TR001</v>
          </cell>
          <cell r="B104" t="str">
            <v>TRANSPORTE DE INSUMOS GENERALES</v>
          </cell>
          <cell r="C104" t="str">
            <v>INSUMOS</v>
          </cell>
          <cell r="D104">
            <v>0.31500000000000006</v>
          </cell>
          <cell r="E104">
            <v>6.1</v>
          </cell>
          <cell r="F104">
            <v>1350</v>
          </cell>
          <cell r="G104">
            <v>2594.0250000000001</v>
          </cell>
        </row>
        <row r="105">
          <cell r="A105" t="str">
            <v/>
          </cell>
          <cell r="B105"/>
          <cell r="C105"/>
          <cell r="D105"/>
          <cell r="E105" t="str">
            <v/>
          </cell>
          <cell r="F105" t="str">
            <v/>
          </cell>
          <cell r="G105" t="str">
            <v/>
          </cell>
        </row>
        <row r="106">
          <cell r="B106"/>
          <cell r="C106"/>
          <cell r="D106"/>
          <cell r="E106"/>
          <cell r="F106" t="str">
            <v>SUBTOTAL</v>
          </cell>
          <cell r="G106">
            <v>14841.224999999999</v>
          </cell>
        </row>
        <row r="107">
          <cell r="A107"/>
          <cell r="B107"/>
          <cell r="C107"/>
          <cell r="D107"/>
          <cell r="E107"/>
          <cell r="F107"/>
        </row>
        <row r="108">
          <cell r="A108" t="str">
            <v>IV. MANO DE OBRA</v>
          </cell>
          <cell r="B108"/>
          <cell r="C108"/>
          <cell r="D108"/>
          <cell r="E108"/>
          <cell r="F108"/>
          <cell r="G108"/>
        </row>
        <row r="109">
          <cell r="A109" t="str">
            <v>CÓDIGO</v>
          </cell>
          <cell r="B109" t="str">
            <v>CARGOS PERSONAL</v>
          </cell>
          <cell r="C109"/>
          <cell r="D109" t="str">
            <v>CANTIDAD</v>
          </cell>
          <cell r="E109" t="str">
            <v>JORNAL TOTAL</v>
          </cell>
          <cell r="F109" t="str">
            <v>RENDIMIENTO</v>
          </cell>
          <cell r="G109" t="str">
            <v>VR. UNITARIO</v>
          </cell>
        </row>
        <row r="110">
          <cell r="A110" t="str">
            <v>MO033</v>
          </cell>
          <cell r="B110" t="str">
            <v>OPERADOR EQUIPO LIVIANO</v>
          </cell>
          <cell r="C110"/>
          <cell r="D110">
            <v>1</v>
          </cell>
          <cell r="E110">
            <v>66754</v>
          </cell>
          <cell r="F110">
            <v>10</v>
          </cell>
          <cell r="G110">
            <v>6675.4</v>
          </cell>
        </row>
        <row r="111">
          <cell r="A111" t="str">
            <v>MO032</v>
          </cell>
          <cell r="B111" t="str">
            <v>AYUDANTE RASO</v>
          </cell>
          <cell r="C111"/>
          <cell r="D111">
            <v>10</v>
          </cell>
          <cell r="E111">
            <v>53411</v>
          </cell>
          <cell r="F111">
            <v>10</v>
          </cell>
          <cell r="G111">
            <v>53411</v>
          </cell>
        </row>
        <row r="112">
          <cell r="A112" t="str">
            <v/>
          </cell>
          <cell r="B112"/>
          <cell r="C112"/>
          <cell r="D112"/>
          <cell r="E112" t="str">
            <v/>
          </cell>
          <cell r="F112" t="str">
            <v/>
          </cell>
          <cell r="G112" t="str">
            <v/>
          </cell>
        </row>
        <row r="113">
          <cell r="A113" t="str">
            <v/>
          </cell>
          <cell r="B113"/>
          <cell r="C113"/>
          <cell r="D113"/>
          <cell r="E113" t="str">
            <v/>
          </cell>
          <cell r="F113" t="str">
            <v/>
          </cell>
          <cell r="G113" t="str">
            <v/>
          </cell>
        </row>
        <row r="114">
          <cell r="B114"/>
          <cell r="C114"/>
          <cell r="D114"/>
          <cell r="E114"/>
          <cell r="F114" t="str">
            <v>SUBTOTAL</v>
          </cell>
          <cell r="G114">
            <v>60086.400000000001</v>
          </cell>
        </row>
        <row r="115">
          <cell r="A115"/>
          <cell r="B115"/>
          <cell r="C115"/>
          <cell r="D115"/>
          <cell r="E115"/>
          <cell r="F115"/>
        </row>
        <row r="116">
          <cell r="A116" t="str">
            <v>V. SERVICIOS</v>
          </cell>
          <cell r="B116"/>
          <cell r="C116"/>
          <cell r="D116"/>
          <cell r="E116"/>
          <cell r="F116"/>
          <cell r="G116"/>
        </row>
        <row r="117">
          <cell r="A117" t="str">
            <v>CÓDIGO</v>
          </cell>
          <cell r="B117" t="str">
            <v>DESCRIPCIÓN</v>
          </cell>
          <cell r="C117"/>
          <cell r="D117" t="str">
            <v>UNIDAD</v>
          </cell>
          <cell r="E117" t="str">
            <v>CANTIDAD</v>
          </cell>
          <cell r="F117" t="str">
            <v>PRECIO UNIT.</v>
          </cell>
          <cell r="G117" t="str">
            <v>VR. UNITARIO</v>
          </cell>
        </row>
        <row r="118">
          <cell r="A118" t="str">
            <v/>
          </cell>
          <cell r="B118"/>
          <cell r="C118"/>
          <cell r="D118" t="str">
            <v/>
          </cell>
          <cell r="E118"/>
          <cell r="F118" t="str">
            <v/>
          </cell>
          <cell r="G118" t="str">
            <v/>
          </cell>
        </row>
        <row r="119">
          <cell r="A119" t="str">
            <v/>
          </cell>
          <cell r="B119"/>
          <cell r="C119"/>
          <cell r="D119" t="str">
            <v/>
          </cell>
          <cell r="E119"/>
          <cell r="F119" t="str">
            <v/>
          </cell>
          <cell r="G119" t="str">
            <v/>
          </cell>
        </row>
        <row r="120">
          <cell r="A120" t="str">
            <v/>
          </cell>
          <cell r="B120"/>
          <cell r="C120"/>
          <cell r="D120" t="str">
            <v/>
          </cell>
          <cell r="E120"/>
          <cell r="F120" t="str">
            <v/>
          </cell>
          <cell r="G120" t="str">
            <v/>
          </cell>
        </row>
        <row r="121">
          <cell r="B121"/>
          <cell r="C121"/>
          <cell r="D121"/>
          <cell r="E121"/>
          <cell r="F121" t="str">
            <v>SUBTOTAL</v>
          </cell>
          <cell r="G121" t="str">
            <v/>
          </cell>
        </row>
        <row r="122">
          <cell r="A122"/>
          <cell r="B122"/>
          <cell r="C122"/>
          <cell r="D122"/>
          <cell r="E122"/>
          <cell r="F122"/>
        </row>
        <row r="123">
          <cell r="A123" t="str">
            <v>TOTAL COSTO DIRECTO</v>
          </cell>
          <cell r="B123"/>
          <cell r="C123"/>
          <cell r="D123"/>
          <cell r="E123"/>
          <cell r="F123"/>
          <cell r="G123">
            <v>345653</v>
          </cell>
        </row>
        <row r="124">
          <cell r="B124"/>
          <cell r="C124"/>
          <cell r="D124"/>
          <cell r="E124"/>
          <cell r="F124"/>
          <cell r="G124"/>
        </row>
        <row r="125">
          <cell r="A125" t="str">
            <v>2. COSTOS INDIRECTOS</v>
          </cell>
          <cell r="B125"/>
          <cell r="C125"/>
          <cell r="D125"/>
          <cell r="E125"/>
          <cell r="F125"/>
          <cell r="G125"/>
        </row>
        <row r="126">
          <cell r="A126"/>
          <cell r="B126"/>
          <cell r="C126"/>
          <cell r="D126"/>
          <cell r="E126"/>
          <cell r="F126"/>
          <cell r="G126"/>
        </row>
        <row r="127">
          <cell r="A127" t="str">
            <v>DESCRIPCIÓN</v>
          </cell>
          <cell r="B127"/>
          <cell r="C127"/>
          <cell r="D127"/>
          <cell r="E127"/>
          <cell r="F127" t="str">
            <v>PORCENTAJE</v>
          </cell>
          <cell r="G127" t="str">
            <v>VALOR TOTAL</v>
          </cell>
        </row>
        <row r="128">
          <cell r="A128" t="str">
            <v>ADMINISTRACION</v>
          </cell>
          <cell r="B128"/>
          <cell r="C128"/>
          <cell r="D128"/>
          <cell r="E128"/>
          <cell r="F128">
            <v>0.2452</v>
          </cell>
          <cell r="G128">
            <v>84754.115600000005</v>
          </cell>
        </row>
        <row r="129">
          <cell r="A129" t="str">
            <v>IMPREVISTOS</v>
          </cell>
          <cell r="B129"/>
          <cell r="C129"/>
          <cell r="D129"/>
          <cell r="E129"/>
          <cell r="F129" t="str">
            <v/>
          </cell>
          <cell r="G129" t="str">
            <v/>
          </cell>
        </row>
        <row r="130">
          <cell r="A130" t="str">
            <v>UTILIDADES</v>
          </cell>
          <cell r="B130"/>
          <cell r="C130"/>
          <cell r="D130"/>
          <cell r="E130"/>
          <cell r="F130">
            <v>0.05</v>
          </cell>
          <cell r="G130">
            <v>17282.650000000001</v>
          </cell>
        </row>
        <row r="131">
          <cell r="A131" t="str">
            <v>TOTAL COSTO INDIRECTO</v>
          </cell>
          <cell r="B131"/>
          <cell r="C131"/>
          <cell r="D131"/>
          <cell r="E131"/>
          <cell r="F131">
            <v>0.29520000000000002</v>
          </cell>
          <cell r="G131">
            <v>102037</v>
          </cell>
        </row>
        <row r="132">
          <cell r="B132"/>
          <cell r="C132"/>
          <cell r="D132"/>
          <cell r="E132"/>
          <cell r="F132"/>
          <cell r="G132"/>
        </row>
        <row r="133">
          <cell r="A133" t="str">
            <v>PRECIO UNITARIO TOTAL APROXIMADO AL PESO</v>
          </cell>
          <cell r="B133"/>
          <cell r="C133"/>
          <cell r="D133"/>
          <cell r="E133"/>
          <cell r="F133"/>
          <cell r="G133">
            <v>447690</v>
          </cell>
        </row>
        <row r="135">
          <cell r="B135" t="str">
            <v>RESPONSABLE: LUIS ROBERTO MONTERROSA OROZCO</v>
          </cell>
          <cell r="C135"/>
          <cell r="D135"/>
          <cell r="G135"/>
        </row>
        <row r="136">
          <cell r="B136" t="str">
            <v>ING. CIVIL CONSULTOR EXTERNO</v>
          </cell>
          <cell r="C136"/>
          <cell r="D136"/>
          <cell r="G136"/>
        </row>
        <row r="137">
          <cell r="B137" t="str">
            <v>PLANEACION MUNICIPAL</v>
          </cell>
          <cell r="C137"/>
          <cell r="D137"/>
          <cell r="E137"/>
          <cell r="F137"/>
          <cell r="G137"/>
        </row>
        <row r="138">
          <cell r="A138"/>
          <cell r="B138" t="str">
            <v>M.P. 5202140692</v>
          </cell>
          <cell r="D138" t="str">
            <v>FIRMA RESPONSABLE</v>
          </cell>
          <cell r="E138"/>
          <cell r="F138"/>
        </row>
        <row r="139">
          <cell r="A139" t="str">
            <v>DEPARTAMENTO DE ANTIOQUIA</v>
          </cell>
          <cell r="B139"/>
          <cell r="C139"/>
          <cell r="D139"/>
          <cell r="E139"/>
          <cell r="F139" t="str">
            <v/>
          </cell>
          <cell r="G139"/>
        </row>
        <row r="140">
          <cell r="A140" t="str">
            <v>MUNICIPIO DE CAUCASIA</v>
          </cell>
          <cell r="B140"/>
          <cell r="C140"/>
          <cell r="D140"/>
          <cell r="E140"/>
          <cell r="F140"/>
          <cell r="G140"/>
        </row>
        <row r="141">
          <cell r="A141" t="str">
            <v>PROYECTO: CONSTRUCCION DE PAVIMENTO RIGIDO URBANO EN LA URBANIZACION VILLA SUAREZ DEL MUNICIPIO DE CAUCASIA ,ANTIOQUIA</v>
          </cell>
          <cell r="B141"/>
          <cell r="C141"/>
          <cell r="D141"/>
          <cell r="E141"/>
          <cell r="F141"/>
          <cell r="G141"/>
        </row>
        <row r="142">
          <cell r="A142"/>
          <cell r="B142"/>
          <cell r="C142"/>
          <cell r="D142"/>
          <cell r="F142"/>
          <cell r="G142"/>
        </row>
        <row r="143">
          <cell r="A143" t="str">
            <v>ANÁLISIS DE PRECIOS UNITARIOS AUXILIARES</v>
          </cell>
          <cell r="B143"/>
          <cell r="C143"/>
          <cell r="D143"/>
          <cell r="E143"/>
          <cell r="F143"/>
          <cell r="G143"/>
        </row>
        <row r="145">
          <cell r="A145" t="str">
            <v>ITEM</v>
          </cell>
          <cell r="B145" t="str">
            <v>DESCRIPCIÓN</v>
          </cell>
          <cell r="C145"/>
          <cell r="D145"/>
          <cell r="E145" t="str">
            <v>UNIDAD</v>
          </cell>
          <cell r="F145" t="str">
            <v>CANTIDAD</v>
          </cell>
          <cell r="G145" t="str">
            <v>COSTO DIRECTO</v>
          </cell>
        </row>
        <row r="146">
          <cell r="A146" t="str">
            <v>SA003</v>
          </cell>
          <cell r="B146" t="str">
            <v>CONCRETO 3000 PSI (210 MPA) EN OBRA</v>
          </cell>
          <cell r="C146"/>
          <cell r="D146"/>
          <cell r="E146" t="str">
            <v>M3</v>
          </cell>
          <cell r="F146" t="str">
            <v>N.D.</v>
          </cell>
          <cell r="G146">
            <v>381299</v>
          </cell>
        </row>
        <row r="148">
          <cell r="A148" t="str">
            <v>1. COSTOS DIRECTOS</v>
          </cell>
          <cell r="B148"/>
          <cell r="C148"/>
          <cell r="D148"/>
          <cell r="E148"/>
          <cell r="F148"/>
          <cell r="G148"/>
        </row>
        <row r="149">
          <cell r="A149"/>
          <cell r="B149"/>
          <cell r="C149"/>
          <cell r="D149"/>
          <cell r="E149"/>
          <cell r="F149"/>
          <cell r="G149"/>
        </row>
        <row r="150">
          <cell r="A150" t="str">
            <v>I. EQUIPO</v>
          </cell>
          <cell r="B150"/>
          <cell r="C150"/>
          <cell r="D150"/>
          <cell r="E150"/>
          <cell r="F150"/>
          <cell r="G150"/>
        </row>
        <row r="151">
          <cell r="A151" t="str">
            <v>CÓDIGO</v>
          </cell>
          <cell r="B151" t="str">
            <v>DESCRIPCIÓN</v>
          </cell>
          <cell r="C151"/>
          <cell r="D151" t="str">
            <v>UNIDAD</v>
          </cell>
          <cell r="E151" t="str">
            <v>TARIFA</v>
          </cell>
          <cell r="F151" t="str">
            <v>RENDIMIENTO</v>
          </cell>
          <cell r="G151" t="str">
            <v>VR. UNITARIO</v>
          </cell>
        </row>
        <row r="152">
          <cell r="A152" t="str">
            <v>HEQ002</v>
          </cell>
          <cell r="B152" t="str">
            <v>CONCRETADORA 1.5 SACOS A GASOLINA</v>
          </cell>
          <cell r="C152"/>
          <cell r="D152" t="str">
            <v>DÍA</v>
          </cell>
          <cell r="E152">
            <v>95200</v>
          </cell>
          <cell r="F152">
            <v>8</v>
          </cell>
          <cell r="G152">
            <v>11900</v>
          </cell>
        </row>
        <row r="153">
          <cell r="A153" t="str">
            <v/>
          </cell>
          <cell r="B153"/>
          <cell r="C153"/>
          <cell r="D153" t="str">
            <v/>
          </cell>
          <cell r="E153" t="str">
            <v/>
          </cell>
          <cell r="F153"/>
          <cell r="G153" t="str">
            <v/>
          </cell>
        </row>
        <row r="154">
          <cell r="A154" t="str">
            <v/>
          </cell>
          <cell r="B154"/>
          <cell r="C154"/>
          <cell r="D154" t="str">
            <v/>
          </cell>
          <cell r="E154" t="str">
            <v/>
          </cell>
          <cell r="F154"/>
          <cell r="G154" t="str">
            <v/>
          </cell>
        </row>
        <row r="155">
          <cell r="A155" t="str">
            <v/>
          </cell>
          <cell r="B155"/>
          <cell r="C155"/>
          <cell r="D155" t="str">
            <v/>
          </cell>
          <cell r="E155" t="str">
            <v/>
          </cell>
          <cell r="F155"/>
          <cell r="G155" t="str">
            <v/>
          </cell>
        </row>
        <row r="156">
          <cell r="A156" t="str">
            <v>EQ001</v>
          </cell>
          <cell r="B156" t="str">
            <v/>
          </cell>
          <cell r="C156"/>
          <cell r="D156" t="str">
            <v/>
          </cell>
          <cell r="E156" t="str">
            <v/>
          </cell>
          <cell r="F156">
            <v>75108</v>
          </cell>
          <cell r="G156" t="str">
            <v/>
          </cell>
        </row>
        <row r="157">
          <cell r="B157"/>
          <cell r="C157"/>
          <cell r="D157"/>
          <cell r="E157"/>
          <cell r="F157" t="str">
            <v>SUBTOTAL</v>
          </cell>
          <cell r="G157">
            <v>11900</v>
          </cell>
        </row>
        <row r="158">
          <cell r="A158"/>
          <cell r="B158"/>
          <cell r="C158"/>
          <cell r="D158"/>
          <cell r="E158"/>
          <cell r="F158"/>
        </row>
        <row r="159">
          <cell r="A159" t="str">
            <v>II. MATERIALES</v>
          </cell>
          <cell r="B159"/>
          <cell r="C159"/>
          <cell r="D159"/>
          <cell r="E159"/>
          <cell r="F159"/>
          <cell r="G159"/>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25000</v>
          </cell>
          <cell r="G161">
            <v>183750</v>
          </cell>
        </row>
        <row r="162">
          <cell r="A162" t="str">
            <v>MA004</v>
          </cell>
          <cell r="B162" t="str">
            <v>ARENA FINA PARA CONCRETOS</v>
          </cell>
          <cell r="C162" t="str">
            <v>M3</v>
          </cell>
          <cell r="D162">
            <v>0.56000000000000005</v>
          </cell>
          <cell r="E162">
            <v>0.05</v>
          </cell>
          <cell r="F162">
            <v>28560</v>
          </cell>
          <cell r="G162">
            <v>16793.280000000002</v>
          </cell>
        </row>
        <row r="163">
          <cell r="A163" t="str">
            <v>MA005</v>
          </cell>
          <cell r="B163" t="str">
            <v>TRITURADO 3/4"</v>
          </cell>
          <cell r="C163" t="str">
            <v>M3</v>
          </cell>
          <cell r="D163">
            <v>0.84</v>
          </cell>
          <cell r="E163">
            <v>0.05</v>
          </cell>
          <cell r="F163">
            <v>71400</v>
          </cell>
          <cell r="G163">
            <v>62974.8</v>
          </cell>
        </row>
        <row r="164">
          <cell r="A164" t="str">
            <v>MA006</v>
          </cell>
          <cell r="B164" t="str">
            <v>AGUA</v>
          </cell>
          <cell r="C164" t="str">
            <v>LT</v>
          </cell>
          <cell r="D164">
            <v>180</v>
          </cell>
          <cell r="E164">
            <v>0.1</v>
          </cell>
          <cell r="F164">
            <v>80</v>
          </cell>
          <cell r="G164">
            <v>15840.000000000002</v>
          </cell>
        </row>
        <row r="165">
          <cell r="A165" t="str">
            <v/>
          </cell>
          <cell r="B165"/>
          <cell r="C165" t="str">
            <v/>
          </cell>
          <cell r="D165"/>
          <cell r="E165"/>
          <cell r="F165" t="str">
            <v/>
          </cell>
          <cell r="G165" t="str">
            <v/>
          </cell>
        </row>
        <row r="166">
          <cell r="A166" t="str">
            <v/>
          </cell>
          <cell r="B166"/>
          <cell r="C166" t="str">
            <v/>
          </cell>
          <cell r="D166"/>
          <cell r="E166"/>
          <cell r="F166" t="str">
            <v/>
          </cell>
          <cell r="G166" t="str">
            <v/>
          </cell>
        </row>
        <row r="167">
          <cell r="A167" t="str">
            <v/>
          </cell>
          <cell r="B167"/>
          <cell r="C167" t="str">
            <v/>
          </cell>
          <cell r="D167"/>
          <cell r="E167"/>
          <cell r="F167" t="str">
            <v/>
          </cell>
          <cell r="G167" t="str">
            <v/>
          </cell>
        </row>
        <row r="168">
          <cell r="B168"/>
          <cell r="C168"/>
          <cell r="D168"/>
          <cell r="E168"/>
          <cell r="F168" t="str">
            <v>SUBTOTAL</v>
          </cell>
          <cell r="G168">
            <v>279358.08000000002</v>
          </cell>
        </row>
        <row r="169">
          <cell r="A169"/>
          <cell r="B169"/>
          <cell r="C169"/>
          <cell r="D169"/>
          <cell r="E169"/>
          <cell r="F169"/>
        </row>
        <row r="170">
          <cell r="A170" t="str">
            <v>III. TRANSPORTES</v>
          </cell>
          <cell r="B170"/>
          <cell r="C170"/>
          <cell r="D170"/>
          <cell r="E170"/>
          <cell r="F170"/>
          <cell r="G170"/>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6</v>
          </cell>
          <cell r="F172">
            <v>1350</v>
          </cell>
          <cell r="G172">
            <v>11907</v>
          </cell>
        </row>
        <row r="173">
          <cell r="A173" t="str">
            <v>TR001</v>
          </cell>
          <cell r="B173" t="str">
            <v>TRANSPORTE DE INSUMOS GENERALES</v>
          </cell>
          <cell r="C173" t="str">
            <v>INSUMOS</v>
          </cell>
          <cell r="D173">
            <v>0.36750000000000005</v>
          </cell>
          <cell r="E173">
            <v>6.1</v>
          </cell>
          <cell r="F173">
            <v>1350</v>
          </cell>
          <cell r="G173">
            <v>3026.3625000000002</v>
          </cell>
        </row>
        <row r="174">
          <cell r="A174" t="str">
            <v/>
          </cell>
          <cell r="B174"/>
          <cell r="C174"/>
          <cell r="D174"/>
          <cell r="E174" t="str">
            <v/>
          </cell>
          <cell r="F174" t="str">
            <v/>
          </cell>
          <cell r="G174" t="str">
            <v/>
          </cell>
        </row>
        <row r="175">
          <cell r="B175"/>
          <cell r="C175"/>
          <cell r="D175"/>
          <cell r="E175"/>
          <cell r="F175" t="str">
            <v>SUBTOTAL</v>
          </cell>
          <cell r="G175">
            <v>14933.362499999999</v>
          </cell>
        </row>
        <row r="176">
          <cell r="A176"/>
          <cell r="B176"/>
          <cell r="C176"/>
          <cell r="D176"/>
          <cell r="E176"/>
          <cell r="F176"/>
        </row>
        <row r="177">
          <cell r="A177" t="str">
            <v>IV. MANO DE OBRA</v>
          </cell>
          <cell r="B177"/>
          <cell r="C177"/>
          <cell r="D177"/>
          <cell r="E177"/>
          <cell r="F177"/>
          <cell r="G177"/>
        </row>
        <row r="178">
          <cell r="A178" t="str">
            <v>CÓDIGO</v>
          </cell>
          <cell r="B178" t="str">
            <v>CARGOS PERSONAL</v>
          </cell>
          <cell r="C178"/>
          <cell r="D178" t="str">
            <v>CANTIDAD</v>
          </cell>
          <cell r="E178" t="str">
            <v>JORNAL TOTAL</v>
          </cell>
          <cell r="F178" t="str">
            <v>RENDIMIENTO</v>
          </cell>
          <cell r="G178" t="str">
            <v>VR. UNITARIO</v>
          </cell>
        </row>
        <row r="179">
          <cell r="A179" t="str">
            <v>MO033</v>
          </cell>
          <cell r="B179" t="str">
            <v>OPERADOR EQUIPO LIVIANO</v>
          </cell>
          <cell r="C179"/>
          <cell r="D179">
            <v>1</v>
          </cell>
          <cell r="E179">
            <v>66754</v>
          </cell>
          <cell r="F179">
            <v>8</v>
          </cell>
          <cell r="G179">
            <v>8344.25</v>
          </cell>
        </row>
        <row r="180">
          <cell r="A180" t="str">
            <v>MO032</v>
          </cell>
          <cell r="B180" t="str">
            <v>AYUDANTE RASO</v>
          </cell>
          <cell r="C180"/>
          <cell r="D180">
            <v>10</v>
          </cell>
          <cell r="E180">
            <v>53411</v>
          </cell>
          <cell r="F180">
            <v>8</v>
          </cell>
          <cell r="G180">
            <v>66763.75</v>
          </cell>
        </row>
        <row r="181">
          <cell r="A181" t="str">
            <v/>
          </cell>
          <cell r="B181"/>
          <cell r="C181"/>
          <cell r="D181"/>
          <cell r="E181" t="str">
            <v/>
          </cell>
          <cell r="F181" t="str">
            <v/>
          </cell>
          <cell r="G181" t="str">
            <v/>
          </cell>
        </row>
        <row r="182">
          <cell r="A182" t="str">
            <v/>
          </cell>
          <cell r="B182"/>
          <cell r="C182"/>
          <cell r="D182"/>
          <cell r="E182" t="str">
            <v/>
          </cell>
          <cell r="F182" t="str">
            <v/>
          </cell>
          <cell r="G182" t="str">
            <v/>
          </cell>
        </row>
        <row r="183">
          <cell r="B183"/>
          <cell r="C183"/>
          <cell r="D183"/>
          <cell r="E183"/>
          <cell r="F183" t="str">
            <v>SUBTOTAL</v>
          </cell>
          <cell r="G183">
            <v>75108</v>
          </cell>
        </row>
        <row r="184">
          <cell r="A184"/>
          <cell r="B184"/>
          <cell r="C184"/>
          <cell r="D184"/>
          <cell r="E184"/>
          <cell r="F184"/>
        </row>
        <row r="185">
          <cell r="A185" t="str">
            <v>V. SERVICIOS</v>
          </cell>
          <cell r="B185"/>
          <cell r="C185"/>
          <cell r="D185"/>
          <cell r="E185"/>
          <cell r="F185"/>
          <cell r="G185"/>
        </row>
        <row r="186">
          <cell r="A186" t="str">
            <v>CÓDIGO</v>
          </cell>
          <cell r="B186" t="str">
            <v>DESCRIPCIÓN</v>
          </cell>
          <cell r="C186"/>
          <cell r="D186" t="str">
            <v>UNIDAD</v>
          </cell>
          <cell r="E186" t="str">
            <v>CANTIDAD</v>
          </cell>
          <cell r="F186" t="str">
            <v>PRECIO UNIT.</v>
          </cell>
          <cell r="G186" t="str">
            <v>VR. UNITARIO</v>
          </cell>
        </row>
        <row r="187">
          <cell r="A187" t="str">
            <v/>
          </cell>
          <cell r="B187"/>
          <cell r="C187"/>
          <cell r="D187" t="str">
            <v/>
          </cell>
          <cell r="E187"/>
          <cell r="F187" t="str">
            <v/>
          </cell>
          <cell r="G187" t="str">
            <v/>
          </cell>
        </row>
        <row r="188">
          <cell r="A188" t="str">
            <v/>
          </cell>
          <cell r="B188"/>
          <cell r="C188"/>
          <cell r="D188" t="str">
            <v/>
          </cell>
          <cell r="E188"/>
          <cell r="F188" t="str">
            <v/>
          </cell>
          <cell r="G188" t="str">
            <v/>
          </cell>
        </row>
        <row r="189">
          <cell r="A189" t="str">
            <v/>
          </cell>
          <cell r="B189"/>
          <cell r="C189"/>
          <cell r="D189" t="str">
            <v/>
          </cell>
          <cell r="E189"/>
          <cell r="F189" t="str">
            <v/>
          </cell>
          <cell r="G189" t="str">
            <v/>
          </cell>
        </row>
        <row r="190">
          <cell r="B190"/>
          <cell r="C190"/>
          <cell r="D190"/>
          <cell r="E190"/>
          <cell r="F190" t="str">
            <v>SUBTOTAL</v>
          </cell>
          <cell r="G190" t="str">
            <v/>
          </cell>
        </row>
        <row r="191">
          <cell r="A191"/>
          <cell r="B191"/>
          <cell r="C191"/>
          <cell r="D191"/>
          <cell r="E191"/>
          <cell r="F191"/>
        </row>
        <row r="192">
          <cell r="A192" t="str">
            <v>TOTAL COSTO DIRECTO</v>
          </cell>
          <cell r="B192"/>
          <cell r="C192"/>
          <cell r="D192"/>
          <cell r="E192"/>
          <cell r="F192"/>
          <cell r="G192">
            <v>381299</v>
          </cell>
        </row>
        <row r="193">
          <cell r="B193"/>
          <cell r="C193"/>
          <cell r="D193"/>
          <cell r="E193"/>
          <cell r="F193"/>
          <cell r="G193"/>
        </row>
        <row r="194">
          <cell r="A194" t="str">
            <v>2. COSTOS INDIRECTOS</v>
          </cell>
          <cell r="B194"/>
          <cell r="C194"/>
          <cell r="D194"/>
          <cell r="E194"/>
          <cell r="F194"/>
          <cell r="G194"/>
        </row>
        <row r="195">
          <cell r="A195"/>
          <cell r="B195"/>
          <cell r="C195"/>
          <cell r="D195"/>
          <cell r="E195"/>
          <cell r="F195"/>
          <cell r="G195"/>
        </row>
        <row r="196">
          <cell r="A196" t="str">
            <v>DESCRIPCIÓN</v>
          </cell>
          <cell r="B196"/>
          <cell r="C196"/>
          <cell r="D196"/>
          <cell r="E196"/>
          <cell r="F196" t="str">
            <v>PORCENTAJE</v>
          </cell>
          <cell r="G196" t="str">
            <v>VALOR TOTAL</v>
          </cell>
        </row>
        <row r="197">
          <cell r="A197" t="str">
            <v>ADMINISTRACION</v>
          </cell>
          <cell r="B197"/>
          <cell r="C197"/>
          <cell r="D197"/>
          <cell r="E197"/>
          <cell r="F197">
            <v>0.2452</v>
          </cell>
          <cell r="G197">
            <v>93494.514800000004</v>
          </cell>
        </row>
        <row r="198">
          <cell r="A198" t="str">
            <v>IMPREVISTOS</v>
          </cell>
          <cell r="B198"/>
          <cell r="C198"/>
          <cell r="D198"/>
          <cell r="E198"/>
          <cell r="F198" t="str">
            <v/>
          </cell>
          <cell r="G198" t="str">
            <v/>
          </cell>
        </row>
        <row r="199">
          <cell r="A199" t="str">
            <v>UTILIDADES</v>
          </cell>
          <cell r="B199"/>
          <cell r="C199"/>
          <cell r="D199"/>
          <cell r="E199"/>
          <cell r="F199">
            <v>0.05</v>
          </cell>
          <cell r="G199">
            <v>19064.95</v>
          </cell>
        </row>
        <row r="200">
          <cell r="A200" t="str">
            <v>TOTAL COSTO INDIRECTO</v>
          </cell>
          <cell r="B200"/>
          <cell r="C200"/>
          <cell r="D200"/>
          <cell r="E200"/>
          <cell r="F200">
            <v>0.29520000000000002</v>
          </cell>
          <cell r="G200">
            <v>112559</v>
          </cell>
        </row>
        <row r="201">
          <cell r="B201"/>
          <cell r="C201"/>
          <cell r="D201"/>
          <cell r="E201"/>
          <cell r="F201"/>
          <cell r="G201"/>
        </row>
        <row r="202">
          <cell r="A202" t="str">
            <v>PRECIO UNITARIO TOTAL APROXIMADO AL PESO</v>
          </cell>
          <cell r="B202"/>
          <cell r="C202"/>
          <cell r="D202"/>
          <cell r="E202"/>
          <cell r="F202"/>
          <cell r="G202">
            <v>493858</v>
          </cell>
        </row>
        <row r="204">
          <cell r="B204" t="str">
            <v>RESPONSABLE: LUIS ROBERTO MONTERROSA OROZCO</v>
          </cell>
          <cell r="C204"/>
          <cell r="D204"/>
          <cell r="G204"/>
        </row>
        <row r="205">
          <cell r="B205" t="str">
            <v>ING. CIVIL CONSULTOR EXTERNO</v>
          </cell>
          <cell r="C205"/>
          <cell r="D205"/>
          <cell r="G205"/>
        </row>
        <row r="206">
          <cell r="B206" t="str">
            <v>PLANEACION MUNICIPAL</v>
          </cell>
          <cell r="C206"/>
          <cell r="D206"/>
          <cell r="E206"/>
          <cell r="F206"/>
          <cell r="G206"/>
        </row>
        <row r="207">
          <cell r="A207"/>
          <cell r="B207" t="str">
            <v>M.P. 5202140692</v>
          </cell>
          <cell r="D207" t="str">
            <v>FIRMA RESPONSABLE</v>
          </cell>
          <cell r="E207"/>
          <cell r="F207"/>
        </row>
        <row r="208">
          <cell r="A208" t="str">
            <v>DEPARTAMENTO DE ANTIOQUIA</v>
          </cell>
          <cell r="B208"/>
          <cell r="C208"/>
          <cell r="D208"/>
          <cell r="E208"/>
          <cell r="F208" t="str">
            <v/>
          </cell>
          <cell r="G208"/>
        </row>
        <row r="209">
          <cell r="A209" t="str">
            <v>MUNICIPIO DE CAUCASIA</v>
          </cell>
          <cell r="B209"/>
          <cell r="C209"/>
          <cell r="D209"/>
          <cell r="E209"/>
          <cell r="F209"/>
          <cell r="G209"/>
        </row>
        <row r="210">
          <cell r="A210" t="str">
            <v>PROYECTO: CONSTRUCCION DE PAVIMENTO RIGIDO URBANO EN LA URBANIZACION VILLA SUAREZ DEL MUNICIPIO DE CAUCASIA ,ANTIOQUIA</v>
          </cell>
          <cell r="B210"/>
          <cell r="C210"/>
          <cell r="D210"/>
          <cell r="E210"/>
          <cell r="F210"/>
          <cell r="G210"/>
        </row>
        <row r="211">
          <cell r="A211"/>
          <cell r="B211"/>
          <cell r="C211"/>
          <cell r="D211"/>
          <cell r="F211"/>
          <cell r="G211"/>
        </row>
        <row r="212">
          <cell r="A212" t="str">
            <v>ANÁLISIS DE PRECIOS UNITARIOS AUXILIARES</v>
          </cell>
          <cell r="B212"/>
          <cell r="C212"/>
          <cell r="D212"/>
          <cell r="E212"/>
          <cell r="F212"/>
          <cell r="G212"/>
        </row>
        <row r="214">
          <cell r="A214" t="str">
            <v>ITEM</v>
          </cell>
          <cell r="B214" t="str">
            <v>DESCRIPCIÓN</v>
          </cell>
          <cell r="C214"/>
          <cell r="D214"/>
          <cell r="E214" t="str">
            <v>UNIDAD</v>
          </cell>
          <cell r="F214" t="str">
            <v>CANTIDAD</v>
          </cell>
          <cell r="G214" t="str">
            <v>COSTO DIRECTO</v>
          </cell>
        </row>
        <row r="215">
          <cell r="A215" t="str">
            <v>SA004</v>
          </cell>
          <cell r="B215" t="str">
            <v>CONCRETO 3500 PSI (245 MPA) EN OBRA</v>
          </cell>
          <cell r="C215"/>
          <cell r="D215"/>
          <cell r="E215" t="str">
            <v>M3</v>
          </cell>
          <cell r="F215" t="str">
            <v>N.D.</v>
          </cell>
          <cell r="G215">
            <v>401964</v>
          </cell>
        </row>
        <row r="217">
          <cell r="A217" t="str">
            <v>1. COSTOS DIRECTOS</v>
          </cell>
          <cell r="B217"/>
          <cell r="C217"/>
          <cell r="D217"/>
          <cell r="E217"/>
          <cell r="F217"/>
          <cell r="G217"/>
        </row>
        <row r="218">
          <cell r="A218"/>
          <cell r="B218"/>
          <cell r="C218"/>
          <cell r="D218"/>
          <cell r="E218"/>
          <cell r="F218"/>
          <cell r="G218"/>
        </row>
        <row r="219">
          <cell r="A219" t="str">
            <v>I. EQUIPO</v>
          </cell>
          <cell r="B219"/>
          <cell r="C219"/>
          <cell r="D219"/>
          <cell r="E219"/>
          <cell r="F219"/>
          <cell r="G219"/>
        </row>
        <row r="220">
          <cell r="A220" t="str">
            <v>CÓDIGO</v>
          </cell>
          <cell r="B220" t="str">
            <v>DESCRIPCIÓN</v>
          </cell>
          <cell r="C220"/>
          <cell r="D220" t="str">
            <v>UNIDAD</v>
          </cell>
          <cell r="E220" t="str">
            <v>TARIFA</v>
          </cell>
          <cell r="F220" t="str">
            <v>RENDIMIENTO</v>
          </cell>
          <cell r="G220" t="str">
            <v>VR. UNITARIO</v>
          </cell>
        </row>
        <row r="221">
          <cell r="A221" t="str">
            <v>HEQ002</v>
          </cell>
          <cell r="B221" t="str">
            <v>CONCRETADORA 1.5 SACOS A GASOLINA</v>
          </cell>
          <cell r="C221"/>
          <cell r="D221" t="str">
            <v>DÍA</v>
          </cell>
          <cell r="E221">
            <v>95200</v>
          </cell>
          <cell r="F221">
            <v>8</v>
          </cell>
          <cell r="G221">
            <v>11900</v>
          </cell>
        </row>
        <row r="222">
          <cell r="A222" t="str">
            <v/>
          </cell>
          <cell r="B222"/>
          <cell r="C222"/>
          <cell r="D222" t="str">
            <v/>
          </cell>
          <cell r="E222" t="str">
            <v/>
          </cell>
          <cell r="F222"/>
          <cell r="G222" t="str">
            <v/>
          </cell>
        </row>
        <row r="223">
          <cell r="A223" t="str">
            <v/>
          </cell>
          <cell r="B223"/>
          <cell r="C223"/>
          <cell r="D223" t="str">
            <v/>
          </cell>
          <cell r="E223" t="str">
            <v/>
          </cell>
          <cell r="F223"/>
          <cell r="G223" t="str">
            <v/>
          </cell>
        </row>
        <row r="224">
          <cell r="A224" t="str">
            <v/>
          </cell>
          <cell r="B224"/>
          <cell r="C224"/>
          <cell r="D224" t="str">
            <v/>
          </cell>
          <cell r="E224" t="str">
            <v/>
          </cell>
          <cell r="F224"/>
          <cell r="G224" t="str">
            <v/>
          </cell>
        </row>
        <row r="225">
          <cell r="A225" t="str">
            <v>EQ001</v>
          </cell>
          <cell r="B225" t="str">
            <v/>
          </cell>
          <cell r="C225"/>
          <cell r="D225" t="str">
            <v/>
          </cell>
          <cell r="E225" t="str">
            <v/>
          </cell>
          <cell r="F225">
            <v>75108</v>
          </cell>
          <cell r="G225" t="str">
            <v/>
          </cell>
        </row>
        <row r="226">
          <cell r="B226"/>
          <cell r="C226"/>
          <cell r="D226"/>
          <cell r="E226"/>
          <cell r="F226" t="str">
            <v>SUBTOTAL</v>
          </cell>
          <cell r="G226">
            <v>11900</v>
          </cell>
        </row>
        <row r="227">
          <cell r="A227"/>
          <cell r="B227"/>
          <cell r="C227"/>
          <cell r="D227"/>
          <cell r="E227"/>
          <cell r="F227"/>
        </row>
        <row r="228">
          <cell r="A228" t="str">
            <v>II. MATERIALES</v>
          </cell>
          <cell r="B228"/>
          <cell r="C228"/>
          <cell r="D228"/>
          <cell r="E228"/>
          <cell r="F228"/>
          <cell r="G228"/>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8</v>
          </cell>
          <cell r="E230">
            <v>0.05</v>
          </cell>
          <cell r="F230">
            <v>25000</v>
          </cell>
          <cell r="G230">
            <v>210000</v>
          </cell>
        </row>
        <row r="231">
          <cell r="A231" t="str">
            <v>MA004</v>
          </cell>
          <cell r="B231" t="str">
            <v>ARENA FINA PARA CONCRETOS</v>
          </cell>
          <cell r="C231" t="str">
            <v>M3</v>
          </cell>
          <cell r="D231">
            <v>0.6</v>
          </cell>
          <cell r="E231">
            <v>0.05</v>
          </cell>
          <cell r="F231">
            <v>28560</v>
          </cell>
          <cell r="G231">
            <v>17992.8</v>
          </cell>
        </row>
        <row r="232">
          <cell r="A232" t="str">
            <v>MA005</v>
          </cell>
          <cell r="B232" t="str">
            <v>TRITURADO 3/4"</v>
          </cell>
          <cell r="C232" t="str">
            <v>M3</v>
          </cell>
          <cell r="D232">
            <v>0.76</v>
          </cell>
          <cell r="E232">
            <v>0.05</v>
          </cell>
          <cell r="F232">
            <v>71400</v>
          </cell>
          <cell r="G232">
            <v>56977.200000000004</v>
          </cell>
        </row>
        <row r="233">
          <cell r="A233" t="str">
            <v>MA006</v>
          </cell>
          <cell r="B233" t="str">
            <v>AGUA</v>
          </cell>
          <cell r="C233" t="str">
            <v>LT</v>
          </cell>
          <cell r="D233">
            <v>170</v>
          </cell>
          <cell r="E233">
            <v>0.1</v>
          </cell>
          <cell r="F233">
            <v>80</v>
          </cell>
          <cell r="G233">
            <v>14960.000000000002</v>
          </cell>
        </row>
        <row r="234">
          <cell r="A234" t="str">
            <v/>
          </cell>
          <cell r="B234"/>
          <cell r="C234" t="str">
            <v/>
          </cell>
          <cell r="D234"/>
          <cell r="E234"/>
          <cell r="F234" t="str">
            <v/>
          </cell>
          <cell r="G234" t="str">
            <v/>
          </cell>
        </row>
        <row r="235">
          <cell r="A235" t="str">
            <v/>
          </cell>
          <cell r="B235"/>
          <cell r="C235" t="str">
            <v/>
          </cell>
          <cell r="D235"/>
          <cell r="E235"/>
          <cell r="F235" t="str">
            <v/>
          </cell>
          <cell r="G235" t="str">
            <v/>
          </cell>
        </row>
        <row r="236">
          <cell r="A236" t="str">
            <v/>
          </cell>
          <cell r="B236"/>
          <cell r="C236" t="str">
            <v/>
          </cell>
          <cell r="D236"/>
          <cell r="E236"/>
          <cell r="F236" t="str">
            <v/>
          </cell>
          <cell r="G236" t="str">
            <v/>
          </cell>
        </row>
        <row r="237">
          <cell r="B237"/>
          <cell r="C237"/>
          <cell r="D237"/>
          <cell r="E237"/>
          <cell r="F237" t="str">
            <v>SUBTOTAL</v>
          </cell>
          <cell r="G237">
            <v>299930</v>
          </cell>
        </row>
        <row r="238">
          <cell r="A238"/>
          <cell r="B238"/>
          <cell r="C238"/>
          <cell r="D238"/>
          <cell r="E238"/>
          <cell r="F238"/>
        </row>
        <row r="239">
          <cell r="A239" t="str">
            <v>III. TRANSPORTES</v>
          </cell>
          <cell r="B239"/>
          <cell r="C239"/>
          <cell r="D239"/>
          <cell r="E239"/>
          <cell r="F239"/>
          <cell r="G239"/>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6</v>
          </cell>
          <cell r="F241">
            <v>1350</v>
          </cell>
          <cell r="G241">
            <v>11566.8</v>
          </cell>
        </row>
        <row r="242">
          <cell r="A242" t="str">
            <v>TR001</v>
          </cell>
          <cell r="B242" t="str">
            <v>TRANSPORTE DE INSUMOS GENERALES</v>
          </cell>
          <cell r="C242" t="str">
            <v>INSUMOS</v>
          </cell>
          <cell r="D242">
            <v>0.42000000000000004</v>
          </cell>
          <cell r="E242">
            <v>6.1</v>
          </cell>
          <cell r="F242">
            <v>1350</v>
          </cell>
          <cell r="G242">
            <v>3458.7000000000003</v>
          </cell>
        </row>
        <row r="243">
          <cell r="A243" t="str">
            <v/>
          </cell>
          <cell r="B243"/>
          <cell r="C243"/>
          <cell r="D243"/>
          <cell r="E243" t="str">
            <v/>
          </cell>
          <cell r="F243" t="str">
            <v/>
          </cell>
          <cell r="G243" t="str">
            <v/>
          </cell>
        </row>
        <row r="244">
          <cell r="B244"/>
          <cell r="C244"/>
          <cell r="D244"/>
          <cell r="E244"/>
          <cell r="F244" t="str">
            <v>SUBTOTAL</v>
          </cell>
          <cell r="G244">
            <v>15025.5</v>
          </cell>
        </row>
        <row r="245">
          <cell r="A245"/>
          <cell r="B245"/>
          <cell r="C245"/>
          <cell r="D245"/>
          <cell r="E245"/>
          <cell r="F245"/>
        </row>
        <row r="246">
          <cell r="A246" t="str">
            <v>IV. MANO DE OBRA</v>
          </cell>
          <cell r="B246"/>
          <cell r="C246"/>
          <cell r="D246"/>
          <cell r="E246"/>
          <cell r="F246"/>
          <cell r="G246"/>
        </row>
        <row r="247">
          <cell r="A247" t="str">
            <v>CÓDIGO</v>
          </cell>
          <cell r="B247" t="str">
            <v>CARGOS PERSONAL</v>
          </cell>
          <cell r="C247"/>
          <cell r="D247" t="str">
            <v>CANTIDAD</v>
          </cell>
          <cell r="E247" t="str">
            <v>JORNAL TOTAL</v>
          </cell>
          <cell r="F247" t="str">
            <v>RENDIMIENTO</v>
          </cell>
          <cell r="G247" t="str">
            <v>VR. UNITARIO</v>
          </cell>
        </row>
        <row r="248">
          <cell r="A248" t="str">
            <v>MO033</v>
          </cell>
          <cell r="B248" t="str">
            <v>OPERADOR EQUIPO LIVIANO</v>
          </cell>
          <cell r="C248"/>
          <cell r="D248">
            <v>1</v>
          </cell>
          <cell r="E248">
            <v>66754</v>
          </cell>
          <cell r="F248">
            <v>8</v>
          </cell>
          <cell r="G248">
            <v>8344.25</v>
          </cell>
        </row>
        <row r="249">
          <cell r="A249" t="str">
            <v>MO032</v>
          </cell>
          <cell r="B249" t="str">
            <v>AYUDANTE RASO</v>
          </cell>
          <cell r="C249"/>
          <cell r="D249">
            <v>10</v>
          </cell>
          <cell r="E249">
            <v>53411</v>
          </cell>
          <cell r="F249">
            <v>8</v>
          </cell>
          <cell r="G249">
            <v>66763.75</v>
          </cell>
        </row>
        <row r="250">
          <cell r="A250" t="str">
            <v/>
          </cell>
          <cell r="B250"/>
          <cell r="C250"/>
          <cell r="D250"/>
          <cell r="E250" t="str">
            <v/>
          </cell>
          <cell r="F250" t="str">
            <v/>
          </cell>
          <cell r="G250" t="str">
            <v/>
          </cell>
        </row>
        <row r="251">
          <cell r="A251" t="str">
            <v/>
          </cell>
          <cell r="B251"/>
          <cell r="C251"/>
          <cell r="D251"/>
          <cell r="E251" t="str">
            <v/>
          </cell>
          <cell r="F251" t="str">
            <v/>
          </cell>
          <cell r="G251" t="str">
            <v/>
          </cell>
        </row>
        <row r="252">
          <cell r="B252"/>
          <cell r="C252"/>
          <cell r="D252"/>
          <cell r="E252"/>
          <cell r="F252" t="str">
            <v>SUBTOTAL</v>
          </cell>
          <cell r="G252">
            <v>75108</v>
          </cell>
        </row>
        <row r="253">
          <cell r="A253"/>
          <cell r="B253"/>
          <cell r="C253"/>
          <cell r="D253"/>
          <cell r="E253"/>
          <cell r="F253"/>
        </row>
        <row r="254">
          <cell r="A254" t="str">
            <v>V. SERVICIOS</v>
          </cell>
          <cell r="B254"/>
          <cell r="C254"/>
          <cell r="D254"/>
          <cell r="E254"/>
          <cell r="F254"/>
          <cell r="G254"/>
        </row>
        <row r="255">
          <cell r="A255" t="str">
            <v>CÓDIGO</v>
          </cell>
          <cell r="B255" t="str">
            <v>DESCRIPCIÓN</v>
          </cell>
          <cell r="C255"/>
          <cell r="D255" t="str">
            <v>UNIDAD</v>
          </cell>
          <cell r="E255" t="str">
            <v>CANTIDAD</v>
          </cell>
          <cell r="F255" t="str">
            <v>PRECIO UNIT.</v>
          </cell>
          <cell r="G255" t="str">
            <v>VR. UNITARIO</v>
          </cell>
        </row>
        <row r="256">
          <cell r="A256" t="str">
            <v/>
          </cell>
          <cell r="B256"/>
          <cell r="C256"/>
          <cell r="D256" t="str">
            <v/>
          </cell>
          <cell r="E256"/>
          <cell r="F256" t="str">
            <v/>
          </cell>
          <cell r="G256" t="str">
            <v/>
          </cell>
        </row>
        <row r="257">
          <cell r="A257" t="str">
            <v/>
          </cell>
          <cell r="B257"/>
          <cell r="C257"/>
          <cell r="D257" t="str">
            <v/>
          </cell>
          <cell r="E257"/>
          <cell r="F257" t="str">
            <v/>
          </cell>
          <cell r="G257" t="str">
            <v/>
          </cell>
        </row>
        <row r="258">
          <cell r="A258" t="str">
            <v/>
          </cell>
          <cell r="B258"/>
          <cell r="C258"/>
          <cell r="D258" t="str">
            <v/>
          </cell>
          <cell r="E258"/>
          <cell r="F258" t="str">
            <v/>
          </cell>
          <cell r="G258" t="str">
            <v/>
          </cell>
        </row>
        <row r="259">
          <cell r="B259"/>
          <cell r="C259"/>
          <cell r="D259"/>
          <cell r="E259"/>
          <cell r="F259" t="str">
            <v>SUBTOTAL</v>
          </cell>
          <cell r="G259" t="str">
            <v/>
          </cell>
        </row>
        <row r="260">
          <cell r="A260"/>
          <cell r="B260"/>
          <cell r="C260"/>
          <cell r="D260"/>
          <cell r="E260"/>
          <cell r="F260"/>
        </row>
        <row r="261">
          <cell r="A261" t="str">
            <v>TOTAL COSTO DIRECTO</v>
          </cell>
          <cell r="B261"/>
          <cell r="C261"/>
          <cell r="D261"/>
          <cell r="E261"/>
          <cell r="F261"/>
          <cell r="G261">
            <v>401964</v>
          </cell>
        </row>
        <row r="262">
          <cell r="B262"/>
          <cell r="C262"/>
          <cell r="D262"/>
          <cell r="E262"/>
          <cell r="F262"/>
          <cell r="G262"/>
        </row>
        <row r="263">
          <cell r="A263" t="str">
            <v>2. COSTOS INDIRECTOS</v>
          </cell>
          <cell r="B263"/>
          <cell r="C263"/>
          <cell r="D263"/>
          <cell r="E263"/>
          <cell r="F263"/>
          <cell r="G263"/>
        </row>
        <row r="264">
          <cell r="A264"/>
          <cell r="B264"/>
          <cell r="C264"/>
          <cell r="D264"/>
          <cell r="E264"/>
          <cell r="F264"/>
          <cell r="G264"/>
        </row>
        <row r="265">
          <cell r="A265" t="str">
            <v>DESCRIPCIÓN</v>
          </cell>
          <cell r="B265"/>
          <cell r="C265"/>
          <cell r="D265"/>
          <cell r="E265"/>
          <cell r="F265" t="str">
            <v>PORCENTAJE</v>
          </cell>
          <cell r="G265" t="str">
            <v>VALOR TOTAL</v>
          </cell>
        </row>
        <row r="266">
          <cell r="A266" t="str">
            <v>ADMINISTRACION</v>
          </cell>
          <cell r="B266"/>
          <cell r="C266"/>
          <cell r="D266"/>
          <cell r="E266"/>
          <cell r="F266">
            <v>0.2452</v>
          </cell>
          <cell r="G266">
            <v>98561.572799999994</v>
          </cell>
        </row>
        <row r="267">
          <cell r="A267" t="str">
            <v>IMPREVISTOS</v>
          </cell>
          <cell r="B267"/>
          <cell r="C267"/>
          <cell r="D267"/>
          <cell r="E267"/>
          <cell r="F267" t="str">
            <v/>
          </cell>
          <cell r="G267" t="str">
            <v/>
          </cell>
        </row>
        <row r="268">
          <cell r="A268" t="str">
            <v>UTILIDADES</v>
          </cell>
          <cell r="B268"/>
          <cell r="C268"/>
          <cell r="D268"/>
          <cell r="E268"/>
          <cell r="F268">
            <v>0.05</v>
          </cell>
          <cell r="G268">
            <v>20098.2</v>
          </cell>
        </row>
        <row r="269">
          <cell r="A269" t="str">
            <v>TOTAL COSTO INDIRECTO</v>
          </cell>
          <cell r="B269"/>
          <cell r="C269"/>
          <cell r="D269"/>
          <cell r="E269"/>
          <cell r="F269">
            <v>0.29520000000000002</v>
          </cell>
          <cell r="G269">
            <v>118660</v>
          </cell>
        </row>
        <row r="270">
          <cell r="B270"/>
          <cell r="C270"/>
          <cell r="D270"/>
          <cell r="E270"/>
          <cell r="F270"/>
          <cell r="G270"/>
        </row>
        <row r="271">
          <cell r="A271" t="str">
            <v>PRECIO UNITARIO TOTAL APROXIMADO AL PESO</v>
          </cell>
          <cell r="B271"/>
          <cell r="C271"/>
          <cell r="D271"/>
          <cell r="E271"/>
          <cell r="F271"/>
          <cell r="G271">
            <v>520624</v>
          </cell>
        </row>
        <row r="273">
          <cell r="B273" t="str">
            <v>RESPONSABLE: LUIS ROBERTO MONTERROSA OROZCO</v>
          </cell>
          <cell r="C273"/>
          <cell r="D273"/>
          <cell r="G273"/>
        </row>
        <row r="274">
          <cell r="B274" t="str">
            <v>ING. CIVIL CONSULTOR EXTERNO</v>
          </cell>
          <cell r="C274"/>
          <cell r="D274"/>
          <cell r="G274"/>
        </row>
        <row r="275">
          <cell r="B275" t="str">
            <v>PLANEACION MUNICIPAL</v>
          </cell>
          <cell r="C275"/>
          <cell r="D275"/>
          <cell r="E275"/>
          <cell r="F275"/>
          <cell r="G275"/>
        </row>
        <row r="276">
          <cell r="A276"/>
          <cell r="B276" t="str">
            <v>M.P. 5202140692</v>
          </cell>
          <cell r="D276" t="str">
            <v>FIRMA RESPONSABLE</v>
          </cell>
          <cell r="E276"/>
          <cell r="F276"/>
        </row>
        <row r="277">
          <cell r="A277" t="str">
            <v>DEPARTAMENTO DE ANTIOQUIA</v>
          </cell>
          <cell r="B277"/>
          <cell r="C277"/>
          <cell r="D277"/>
          <cell r="E277"/>
          <cell r="F277" t="str">
            <v/>
          </cell>
          <cell r="G277"/>
        </row>
        <row r="278">
          <cell r="A278" t="str">
            <v>MUNICIPIO DE CAUCASIA</v>
          </cell>
          <cell r="B278"/>
          <cell r="C278"/>
          <cell r="D278"/>
          <cell r="E278"/>
          <cell r="F278"/>
          <cell r="G278"/>
        </row>
        <row r="279">
          <cell r="A279" t="str">
            <v>PROYECTO: CONSTRUCCION DE PAVIMENTO RIGIDO URBANO EN LA URBANIZACION VILLA SUAREZ DEL MUNICIPIO DE CAUCASIA ,ANTIOQUIA</v>
          </cell>
          <cell r="B279"/>
          <cell r="C279"/>
          <cell r="D279"/>
          <cell r="E279"/>
          <cell r="F279"/>
          <cell r="G279"/>
        </row>
        <row r="280">
          <cell r="A280"/>
          <cell r="B280"/>
          <cell r="C280"/>
          <cell r="D280"/>
          <cell r="F280"/>
          <cell r="G280"/>
        </row>
        <row r="281">
          <cell r="A281" t="str">
            <v>ANÁLISIS DE PRECIOS UNITARIOS AUXILIARES</v>
          </cell>
          <cell r="B281"/>
          <cell r="C281"/>
          <cell r="D281"/>
          <cell r="E281"/>
          <cell r="F281"/>
          <cell r="G281"/>
        </row>
        <row r="283">
          <cell r="A283" t="str">
            <v>ITEM</v>
          </cell>
          <cell r="B283" t="str">
            <v>DESCRIPCIÓN</v>
          </cell>
          <cell r="C283"/>
          <cell r="D283"/>
          <cell r="E283" t="str">
            <v>UNIDAD</v>
          </cell>
          <cell r="F283" t="str">
            <v>CANTIDAD</v>
          </cell>
          <cell r="G283" t="str">
            <v>COSTO DIRECTO</v>
          </cell>
        </row>
        <row r="284">
          <cell r="A284" t="str">
            <v>SA005</v>
          </cell>
          <cell r="B284" t="str">
            <v>CONCRETO 4000 PSI (280 MPA) EN OBRA</v>
          </cell>
          <cell r="C284"/>
          <cell r="D284"/>
          <cell r="E284" t="str">
            <v>M3</v>
          </cell>
          <cell r="F284" t="str">
            <v>N.D.</v>
          </cell>
          <cell r="G284">
            <v>396225</v>
          </cell>
        </row>
        <row r="286">
          <cell r="A286" t="str">
            <v>1. COSTOS DIRECTOS</v>
          </cell>
          <cell r="B286"/>
          <cell r="C286"/>
          <cell r="D286"/>
          <cell r="E286"/>
          <cell r="F286"/>
          <cell r="G286"/>
        </row>
        <row r="287">
          <cell r="A287"/>
          <cell r="B287"/>
          <cell r="C287"/>
          <cell r="D287"/>
          <cell r="E287"/>
          <cell r="F287"/>
          <cell r="G287"/>
        </row>
        <row r="288">
          <cell r="A288" t="str">
            <v>I. EQUIPO</v>
          </cell>
          <cell r="B288"/>
          <cell r="C288"/>
          <cell r="D288"/>
          <cell r="E288"/>
          <cell r="F288"/>
          <cell r="G288"/>
        </row>
        <row r="289">
          <cell r="A289" t="str">
            <v>CÓDIGO</v>
          </cell>
          <cell r="B289" t="str">
            <v>DESCRIPCIÓN</v>
          </cell>
          <cell r="C289"/>
          <cell r="D289" t="str">
            <v>UNIDAD</v>
          </cell>
          <cell r="E289" t="str">
            <v>TARIFA</v>
          </cell>
          <cell r="F289" t="str">
            <v>RENDIMIENTO</v>
          </cell>
          <cell r="G289" t="str">
            <v>VR. UNITARIO</v>
          </cell>
        </row>
        <row r="290">
          <cell r="A290" t="str">
            <v>HEQ002</v>
          </cell>
          <cell r="B290" t="str">
            <v>CONCRETADORA 1.5 SACOS A GASOLINA</v>
          </cell>
          <cell r="C290"/>
          <cell r="D290" t="str">
            <v>DÍA</v>
          </cell>
          <cell r="E290">
            <v>95200</v>
          </cell>
          <cell r="F290">
            <v>8</v>
          </cell>
          <cell r="G290">
            <v>11900</v>
          </cell>
        </row>
        <row r="291">
          <cell r="A291" t="str">
            <v/>
          </cell>
          <cell r="B291"/>
          <cell r="C291"/>
          <cell r="D291" t="str">
            <v/>
          </cell>
          <cell r="E291" t="str">
            <v/>
          </cell>
          <cell r="F291"/>
          <cell r="G291" t="str">
            <v/>
          </cell>
        </row>
        <row r="292">
          <cell r="A292" t="str">
            <v/>
          </cell>
          <cell r="B292"/>
          <cell r="C292"/>
          <cell r="D292" t="str">
            <v/>
          </cell>
          <cell r="E292" t="str">
            <v/>
          </cell>
          <cell r="F292"/>
          <cell r="G292" t="str">
            <v/>
          </cell>
        </row>
        <row r="293">
          <cell r="A293" t="str">
            <v/>
          </cell>
          <cell r="B293"/>
          <cell r="C293"/>
          <cell r="D293" t="str">
            <v/>
          </cell>
          <cell r="E293" t="str">
            <v/>
          </cell>
          <cell r="F293"/>
          <cell r="G293" t="str">
            <v/>
          </cell>
        </row>
        <row r="294">
          <cell r="A294" t="str">
            <v>EQ001</v>
          </cell>
          <cell r="B294" t="str">
            <v/>
          </cell>
          <cell r="C294"/>
          <cell r="D294" t="str">
            <v/>
          </cell>
          <cell r="E294" t="str">
            <v/>
          </cell>
          <cell r="F294">
            <v>61755.25</v>
          </cell>
          <cell r="G294" t="str">
            <v/>
          </cell>
        </row>
        <row r="295">
          <cell r="B295"/>
          <cell r="C295"/>
          <cell r="D295"/>
          <cell r="E295"/>
          <cell r="F295" t="str">
            <v>SUBTOTAL</v>
          </cell>
          <cell r="G295">
            <v>11900</v>
          </cell>
        </row>
        <row r="296">
          <cell r="A296"/>
          <cell r="B296"/>
          <cell r="C296"/>
          <cell r="D296"/>
          <cell r="E296"/>
          <cell r="F296"/>
        </row>
        <row r="297">
          <cell r="A297" t="str">
            <v>II. MATERIALES</v>
          </cell>
          <cell r="B297"/>
          <cell r="C297"/>
          <cell r="D297"/>
          <cell r="E297"/>
          <cell r="F297"/>
          <cell r="G297"/>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8.4</v>
          </cell>
          <cell r="E299">
            <v>0.05</v>
          </cell>
          <cell r="F299">
            <v>25000</v>
          </cell>
          <cell r="G299">
            <v>220500</v>
          </cell>
        </row>
        <row r="300">
          <cell r="A300" t="str">
            <v>MA004</v>
          </cell>
          <cell r="B300" t="str">
            <v>ARENA FINA PARA CONCRETOS</v>
          </cell>
          <cell r="C300" t="str">
            <v>M3</v>
          </cell>
          <cell r="D300">
            <v>0.67</v>
          </cell>
          <cell r="E300">
            <v>0.05</v>
          </cell>
          <cell r="F300">
            <v>28560</v>
          </cell>
          <cell r="G300">
            <v>20091.960000000003</v>
          </cell>
        </row>
        <row r="301">
          <cell r="A301" t="str">
            <v>MA005</v>
          </cell>
          <cell r="B301" t="str">
            <v>TRITURADO 3/4"</v>
          </cell>
          <cell r="C301" t="str">
            <v>M3</v>
          </cell>
          <cell r="D301">
            <v>0.67</v>
          </cell>
          <cell r="E301">
            <v>0.05</v>
          </cell>
          <cell r="F301">
            <v>71400</v>
          </cell>
          <cell r="G301">
            <v>50229.9</v>
          </cell>
        </row>
        <row r="302">
          <cell r="A302" t="str">
            <v>MA006</v>
          </cell>
          <cell r="B302" t="str">
            <v>AGUA</v>
          </cell>
          <cell r="C302" t="str">
            <v>LT</v>
          </cell>
          <cell r="D302">
            <v>190</v>
          </cell>
          <cell r="E302">
            <v>0.1</v>
          </cell>
          <cell r="F302">
            <v>80</v>
          </cell>
          <cell r="G302">
            <v>16720</v>
          </cell>
        </row>
        <row r="303">
          <cell r="A303" t="str">
            <v/>
          </cell>
          <cell r="B303"/>
          <cell r="C303" t="str">
            <v/>
          </cell>
          <cell r="D303"/>
          <cell r="E303"/>
          <cell r="F303" t="str">
            <v/>
          </cell>
          <cell r="G303" t="str">
            <v/>
          </cell>
        </row>
        <row r="304">
          <cell r="A304" t="str">
            <v/>
          </cell>
          <cell r="B304"/>
          <cell r="C304" t="str">
            <v/>
          </cell>
          <cell r="D304"/>
          <cell r="E304"/>
          <cell r="F304" t="str">
            <v/>
          </cell>
          <cell r="G304" t="str">
            <v/>
          </cell>
        </row>
        <row r="305">
          <cell r="A305" t="str">
            <v/>
          </cell>
          <cell r="B305"/>
          <cell r="C305" t="str">
            <v/>
          </cell>
          <cell r="D305"/>
          <cell r="E305"/>
          <cell r="F305" t="str">
            <v/>
          </cell>
          <cell r="G305" t="str">
            <v/>
          </cell>
        </row>
        <row r="306">
          <cell r="B306"/>
          <cell r="C306"/>
          <cell r="D306"/>
          <cell r="E306"/>
          <cell r="F306" t="str">
            <v>SUBTOTAL</v>
          </cell>
          <cell r="G306">
            <v>307541.86</v>
          </cell>
        </row>
        <row r="307">
          <cell r="A307"/>
          <cell r="B307"/>
          <cell r="C307"/>
          <cell r="D307"/>
          <cell r="E307"/>
          <cell r="F307"/>
        </row>
        <row r="308">
          <cell r="A308" t="str">
            <v>III. TRANSPORTES</v>
          </cell>
          <cell r="B308"/>
          <cell r="C308"/>
          <cell r="D308"/>
          <cell r="E308"/>
          <cell r="F308"/>
          <cell r="G308"/>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1.4070000000000003</v>
          </cell>
          <cell r="E310">
            <v>6</v>
          </cell>
          <cell r="F310">
            <v>1350</v>
          </cell>
          <cell r="G310">
            <v>11396.700000000003</v>
          </cell>
        </row>
        <row r="311">
          <cell r="A311" t="str">
            <v>TR001</v>
          </cell>
          <cell r="B311" t="str">
            <v>TRANSPORTE DE INSUMOS GENERALES</v>
          </cell>
          <cell r="C311" t="str">
            <v>INSUMOS</v>
          </cell>
          <cell r="D311">
            <v>0.44100000000000006</v>
          </cell>
          <cell r="E311">
            <v>6.1</v>
          </cell>
          <cell r="F311">
            <v>1350</v>
          </cell>
          <cell r="G311">
            <v>3631.6350000000002</v>
          </cell>
        </row>
        <row r="312">
          <cell r="A312" t="str">
            <v/>
          </cell>
          <cell r="B312"/>
          <cell r="C312"/>
          <cell r="D312"/>
          <cell r="E312" t="str">
            <v/>
          </cell>
          <cell r="F312" t="str">
            <v/>
          </cell>
          <cell r="G312" t="str">
            <v/>
          </cell>
        </row>
        <row r="313">
          <cell r="B313"/>
          <cell r="C313"/>
          <cell r="D313"/>
          <cell r="E313"/>
          <cell r="F313" t="str">
            <v>SUBTOTAL</v>
          </cell>
          <cell r="G313">
            <v>15028.335000000003</v>
          </cell>
        </row>
        <row r="314">
          <cell r="A314"/>
          <cell r="B314"/>
          <cell r="C314"/>
          <cell r="D314"/>
          <cell r="E314"/>
          <cell r="F314"/>
        </row>
        <row r="315">
          <cell r="A315" t="str">
            <v>IV. MANO DE OBRA</v>
          </cell>
          <cell r="B315"/>
          <cell r="C315"/>
          <cell r="D315"/>
          <cell r="E315"/>
          <cell r="F315"/>
          <cell r="G315"/>
        </row>
        <row r="316">
          <cell r="A316" t="str">
            <v>CÓDIGO</v>
          </cell>
          <cell r="B316" t="str">
            <v>CARGOS PERSONAL</v>
          </cell>
          <cell r="C316"/>
          <cell r="D316" t="str">
            <v>CANTIDAD</v>
          </cell>
          <cell r="E316" t="str">
            <v>JORNAL TOTAL</v>
          </cell>
          <cell r="F316" t="str">
            <v>RENDIMIENTO</v>
          </cell>
          <cell r="G316" t="str">
            <v>VR. UNITARIO</v>
          </cell>
        </row>
        <row r="317">
          <cell r="A317" t="str">
            <v>MO033</v>
          </cell>
          <cell r="B317" t="str">
            <v>OPERADOR EQUIPO LIVIANO</v>
          </cell>
          <cell r="C317"/>
          <cell r="D317">
            <v>1</v>
          </cell>
          <cell r="E317">
            <v>66754</v>
          </cell>
          <cell r="F317">
            <v>8</v>
          </cell>
          <cell r="G317">
            <v>8344.25</v>
          </cell>
        </row>
        <row r="318">
          <cell r="A318" t="str">
            <v>MO032</v>
          </cell>
          <cell r="B318" t="str">
            <v>AYUDANTE RASO</v>
          </cell>
          <cell r="C318"/>
          <cell r="D318">
            <v>8</v>
          </cell>
          <cell r="E318">
            <v>53411</v>
          </cell>
          <cell r="F318">
            <v>8</v>
          </cell>
          <cell r="G318">
            <v>53411</v>
          </cell>
        </row>
        <row r="319">
          <cell r="A319" t="str">
            <v/>
          </cell>
          <cell r="B319"/>
          <cell r="C319"/>
          <cell r="D319"/>
          <cell r="E319" t="str">
            <v/>
          </cell>
          <cell r="F319" t="str">
            <v/>
          </cell>
          <cell r="G319" t="str">
            <v/>
          </cell>
        </row>
        <row r="320">
          <cell r="A320" t="str">
            <v/>
          </cell>
          <cell r="B320"/>
          <cell r="C320"/>
          <cell r="D320"/>
          <cell r="E320" t="str">
            <v/>
          </cell>
          <cell r="F320" t="str">
            <v/>
          </cell>
          <cell r="G320" t="str">
            <v/>
          </cell>
        </row>
        <row r="321">
          <cell r="B321"/>
          <cell r="C321"/>
          <cell r="D321"/>
          <cell r="E321"/>
          <cell r="F321" t="str">
            <v>SUBTOTAL</v>
          </cell>
          <cell r="G321">
            <v>61755.25</v>
          </cell>
        </row>
        <row r="322">
          <cell r="A322"/>
          <cell r="B322"/>
          <cell r="C322"/>
          <cell r="D322"/>
          <cell r="E322"/>
          <cell r="F322"/>
        </row>
        <row r="323">
          <cell r="A323" t="str">
            <v>V. SERVICIOS</v>
          </cell>
          <cell r="B323"/>
          <cell r="C323"/>
          <cell r="D323"/>
          <cell r="E323"/>
          <cell r="F323"/>
          <cell r="G323"/>
        </row>
        <row r="324">
          <cell r="A324" t="str">
            <v>CÓDIGO</v>
          </cell>
          <cell r="B324" t="str">
            <v>DESCRIPCIÓN</v>
          </cell>
          <cell r="C324"/>
          <cell r="D324" t="str">
            <v>UNIDAD</v>
          </cell>
          <cell r="E324" t="str">
            <v>CANTIDAD</v>
          </cell>
          <cell r="F324" t="str">
            <v>PRECIO UNIT.</v>
          </cell>
          <cell r="G324" t="str">
            <v>VR. UNITARIO</v>
          </cell>
        </row>
        <row r="325">
          <cell r="A325" t="str">
            <v/>
          </cell>
          <cell r="B325"/>
          <cell r="C325"/>
          <cell r="D325" t="str">
            <v/>
          </cell>
          <cell r="E325"/>
          <cell r="F325" t="str">
            <v/>
          </cell>
          <cell r="G325" t="str">
            <v/>
          </cell>
        </row>
        <row r="326">
          <cell r="A326" t="str">
            <v/>
          </cell>
          <cell r="B326"/>
          <cell r="C326"/>
          <cell r="D326" t="str">
            <v/>
          </cell>
          <cell r="E326"/>
          <cell r="F326" t="str">
            <v/>
          </cell>
          <cell r="G326" t="str">
            <v/>
          </cell>
        </row>
        <row r="327">
          <cell r="A327" t="str">
            <v/>
          </cell>
          <cell r="B327"/>
          <cell r="C327"/>
          <cell r="D327" t="str">
            <v/>
          </cell>
          <cell r="E327"/>
          <cell r="F327" t="str">
            <v/>
          </cell>
          <cell r="G327" t="str">
            <v/>
          </cell>
        </row>
        <row r="328">
          <cell r="B328"/>
          <cell r="C328"/>
          <cell r="D328"/>
          <cell r="E328"/>
          <cell r="F328" t="str">
            <v>SUBTOTAL</v>
          </cell>
          <cell r="G328" t="str">
            <v/>
          </cell>
        </row>
        <row r="329">
          <cell r="A329"/>
          <cell r="B329"/>
          <cell r="C329"/>
          <cell r="D329"/>
          <cell r="E329"/>
          <cell r="F329"/>
        </row>
        <row r="330">
          <cell r="A330" t="str">
            <v>TOTAL COSTO DIRECTO</v>
          </cell>
          <cell r="B330"/>
          <cell r="C330"/>
          <cell r="D330"/>
          <cell r="E330"/>
          <cell r="F330"/>
          <cell r="G330">
            <v>396225</v>
          </cell>
        </row>
        <row r="331">
          <cell r="B331"/>
          <cell r="C331"/>
          <cell r="D331"/>
          <cell r="E331"/>
          <cell r="F331"/>
          <cell r="G331"/>
        </row>
        <row r="332">
          <cell r="A332" t="str">
            <v>2. COSTOS INDIRECTOS</v>
          </cell>
          <cell r="B332"/>
          <cell r="C332"/>
          <cell r="D332"/>
          <cell r="E332"/>
          <cell r="F332"/>
          <cell r="G332"/>
        </row>
        <row r="333">
          <cell r="A333"/>
          <cell r="B333"/>
          <cell r="C333"/>
          <cell r="D333"/>
          <cell r="E333"/>
          <cell r="F333"/>
          <cell r="G333"/>
        </row>
        <row r="334">
          <cell r="A334" t="str">
            <v>DESCRIPCIÓN</v>
          </cell>
          <cell r="B334"/>
          <cell r="C334"/>
          <cell r="D334"/>
          <cell r="E334"/>
          <cell r="F334" t="str">
            <v>PORCENTAJE</v>
          </cell>
          <cell r="G334" t="str">
            <v>VALOR TOTAL</v>
          </cell>
        </row>
        <row r="335">
          <cell r="A335" t="str">
            <v>ADMINISTRACION</v>
          </cell>
          <cell r="B335"/>
          <cell r="C335"/>
          <cell r="D335"/>
          <cell r="E335"/>
          <cell r="F335">
            <v>0.2452</v>
          </cell>
          <cell r="G335">
            <v>97154.37</v>
          </cell>
        </row>
        <row r="336">
          <cell r="A336" t="str">
            <v>IMPREVISTOS</v>
          </cell>
          <cell r="B336"/>
          <cell r="C336"/>
          <cell r="D336"/>
          <cell r="E336"/>
          <cell r="F336" t="str">
            <v/>
          </cell>
          <cell r="G336" t="str">
            <v/>
          </cell>
        </row>
        <row r="337">
          <cell r="A337" t="str">
            <v>UTILIDADES</v>
          </cell>
          <cell r="B337"/>
          <cell r="C337"/>
          <cell r="D337"/>
          <cell r="E337"/>
          <cell r="F337">
            <v>0.05</v>
          </cell>
          <cell r="G337">
            <v>19811.25</v>
          </cell>
        </row>
        <row r="338">
          <cell r="A338" t="str">
            <v>TOTAL COSTO INDIRECTO</v>
          </cell>
          <cell r="B338"/>
          <cell r="C338"/>
          <cell r="D338"/>
          <cell r="E338"/>
          <cell r="F338">
            <v>0.29520000000000002</v>
          </cell>
          <cell r="G338">
            <v>116966</v>
          </cell>
        </row>
        <row r="339">
          <cell r="B339"/>
          <cell r="C339"/>
          <cell r="D339"/>
          <cell r="E339"/>
          <cell r="F339"/>
          <cell r="G339"/>
        </row>
        <row r="340">
          <cell r="A340" t="str">
            <v>PRECIO UNITARIO TOTAL APROXIMADO AL PESO</v>
          </cell>
          <cell r="B340"/>
          <cell r="C340"/>
          <cell r="D340"/>
          <cell r="E340"/>
          <cell r="F340"/>
          <cell r="G340">
            <v>513191</v>
          </cell>
        </row>
        <row r="342">
          <cell r="B342" t="str">
            <v>RESPONSABLE: LUIS ROBERTO MONTERROSA OROZCO</v>
          </cell>
          <cell r="C342"/>
          <cell r="D342"/>
          <cell r="G342"/>
        </row>
        <row r="343">
          <cell r="B343" t="str">
            <v>ING. CIVIL CONSULTOR EXTERNO</v>
          </cell>
          <cell r="C343"/>
          <cell r="D343"/>
          <cell r="G343"/>
        </row>
        <row r="344">
          <cell r="B344" t="str">
            <v>PLANEACION MUNICIPAL</v>
          </cell>
          <cell r="C344"/>
          <cell r="D344"/>
          <cell r="E344"/>
          <cell r="F344"/>
          <cell r="G344"/>
        </row>
        <row r="345">
          <cell r="A345"/>
          <cell r="B345" t="str">
            <v>M.P. 5202140692</v>
          </cell>
          <cell r="D345" t="str">
            <v>FIRMA RESPONSABLE</v>
          </cell>
          <cell r="E345"/>
          <cell r="F345"/>
        </row>
        <row r="346">
          <cell r="A346" t="str">
            <v>DEPARTAMENTO DE ANTIOQUIA</v>
          </cell>
          <cell r="B346"/>
          <cell r="C346"/>
          <cell r="D346"/>
          <cell r="E346"/>
          <cell r="F346" t="str">
            <v/>
          </cell>
          <cell r="G346"/>
        </row>
        <row r="347">
          <cell r="A347" t="str">
            <v>MUNICIPIO DE CAUCASIA</v>
          </cell>
          <cell r="B347"/>
          <cell r="C347"/>
          <cell r="D347"/>
          <cell r="E347"/>
          <cell r="F347"/>
          <cell r="G347"/>
        </row>
        <row r="348">
          <cell r="A348" t="str">
            <v>PROYECTO: CONSTRUCCION DE PAVIMENTO RIGIDO URBANO EN LA URBANIZACION VILLA SUAREZ DEL MUNICIPIO DE CAUCASIA ,ANTIOQUIA</v>
          </cell>
          <cell r="B348"/>
          <cell r="C348"/>
          <cell r="D348"/>
          <cell r="E348"/>
          <cell r="F348"/>
          <cell r="G348"/>
        </row>
        <row r="349">
          <cell r="A349"/>
          <cell r="B349"/>
          <cell r="C349"/>
          <cell r="D349"/>
          <cell r="F349"/>
          <cell r="G349"/>
        </row>
        <row r="350">
          <cell r="A350" t="str">
            <v>ANÁLISIS DE PRECIOS UNITARIOS AUXILIARES</v>
          </cell>
          <cell r="B350"/>
          <cell r="C350"/>
          <cell r="D350"/>
          <cell r="E350"/>
          <cell r="F350"/>
          <cell r="G350"/>
        </row>
        <row r="352">
          <cell r="A352" t="str">
            <v>ITEM</v>
          </cell>
          <cell r="B352" t="str">
            <v>DESCRIPCIÓN</v>
          </cell>
          <cell r="C352"/>
          <cell r="D352"/>
          <cell r="E352" t="str">
            <v>UNIDAD</v>
          </cell>
          <cell r="F352" t="str">
            <v>CANTIDAD</v>
          </cell>
          <cell r="G352" t="str">
            <v>COSTO DIRECTO</v>
          </cell>
        </row>
        <row r="353">
          <cell r="A353" t="str">
            <v>SA006</v>
          </cell>
          <cell r="B353" t="str">
            <v>MORTERO 1:2 EN OBRA (REVOQUE)</v>
          </cell>
          <cell r="C353"/>
          <cell r="D353"/>
          <cell r="E353" t="str">
            <v>M3</v>
          </cell>
          <cell r="F353" t="str">
            <v>N.D.</v>
          </cell>
          <cell r="G353" t="str">
            <v/>
          </cell>
        </row>
        <row r="355">
          <cell r="A355" t="str">
            <v>1. COSTOS DIRECTOS</v>
          </cell>
          <cell r="B355"/>
          <cell r="C355"/>
          <cell r="D355"/>
          <cell r="E355"/>
          <cell r="F355"/>
          <cell r="G355"/>
        </row>
        <row r="356">
          <cell r="A356"/>
          <cell r="B356"/>
          <cell r="C356"/>
          <cell r="D356"/>
          <cell r="E356"/>
          <cell r="F356"/>
          <cell r="G356"/>
        </row>
        <row r="357">
          <cell r="A357" t="str">
            <v>I. EQUIPO</v>
          </cell>
          <cell r="B357"/>
          <cell r="C357"/>
          <cell r="D357"/>
          <cell r="E357"/>
          <cell r="F357"/>
          <cell r="G357"/>
        </row>
        <row r="358">
          <cell r="A358" t="str">
            <v>CÓDIGO</v>
          </cell>
          <cell r="B358" t="str">
            <v>DESCRIPCIÓN</v>
          </cell>
          <cell r="C358"/>
          <cell r="D358" t="str">
            <v>UNIDAD</v>
          </cell>
          <cell r="E358" t="str">
            <v>TARIFA</v>
          </cell>
          <cell r="F358" t="str">
            <v>RENDIMIENTO</v>
          </cell>
          <cell r="G358" t="str">
            <v>VR. UNITARIO</v>
          </cell>
        </row>
        <row r="359">
          <cell r="A359" t="str">
            <v/>
          </cell>
          <cell r="B359"/>
          <cell r="C359"/>
          <cell r="D359" t="str">
            <v/>
          </cell>
          <cell r="E359" t="str">
            <v/>
          </cell>
          <cell r="F359"/>
          <cell r="G359" t="str">
            <v/>
          </cell>
        </row>
        <row r="360">
          <cell r="A360" t="str">
            <v/>
          </cell>
          <cell r="B360"/>
          <cell r="C360"/>
          <cell r="D360" t="str">
            <v/>
          </cell>
          <cell r="E360" t="str">
            <v/>
          </cell>
          <cell r="F360"/>
          <cell r="G360" t="str">
            <v/>
          </cell>
        </row>
        <row r="361">
          <cell r="A361" t="str">
            <v/>
          </cell>
          <cell r="B361"/>
          <cell r="C361"/>
          <cell r="D361" t="str">
            <v/>
          </cell>
          <cell r="E361" t="str">
            <v/>
          </cell>
          <cell r="F361"/>
          <cell r="G361" t="str">
            <v/>
          </cell>
        </row>
        <row r="362">
          <cell r="A362" t="str">
            <v/>
          </cell>
          <cell r="B362"/>
          <cell r="C362"/>
          <cell r="D362" t="str">
            <v/>
          </cell>
          <cell r="E362" t="str">
            <v/>
          </cell>
          <cell r="F362"/>
          <cell r="G362" t="str">
            <v/>
          </cell>
        </row>
        <row r="363">
          <cell r="A363" t="str">
            <v/>
          </cell>
          <cell r="B363" t="str">
            <v/>
          </cell>
          <cell r="C363"/>
          <cell r="D363" t="str">
            <v/>
          </cell>
          <cell r="E363" t="str">
            <v/>
          </cell>
          <cell r="F363" t="str">
            <v/>
          </cell>
          <cell r="G363" t="str">
            <v/>
          </cell>
        </row>
        <row r="364">
          <cell r="B364"/>
          <cell r="C364"/>
          <cell r="D364"/>
          <cell r="E364"/>
          <cell r="F364" t="str">
            <v>SUBTOTAL</v>
          </cell>
          <cell r="G364" t="str">
            <v/>
          </cell>
        </row>
        <row r="365">
          <cell r="A365"/>
          <cell r="B365"/>
          <cell r="C365"/>
          <cell r="D365"/>
          <cell r="E365"/>
          <cell r="F365"/>
        </row>
        <row r="366">
          <cell r="A366" t="str">
            <v>II. MATERIALES</v>
          </cell>
          <cell r="B366"/>
          <cell r="C366"/>
          <cell r="D366"/>
          <cell r="E366"/>
          <cell r="F366"/>
          <cell r="G366"/>
        </row>
        <row r="367">
          <cell r="A367" t="str">
            <v>CÓDIGO</v>
          </cell>
          <cell r="B367" t="str">
            <v>DESCRIPCIÓN</v>
          </cell>
          <cell r="C367" t="str">
            <v>UNIDAD</v>
          </cell>
          <cell r="D367" t="str">
            <v>CANTIDAD</v>
          </cell>
          <cell r="E367" t="str">
            <v>DESP.</v>
          </cell>
          <cell r="F367" t="str">
            <v>PRECIO UNIT.</v>
          </cell>
          <cell r="G367" t="str">
            <v>VR. UNITARIO</v>
          </cell>
        </row>
        <row r="368">
          <cell r="A368" t="str">
            <v/>
          </cell>
          <cell r="B368"/>
          <cell r="C368" t="str">
            <v/>
          </cell>
          <cell r="D368"/>
          <cell r="E368"/>
          <cell r="F368" t="str">
            <v/>
          </cell>
          <cell r="G368" t="str">
            <v/>
          </cell>
        </row>
        <row r="369">
          <cell r="A369" t="str">
            <v/>
          </cell>
          <cell r="B369"/>
          <cell r="C369" t="str">
            <v/>
          </cell>
          <cell r="D369"/>
          <cell r="E369"/>
          <cell r="F369" t="str">
            <v/>
          </cell>
          <cell r="G369" t="str">
            <v/>
          </cell>
        </row>
        <row r="370">
          <cell r="A370" t="str">
            <v/>
          </cell>
          <cell r="B370"/>
          <cell r="C370" t="str">
            <v/>
          </cell>
          <cell r="D370"/>
          <cell r="E370"/>
          <cell r="F370" t="str">
            <v/>
          </cell>
          <cell r="G370" t="str">
            <v/>
          </cell>
        </row>
        <row r="371">
          <cell r="A371" t="str">
            <v/>
          </cell>
          <cell r="B371"/>
          <cell r="C371" t="str">
            <v/>
          </cell>
          <cell r="D371"/>
          <cell r="E371"/>
          <cell r="F371" t="str">
            <v/>
          </cell>
          <cell r="G371" t="str">
            <v/>
          </cell>
        </row>
        <row r="372">
          <cell r="A372" t="str">
            <v/>
          </cell>
          <cell r="B372"/>
          <cell r="C372" t="str">
            <v/>
          </cell>
          <cell r="D372"/>
          <cell r="E372"/>
          <cell r="F372" t="str">
            <v/>
          </cell>
          <cell r="G372" t="str">
            <v/>
          </cell>
        </row>
        <row r="373">
          <cell r="A373" t="str">
            <v/>
          </cell>
          <cell r="B373"/>
          <cell r="C373" t="str">
            <v/>
          </cell>
          <cell r="D373"/>
          <cell r="E373"/>
          <cell r="F373" t="str">
            <v/>
          </cell>
          <cell r="G373" t="str">
            <v/>
          </cell>
        </row>
        <row r="374">
          <cell r="A374" t="str">
            <v/>
          </cell>
          <cell r="B374"/>
          <cell r="C374" t="str">
            <v/>
          </cell>
          <cell r="D374"/>
          <cell r="E374"/>
          <cell r="F374" t="str">
            <v/>
          </cell>
          <cell r="G374" t="str">
            <v/>
          </cell>
        </row>
        <row r="375">
          <cell r="B375"/>
          <cell r="C375"/>
          <cell r="D375"/>
          <cell r="E375"/>
          <cell r="F375" t="str">
            <v>SUBTOTAL</v>
          </cell>
          <cell r="G375" t="str">
            <v/>
          </cell>
        </row>
        <row r="376">
          <cell r="A376"/>
          <cell r="B376"/>
          <cell r="C376"/>
          <cell r="D376"/>
          <cell r="E376"/>
          <cell r="F376"/>
        </row>
        <row r="377">
          <cell r="A377" t="str">
            <v>III. TRANSPORTES</v>
          </cell>
          <cell r="B377"/>
          <cell r="C377"/>
          <cell r="D377"/>
          <cell r="E377"/>
          <cell r="F377"/>
          <cell r="G377"/>
        </row>
        <row r="378">
          <cell r="A378" t="str">
            <v>CÓDIGO</v>
          </cell>
          <cell r="B378" t="str">
            <v>DESCRIPCIÓN</v>
          </cell>
          <cell r="C378" t="str">
            <v>TIPO</v>
          </cell>
          <cell r="D378" t="str">
            <v>VOLUMEN/PESO</v>
          </cell>
          <cell r="E378" t="str">
            <v>DISTANCIA</v>
          </cell>
          <cell r="F378" t="str">
            <v>TARIFA</v>
          </cell>
          <cell r="G378" t="str">
            <v>VR. UNITARIO</v>
          </cell>
        </row>
        <row r="379">
          <cell r="A379" t="str">
            <v/>
          </cell>
          <cell r="B379"/>
          <cell r="C379"/>
          <cell r="D379"/>
          <cell r="E379" t="str">
            <v/>
          </cell>
          <cell r="F379" t="str">
            <v/>
          </cell>
          <cell r="G379" t="str">
            <v/>
          </cell>
        </row>
        <row r="380">
          <cell r="A380" t="str">
            <v/>
          </cell>
          <cell r="B380"/>
          <cell r="C380"/>
          <cell r="D380"/>
          <cell r="E380" t="str">
            <v/>
          </cell>
          <cell r="F380" t="str">
            <v/>
          </cell>
          <cell r="G380" t="str">
            <v/>
          </cell>
        </row>
        <row r="381">
          <cell r="A381" t="str">
            <v/>
          </cell>
          <cell r="B381"/>
          <cell r="C381"/>
          <cell r="D381"/>
          <cell r="E381" t="str">
            <v/>
          </cell>
          <cell r="F381" t="str">
            <v/>
          </cell>
          <cell r="G381" t="str">
            <v/>
          </cell>
        </row>
        <row r="382">
          <cell r="B382"/>
          <cell r="C382"/>
          <cell r="D382"/>
          <cell r="E382"/>
          <cell r="F382" t="str">
            <v>SUBTOTAL</v>
          </cell>
          <cell r="G382" t="str">
            <v/>
          </cell>
        </row>
        <row r="383">
          <cell r="A383"/>
          <cell r="B383"/>
          <cell r="C383"/>
          <cell r="D383"/>
          <cell r="E383"/>
          <cell r="F383"/>
        </row>
        <row r="384">
          <cell r="A384" t="str">
            <v>IV. MANO DE OBRA</v>
          </cell>
          <cell r="B384"/>
          <cell r="C384"/>
          <cell r="D384"/>
          <cell r="E384"/>
          <cell r="F384"/>
          <cell r="G384"/>
        </row>
        <row r="385">
          <cell r="A385" t="str">
            <v>CÓDIGO</v>
          </cell>
          <cell r="B385" t="str">
            <v>CARGOS PERSONAL</v>
          </cell>
          <cell r="C385"/>
          <cell r="D385" t="str">
            <v>CANTIDAD</v>
          </cell>
          <cell r="E385" t="str">
            <v>JORNAL TOTAL</v>
          </cell>
          <cell r="F385" t="str">
            <v>RENDIMIENTO</v>
          </cell>
          <cell r="G385" t="str">
            <v>VR. UNITARIO</v>
          </cell>
        </row>
        <row r="386">
          <cell r="A386" t="str">
            <v/>
          </cell>
          <cell r="B386"/>
          <cell r="C386"/>
          <cell r="D386"/>
          <cell r="E386" t="str">
            <v/>
          </cell>
          <cell r="F386"/>
          <cell r="G386" t="str">
            <v/>
          </cell>
        </row>
        <row r="387">
          <cell r="A387" t="str">
            <v/>
          </cell>
          <cell r="B387"/>
          <cell r="C387"/>
          <cell r="D387"/>
          <cell r="E387" t="str">
            <v/>
          </cell>
          <cell r="F387" t="str">
            <v/>
          </cell>
          <cell r="G387" t="str">
            <v/>
          </cell>
        </row>
        <row r="388">
          <cell r="A388" t="str">
            <v/>
          </cell>
          <cell r="B388"/>
          <cell r="C388"/>
          <cell r="D388"/>
          <cell r="E388" t="str">
            <v/>
          </cell>
          <cell r="F388" t="str">
            <v/>
          </cell>
          <cell r="G388" t="str">
            <v/>
          </cell>
        </row>
        <row r="389">
          <cell r="A389" t="str">
            <v/>
          </cell>
          <cell r="B389"/>
          <cell r="C389"/>
          <cell r="D389"/>
          <cell r="E389" t="str">
            <v/>
          </cell>
          <cell r="F389" t="str">
            <v/>
          </cell>
          <cell r="G389" t="str">
            <v/>
          </cell>
        </row>
        <row r="390">
          <cell r="B390"/>
          <cell r="C390"/>
          <cell r="D390"/>
          <cell r="E390"/>
          <cell r="F390" t="str">
            <v>SUBTOTAL</v>
          </cell>
          <cell r="G390" t="str">
            <v/>
          </cell>
        </row>
        <row r="391">
          <cell r="A391"/>
          <cell r="B391"/>
          <cell r="C391"/>
          <cell r="D391"/>
          <cell r="E391"/>
          <cell r="F391"/>
        </row>
        <row r="392">
          <cell r="A392" t="str">
            <v>V. SERVICIOS</v>
          </cell>
          <cell r="B392"/>
          <cell r="C392"/>
          <cell r="D392"/>
          <cell r="E392"/>
          <cell r="F392"/>
          <cell r="G392"/>
        </row>
        <row r="393">
          <cell r="A393" t="str">
            <v>CÓDIGO</v>
          </cell>
          <cell r="B393" t="str">
            <v>DESCRIPCIÓN</v>
          </cell>
          <cell r="C393"/>
          <cell r="D393" t="str">
            <v>UNIDAD</v>
          </cell>
          <cell r="E393" t="str">
            <v>CANTIDAD</v>
          </cell>
          <cell r="F393" t="str">
            <v>PRECIO UNIT.</v>
          </cell>
          <cell r="G393" t="str">
            <v>VR. UNITARIO</v>
          </cell>
        </row>
        <row r="394">
          <cell r="A394" t="str">
            <v/>
          </cell>
          <cell r="B394"/>
          <cell r="C394"/>
          <cell r="D394" t="str">
            <v/>
          </cell>
          <cell r="E394"/>
          <cell r="F394" t="str">
            <v/>
          </cell>
          <cell r="G394" t="str">
            <v/>
          </cell>
        </row>
        <row r="395">
          <cell r="A395" t="str">
            <v/>
          </cell>
          <cell r="B395"/>
          <cell r="C395"/>
          <cell r="D395" t="str">
            <v/>
          </cell>
          <cell r="E395"/>
          <cell r="F395" t="str">
            <v/>
          </cell>
          <cell r="G395" t="str">
            <v/>
          </cell>
        </row>
        <row r="396">
          <cell r="A396" t="str">
            <v/>
          </cell>
          <cell r="B396"/>
          <cell r="C396"/>
          <cell r="D396" t="str">
            <v/>
          </cell>
          <cell r="E396"/>
          <cell r="F396" t="str">
            <v/>
          </cell>
          <cell r="G396" t="str">
            <v/>
          </cell>
        </row>
        <row r="397">
          <cell r="B397"/>
          <cell r="C397"/>
          <cell r="D397"/>
          <cell r="E397"/>
          <cell r="F397" t="str">
            <v>SUBTOTAL</v>
          </cell>
          <cell r="G397" t="str">
            <v/>
          </cell>
        </row>
        <row r="398">
          <cell r="A398"/>
          <cell r="B398"/>
          <cell r="C398"/>
          <cell r="D398"/>
          <cell r="E398"/>
          <cell r="F398"/>
        </row>
        <row r="399">
          <cell r="A399" t="str">
            <v>TOTAL COSTO DIRECTO</v>
          </cell>
          <cell r="B399"/>
          <cell r="C399"/>
          <cell r="D399"/>
          <cell r="E399"/>
          <cell r="F399"/>
          <cell r="G399" t="str">
            <v/>
          </cell>
        </row>
        <row r="400">
          <cell r="B400"/>
          <cell r="C400"/>
          <cell r="D400"/>
          <cell r="E400"/>
          <cell r="F400"/>
          <cell r="G400"/>
        </row>
        <row r="401">
          <cell r="A401" t="str">
            <v>2. COSTOS INDIRECTOS</v>
          </cell>
          <cell r="B401"/>
          <cell r="C401"/>
          <cell r="D401"/>
          <cell r="E401"/>
          <cell r="F401"/>
          <cell r="G401"/>
        </row>
        <row r="402">
          <cell r="A402"/>
          <cell r="B402"/>
          <cell r="C402"/>
          <cell r="D402"/>
          <cell r="E402"/>
          <cell r="F402"/>
          <cell r="G402"/>
        </row>
        <row r="403">
          <cell r="A403" t="str">
            <v>DESCRIPCIÓN</v>
          </cell>
          <cell r="B403"/>
          <cell r="C403"/>
          <cell r="D403"/>
          <cell r="E403"/>
          <cell r="F403" t="str">
            <v>PORCENTAJE</v>
          </cell>
          <cell r="G403" t="str">
            <v>VALOR TOTAL</v>
          </cell>
        </row>
        <row r="404">
          <cell r="A404" t="str">
            <v>ADMINISTRACION</v>
          </cell>
          <cell r="B404"/>
          <cell r="C404"/>
          <cell r="D404"/>
          <cell r="E404"/>
          <cell r="F404">
            <v>0.2452</v>
          </cell>
          <cell r="G404" t="str">
            <v/>
          </cell>
        </row>
        <row r="405">
          <cell r="A405" t="str">
            <v>IMPREVISTOS</v>
          </cell>
          <cell r="B405"/>
          <cell r="C405"/>
          <cell r="D405"/>
          <cell r="E405"/>
          <cell r="F405" t="str">
            <v/>
          </cell>
          <cell r="G405" t="str">
            <v/>
          </cell>
        </row>
        <row r="406">
          <cell r="A406" t="str">
            <v>UTILIDADES</v>
          </cell>
          <cell r="B406"/>
          <cell r="C406"/>
          <cell r="D406"/>
          <cell r="E406"/>
          <cell r="F406">
            <v>0.05</v>
          </cell>
          <cell r="G406" t="str">
            <v/>
          </cell>
        </row>
        <row r="407">
          <cell r="A407" t="str">
            <v>TOTAL COSTO INDIRECTO</v>
          </cell>
          <cell r="B407"/>
          <cell r="C407"/>
          <cell r="D407"/>
          <cell r="E407"/>
          <cell r="F407">
            <v>0.29520000000000002</v>
          </cell>
          <cell r="G407" t="str">
            <v/>
          </cell>
        </row>
        <row r="408">
          <cell r="B408"/>
          <cell r="C408"/>
          <cell r="D408"/>
          <cell r="E408"/>
          <cell r="F408"/>
          <cell r="G408"/>
        </row>
        <row r="409">
          <cell r="A409" t="str">
            <v>PRECIO UNITARIO TOTAL APROXIMADO AL PESO</v>
          </cell>
          <cell r="B409"/>
          <cell r="C409"/>
          <cell r="D409"/>
          <cell r="E409"/>
          <cell r="F409"/>
          <cell r="G409" t="str">
            <v/>
          </cell>
        </row>
        <row r="411">
          <cell r="B411" t="str">
            <v>RESPONSABLE: LUIS ROBERTO MONTERROSA OROZCO</v>
          </cell>
          <cell r="C411"/>
          <cell r="D411"/>
          <cell r="G411"/>
        </row>
        <row r="412">
          <cell r="B412" t="str">
            <v>ING. CIVIL CONSULTOR EXTERNO</v>
          </cell>
          <cell r="C412"/>
          <cell r="D412"/>
          <cell r="G412"/>
        </row>
        <row r="413">
          <cell r="B413" t="str">
            <v>PLANEACION MUNICIPAL</v>
          </cell>
          <cell r="C413"/>
          <cell r="D413"/>
          <cell r="E413"/>
          <cell r="F413"/>
          <cell r="G413"/>
        </row>
        <row r="414">
          <cell r="A414"/>
          <cell r="B414" t="str">
            <v>M.P. 5202140692</v>
          </cell>
          <cell r="D414" t="str">
            <v>FIRMA RESPONSABLE</v>
          </cell>
          <cell r="E414"/>
          <cell r="F414"/>
        </row>
        <row r="415">
          <cell r="A415" t="str">
            <v>DEPARTAMENTO DE ANTIOQUIA</v>
          </cell>
          <cell r="B415"/>
          <cell r="C415"/>
          <cell r="D415"/>
          <cell r="E415"/>
          <cell r="F415" t="str">
            <v/>
          </cell>
          <cell r="G415"/>
        </row>
        <row r="416">
          <cell r="A416" t="str">
            <v>MUNICIPIO DE CAUCASIA</v>
          </cell>
          <cell r="B416"/>
          <cell r="C416"/>
          <cell r="D416"/>
          <cell r="E416"/>
          <cell r="F416"/>
          <cell r="G416"/>
        </row>
        <row r="417">
          <cell r="A417" t="str">
            <v>PROYECTO: CONSTRUCCION DE PAVIMENTO RIGIDO URBANO EN LA URBANIZACION VILLA SUAREZ DEL MUNICIPIO DE CAUCASIA ,ANTIOQUIA</v>
          </cell>
          <cell r="B417"/>
          <cell r="C417"/>
          <cell r="D417"/>
          <cell r="E417"/>
          <cell r="F417"/>
          <cell r="G417"/>
        </row>
        <row r="418">
          <cell r="A418"/>
          <cell r="B418"/>
          <cell r="C418"/>
          <cell r="D418"/>
          <cell r="F418"/>
          <cell r="G418"/>
        </row>
        <row r="419">
          <cell r="A419" t="str">
            <v>ANÁLISIS DE PRECIOS UNITARIOS AUXILIARES</v>
          </cell>
          <cell r="B419"/>
          <cell r="C419"/>
          <cell r="D419"/>
          <cell r="E419"/>
          <cell r="F419"/>
          <cell r="G419"/>
        </row>
        <row r="421">
          <cell r="A421" t="str">
            <v>ITEM</v>
          </cell>
          <cell r="B421" t="str">
            <v>DESCRIPCIÓN</v>
          </cell>
          <cell r="C421"/>
          <cell r="D421"/>
          <cell r="E421" t="str">
            <v>UNIDAD</v>
          </cell>
          <cell r="F421" t="str">
            <v>CANTIDAD</v>
          </cell>
          <cell r="G421" t="str">
            <v>COSTO DIRECTO</v>
          </cell>
        </row>
        <row r="422">
          <cell r="A422" t="str">
            <v>SA007</v>
          </cell>
          <cell r="B422" t="str">
            <v>MORTERO 1:2 EN OBRA (GROUT)</v>
          </cell>
          <cell r="C422"/>
          <cell r="D422"/>
          <cell r="E422" t="str">
            <v>M3</v>
          </cell>
          <cell r="F422" t="str">
            <v>N.D.</v>
          </cell>
          <cell r="G422" t="str">
            <v/>
          </cell>
        </row>
        <row r="424">
          <cell r="A424" t="str">
            <v>1. COSTOS DIRECTOS</v>
          </cell>
          <cell r="B424"/>
          <cell r="C424"/>
          <cell r="D424"/>
          <cell r="E424"/>
          <cell r="F424"/>
          <cell r="G424"/>
        </row>
        <row r="425">
          <cell r="A425"/>
          <cell r="B425"/>
          <cell r="C425"/>
          <cell r="D425"/>
          <cell r="E425"/>
          <cell r="F425"/>
          <cell r="G425"/>
        </row>
        <row r="426">
          <cell r="A426" t="str">
            <v>I. EQUIPO</v>
          </cell>
          <cell r="B426"/>
          <cell r="C426"/>
          <cell r="D426"/>
          <cell r="E426"/>
          <cell r="F426"/>
          <cell r="G426"/>
        </row>
        <row r="427">
          <cell r="A427" t="str">
            <v>CÓDIGO</v>
          </cell>
          <cell r="B427" t="str">
            <v>DESCRIPCIÓN</v>
          </cell>
          <cell r="C427"/>
          <cell r="D427" t="str">
            <v>UNIDAD</v>
          </cell>
          <cell r="E427" t="str">
            <v>TARIFA</v>
          </cell>
          <cell r="F427" t="str">
            <v>RENDIMIENTO</v>
          </cell>
          <cell r="G427" t="str">
            <v>VR. UNITARIO</v>
          </cell>
        </row>
        <row r="428">
          <cell r="A428" t="str">
            <v/>
          </cell>
          <cell r="B428"/>
          <cell r="C428"/>
          <cell r="D428" t="str">
            <v/>
          </cell>
          <cell r="E428" t="str">
            <v/>
          </cell>
          <cell r="F428"/>
          <cell r="G428" t="str">
            <v/>
          </cell>
        </row>
        <row r="429">
          <cell r="A429" t="str">
            <v/>
          </cell>
          <cell r="B429"/>
          <cell r="C429"/>
          <cell r="D429" t="str">
            <v/>
          </cell>
          <cell r="E429" t="str">
            <v/>
          </cell>
          <cell r="F429"/>
          <cell r="G429" t="str">
            <v/>
          </cell>
        </row>
        <row r="430">
          <cell r="A430" t="str">
            <v/>
          </cell>
          <cell r="B430"/>
          <cell r="C430"/>
          <cell r="D430" t="str">
            <v/>
          </cell>
          <cell r="E430" t="str">
            <v/>
          </cell>
          <cell r="F430"/>
          <cell r="G430" t="str">
            <v/>
          </cell>
        </row>
        <row r="431">
          <cell r="A431" t="str">
            <v/>
          </cell>
          <cell r="B431"/>
          <cell r="C431"/>
          <cell r="D431" t="str">
            <v/>
          </cell>
          <cell r="E431" t="str">
            <v/>
          </cell>
          <cell r="F431"/>
          <cell r="G431" t="str">
            <v/>
          </cell>
        </row>
        <row r="432">
          <cell r="A432" t="str">
            <v/>
          </cell>
          <cell r="B432" t="str">
            <v/>
          </cell>
          <cell r="C432"/>
          <cell r="D432" t="str">
            <v/>
          </cell>
          <cell r="E432" t="str">
            <v/>
          </cell>
          <cell r="F432" t="str">
            <v/>
          </cell>
          <cell r="G432" t="str">
            <v/>
          </cell>
        </row>
        <row r="433">
          <cell r="B433"/>
          <cell r="C433"/>
          <cell r="D433"/>
          <cell r="E433"/>
          <cell r="F433" t="str">
            <v>SUBTOTAL</v>
          </cell>
          <cell r="G433" t="str">
            <v/>
          </cell>
        </row>
        <row r="434">
          <cell r="A434"/>
          <cell r="B434"/>
          <cell r="C434"/>
          <cell r="D434"/>
          <cell r="E434"/>
          <cell r="F434"/>
        </row>
        <row r="435">
          <cell r="A435" t="str">
            <v>II. MATERIALES</v>
          </cell>
          <cell r="B435"/>
          <cell r="C435"/>
          <cell r="D435"/>
          <cell r="E435"/>
          <cell r="F435"/>
          <cell r="G435"/>
        </row>
        <row r="436">
          <cell r="A436" t="str">
            <v>CÓDIGO</v>
          </cell>
          <cell r="B436" t="str">
            <v>DESCRIPCIÓN</v>
          </cell>
          <cell r="C436" t="str">
            <v>UNIDAD</v>
          </cell>
          <cell r="D436" t="str">
            <v>CANTIDAD</v>
          </cell>
          <cell r="E436" t="str">
            <v>DESP.</v>
          </cell>
          <cell r="F436" t="str">
            <v>PRECIO UNIT.</v>
          </cell>
          <cell r="G436" t="str">
            <v>VR. UNITARIO</v>
          </cell>
        </row>
        <row r="437">
          <cell r="A437" t="str">
            <v/>
          </cell>
          <cell r="B437"/>
          <cell r="C437" t="str">
            <v/>
          </cell>
          <cell r="D437"/>
          <cell r="E437"/>
          <cell r="F437" t="str">
            <v/>
          </cell>
          <cell r="G437" t="str">
            <v/>
          </cell>
        </row>
        <row r="438">
          <cell r="A438" t="str">
            <v/>
          </cell>
          <cell r="B438"/>
          <cell r="C438" t="str">
            <v/>
          </cell>
          <cell r="D438"/>
          <cell r="E438"/>
          <cell r="F438" t="str">
            <v/>
          </cell>
          <cell r="G438" t="str">
            <v/>
          </cell>
        </row>
        <row r="439">
          <cell r="A439" t="str">
            <v/>
          </cell>
          <cell r="B439"/>
          <cell r="C439" t="str">
            <v/>
          </cell>
          <cell r="D439"/>
          <cell r="E439"/>
          <cell r="F439" t="str">
            <v/>
          </cell>
          <cell r="G439" t="str">
            <v/>
          </cell>
        </row>
        <row r="440">
          <cell r="A440" t="str">
            <v/>
          </cell>
          <cell r="B440"/>
          <cell r="C440" t="str">
            <v/>
          </cell>
          <cell r="D440"/>
          <cell r="E440"/>
          <cell r="F440" t="str">
            <v/>
          </cell>
          <cell r="G440" t="str">
            <v/>
          </cell>
        </row>
        <row r="441">
          <cell r="A441" t="str">
            <v/>
          </cell>
          <cell r="B441"/>
          <cell r="C441" t="str">
            <v/>
          </cell>
          <cell r="D441"/>
          <cell r="E441"/>
          <cell r="F441" t="str">
            <v/>
          </cell>
          <cell r="G441" t="str">
            <v/>
          </cell>
        </row>
        <row r="442">
          <cell r="A442" t="str">
            <v/>
          </cell>
          <cell r="B442"/>
          <cell r="C442" t="str">
            <v/>
          </cell>
          <cell r="D442"/>
          <cell r="E442"/>
          <cell r="F442" t="str">
            <v/>
          </cell>
          <cell r="G442" t="str">
            <v/>
          </cell>
        </row>
        <row r="443">
          <cell r="A443" t="str">
            <v/>
          </cell>
          <cell r="B443"/>
          <cell r="C443" t="str">
            <v/>
          </cell>
          <cell r="D443"/>
          <cell r="E443"/>
          <cell r="F443" t="str">
            <v/>
          </cell>
          <cell r="G443" t="str">
            <v/>
          </cell>
        </row>
        <row r="444">
          <cell r="B444"/>
          <cell r="C444"/>
          <cell r="D444"/>
          <cell r="E444"/>
          <cell r="F444" t="str">
            <v>SUBTOTAL</v>
          </cell>
          <cell r="G444" t="str">
            <v/>
          </cell>
        </row>
        <row r="445">
          <cell r="A445"/>
          <cell r="B445"/>
          <cell r="C445"/>
          <cell r="D445"/>
          <cell r="E445"/>
          <cell r="F445"/>
        </row>
        <row r="446">
          <cell r="A446" t="str">
            <v>III. TRANSPORTES</v>
          </cell>
          <cell r="B446"/>
          <cell r="C446"/>
          <cell r="D446"/>
          <cell r="E446"/>
          <cell r="F446"/>
          <cell r="G446"/>
        </row>
        <row r="447">
          <cell r="A447" t="str">
            <v>CÓDIGO</v>
          </cell>
          <cell r="B447" t="str">
            <v>DESCRIPCIÓN</v>
          </cell>
          <cell r="C447" t="str">
            <v>TIPO</v>
          </cell>
          <cell r="D447" t="str">
            <v>VOLUMEN/PESO</v>
          </cell>
          <cell r="E447" t="str">
            <v>DISTANCIA</v>
          </cell>
          <cell r="F447" t="str">
            <v>TARIFA</v>
          </cell>
          <cell r="G447" t="str">
            <v>VR. UNITARIO</v>
          </cell>
        </row>
        <row r="448">
          <cell r="A448" t="str">
            <v/>
          </cell>
          <cell r="B448"/>
          <cell r="C448"/>
          <cell r="D448"/>
          <cell r="E448" t="str">
            <v/>
          </cell>
          <cell r="F448" t="str">
            <v/>
          </cell>
          <cell r="G448" t="str">
            <v/>
          </cell>
        </row>
        <row r="449">
          <cell r="A449" t="str">
            <v/>
          </cell>
          <cell r="B449"/>
          <cell r="C449"/>
          <cell r="D449"/>
          <cell r="E449" t="str">
            <v/>
          </cell>
          <cell r="F449" t="str">
            <v/>
          </cell>
          <cell r="G449" t="str">
            <v/>
          </cell>
        </row>
        <row r="450">
          <cell r="A450" t="str">
            <v/>
          </cell>
          <cell r="B450"/>
          <cell r="C450"/>
          <cell r="D450"/>
          <cell r="E450" t="str">
            <v/>
          </cell>
          <cell r="F450" t="str">
            <v/>
          </cell>
          <cell r="G450" t="str">
            <v/>
          </cell>
        </row>
        <row r="451">
          <cell r="B451"/>
          <cell r="C451"/>
          <cell r="D451"/>
          <cell r="E451"/>
          <cell r="F451" t="str">
            <v>SUBTOTAL</v>
          </cell>
          <cell r="G451" t="str">
            <v/>
          </cell>
        </row>
        <row r="452">
          <cell r="A452"/>
          <cell r="B452"/>
          <cell r="C452"/>
          <cell r="D452"/>
          <cell r="E452"/>
          <cell r="F452"/>
        </row>
        <row r="453">
          <cell r="A453" t="str">
            <v>IV. MANO DE OBRA</v>
          </cell>
          <cell r="B453"/>
          <cell r="C453"/>
          <cell r="D453"/>
          <cell r="E453"/>
          <cell r="F453"/>
          <cell r="G453"/>
        </row>
        <row r="454">
          <cell r="A454" t="str">
            <v>CÓDIGO</v>
          </cell>
          <cell r="B454" t="str">
            <v>CARGOS PERSONAL</v>
          </cell>
          <cell r="C454"/>
          <cell r="D454" t="str">
            <v>CANTIDAD</v>
          </cell>
          <cell r="E454" t="str">
            <v>JORNAL TOTAL</v>
          </cell>
          <cell r="F454" t="str">
            <v>RENDIMIENTO</v>
          </cell>
          <cell r="G454" t="str">
            <v>VR. UNITARIO</v>
          </cell>
        </row>
        <row r="455">
          <cell r="A455" t="str">
            <v/>
          </cell>
          <cell r="B455"/>
          <cell r="C455"/>
          <cell r="D455"/>
          <cell r="E455" t="str">
            <v/>
          </cell>
          <cell r="F455">
            <v>8</v>
          </cell>
          <cell r="G455" t="str">
            <v/>
          </cell>
        </row>
        <row r="456">
          <cell r="A456" t="str">
            <v/>
          </cell>
          <cell r="B456"/>
          <cell r="C456"/>
          <cell r="D456"/>
          <cell r="E456" t="str">
            <v/>
          </cell>
          <cell r="F456" t="str">
            <v/>
          </cell>
          <cell r="G456" t="str">
            <v/>
          </cell>
        </row>
        <row r="457">
          <cell r="A457" t="str">
            <v/>
          </cell>
          <cell r="B457"/>
          <cell r="C457"/>
          <cell r="D457"/>
          <cell r="E457" t="str">
            <v/>
          </cell>
          <cell r="F457" t="str">
            <v/>
          </cell>
          <cell r="G457" t="str">
            <v/>
          </cell>
        </row>
        <row r="458">
          <cell r="A458" t="str">
            <v/>
          </cell>
          <cell r="B458"/>
          <cell r="C458"/>
          <cell r="D458"/>
          <cell r="E458" t="str">
            <v/>
          </cell>
          <cell r="F458" t="str">
            <v/>
          </cell>
          <cell r="G458" t="str">
            <v/>
          </cell>
        </row>
        <row r="459">
          <cell r="B459"/>
          <cell r="C459"/>
          <cell r="D459"/>
          <cell r="E459"/>
          <cell r="F459" t="str">
            <v>SUBTOTAL</v>
          </cell>
          <cell r="G459" t="str">
            <v/>
          </cell>
        </row>
        <row r="460">
          <cell r="A460"/>
          <cell r="B460"/>
          <cell r="C460"/>
          <cell r="D460"/>
          <cell r="E460"/>
          <cell r="F460"/>
        </row>
        <row r="461">
          <cell r="A461" t="str">
            <v>V. SERVICIOS</v>
          </cell>
          <cell r="B461"/>
          <cell r="C461"/>
          <cell r="D461"/>
          <cell r="E461"/>
          <cell r="F461"/>
          <cell r="G461"/>
        </row>
        <row r="462">
          <cell r="A462" t="str">
            <v>CÓDIGO</v>
          </cell>
          <cell r="B462" t="str">
            <v>DESCRIPCIÓN</v>
          </cell>
          <cell r="C462"/>
          <cell r="D462" t="str">
            <v>UNIDAD</v>
          </cell>
          <cell r="E462" t="str">
            <v>CANTIDAD</v>
          </cell>
          <cell r="F462" t="str">
            <v>PRECIO UNIT.</v>
          </cell>
          <cell r="G462" t="str">
            <v>VR. UNITARIO</v>
          </cell>
        </row>
        <row r="463">
          <cell r="A463" t="str">
            <v/>
          </cell>
          <cell r="B463"/>
          <cell r="C463"/>
          <cell r="D463" t="str">
            <v/>
          </cell>
          <cell r="E463"/>
          <cell r="F463" t="str">
            <v/>
          </cell>
          <cell r="G463" t="str">
            <v/>
          </cell>
        </row>
        <row r="464">
          <cell r="A464" t="str">
            <v/>
          </cell>
          <cell r="B464"/>
          <cell r="C464"/>
          <cell r="D464" t="str">
            <v/>
          </cell>
          <cell r="E464"/>
          <cell r="F464" t="str">
            <v/>
          </cell>
          <cell r="G464" t="str">
            <v/>
          </cell>
        </row>
        <row r="465">
          <cell r="A465" t="str">
            <v/>
          </cell>
          <cell r="B465"/>
          <cell r="C465"/>
          <cell r="D465" t="str">
            <v/>
          </cell>
          <cell r="E465"/>
          <cell r="F465" t="str">
            <v/>
          </cell>
          <cell r="G465" t="str">
            <v/>
          </cell>
        </row>
        <row r="466">
          <cell r="B466"/>
          <cell r="C466"/>
          <cell r="D466"/>
          <cell r="E466"/>
          <cell r="F466" t="str">
            <v>SUBTOTAL</v>
          </cell>
          <cell r="G466" t="str">
            <v/>
          </cell>
        </row>
        <row r="467">
          <cell r="A467"/>
          <cell r="B467"/>
          <cell r="C467"/>
          <cell r="D467"/>
          <cell r="E467"/>
          <cell r="F467"/>
        </row>
        <row r="468">
          <cell r="A468" t="str">
            <v>TOTAL COSTO DIRECTO</v>
          </cell>
          <cell r="B468"/>
          <cell r="C468"/>
          <cell r="D468"/>
          <cell r="E468"/>
          <cell r="F468"/>
          <cell r="G468" t="str">
            <v/>
          </cell>
        </row>
        <row r="469">
          <cell r="B469"/>
          <cell r="C469"/>
          <cell r="D469"/>
          <cell r="E469"/>
          <cell r="F469"/>
          <cell r="G469"/>
        </row>
        <row r="470">
          <cell r="A470" t="str">
            <v>2. COSTOS INDIRECTOS</v>
          </cell>
          <cell r="B470"/>
          <cell r="C470"/>
          <cell r="D470"/>
          <cell r="E470"/>
          <cell r="F470"/>
          <cell r="G470"/>
        </row>
        <row r="471">
          <cell r="A471"/>
          <cell r="B471"/>
          <cell r="C471"/>
          <cell r="D471"/>
          <cell r="E471"/>
          <cell r="F471"/>
          <cell r="G471"/>
        </row>
        <row r="472">
          <cell r="A472" t="str">
            <v>DESCRIPCIÓN</v>
          </cell>
          <cell r="B472"/>
          <cell r="C472"/>
          <cell r="D472"/>
          <cell r="E472"/>
          <cell r="F472" t="str">
            <v>PORCENTAJE</v>
          </cell>
          <cell r="G472" t="str">
            <v>VALOR TOTAL</v>
          </cell>
        </row>
        <row r="473">
          <cell r="A473" t="str">
            <v>ADMINISTRACION</v>
          </cell>
          <cell r="B473"/>
          <cell r="C473"/>
          <cell r="D473"/>
          <cell r="E473"/>
          <cell r="F473">
            <v>0.2452</v>
          </cell>
          <cell r="G473" t="str">
            <v/>
          </cell>
        </row>
        <row r="474">
          <cell r="A474" t="str">
            <v>IMPREVISTOS</v>
          </cell>
          <cell r="B474"/>
          <cell r="C474"/>
          <cell r="D474"/>
          <cell r="E474"/>
          <cell r="F474" t="str">
            <v/>
          </cell>
          <cell r="G474" t="str">
            <v/>
          </cell>
        </row>
        <row r="475">
          <cell r="A475" t="str">
            <v>UTILIDADES</v>
          </cell>
          <cell r="B475"/>
          <cell r="C475"/>
          <cell r="D475"/>
          <cell r="E475"/>
          <cell r="F475">
            <v>0.05</v>
          </cell>
          <cell r="G475" t="str">
            <v/>
          </cell>
        </row>
        <row r="476">
          <cell r="A476" t="str">
            <v>TOTAL COSTO INDIRECTO</v>
          </cell>
          <cell r="B476"/>
          <cell r="C476"/>
          <cell r="D476"/>
          <cell r="E476"/>
          <cell r="F476">
            <v>0.29520000000000002</v>
          </cell>
          <cell r="G476" t="str">
            <v/>
          </cell>
        </row>
        <row r="477">
          <cell r="B477"/>
          <cell r="C477"/>
          <cell r="D477"/>
          <cell r="E477"/>
          <cell r="F477"/>
          <cell r="G477"/>
        </row>
        <row r="478">
          <cell r="A478" t="str">
            <v>PRECIO UNITARIO TOTAL APROXIMADO AL PESO</v>
          </cell>
          <cell r="B478"/>
          <cell r="C478"/>
          <cell r="D478"/>
          <cell r="E478"/>
          <cell r="F478"/>
          <cell r="G478" t="str">
            <v/>
          </cell>
        </row>
        <row r="480">
          <cell r="B480" t="str">
            <v>RESPONSABLE: LUIS ROBERTO MONTERROSA OROZCO</v>
          </cell>
          <cell r="C480"/>
          <cell r="D480"/>
          <cell r="G480"/>
        </row>
        <row r="481">
          <cell r="B481" t="str">
            <v>ING. CIVIL CONSULTOR EXTERNO</v>
          </cell>
          <cell r="C481"/>
          <cell r="D481"/>
          <cell r="G481"/>
        </row>
        <row r="482">
          <cell r="B482" t="str">
            <v>PLANEACION MUNICIPAL</v>
          </cell>
          <cell r="C482"/>
          <cell r="D482"/>
          <cell r="E482"/>
          <cell r="F482"/>
          <cell r="G482"/>
        </row>
        <row r="483">
          <cell r="A483"/>
          <cell r="B483" t="str">
            <v>M.P. 5202140692</v>
          </cell>
          <cell r="D483" t="str">
            <v>FIRMA RESPONSABLE</v>
          </cell>
          <cell r="E483"/>
          <cell r="F483"/>
        </row>
        <row r="484">
          <cell r="A484" t="str">
            <v>DEPARTAMENTO DE ANTIOQUIA</v>
          </cell>
          <cell r="B484"/>
          <cell r="C484"/>
          <cell r="D484"/>
          <cell r="E484"/>
          <cell r="F484" t="str">
            <v/>
          </cell>
          <cell r="G484"/>
        </row>
        <row r="485">
          <cell r="A485" t="str">
            <v>MUNICIPIO DE CAUCASIA</v>
          </cell>
          <cell r="B485"/>
          <cell r="C485"/>
          <cell r="D485"/>
          <cell r="E485"/>
          <cell r="F485"/>
          <cell r="G485"/>
        </row>
        <row r="486">
          <cell r="A486" t="str">
            <v>PROYECTO: CONSTRUCCION DE PAVIMENTO RIGIDO URBANO EN LA URBANIZACION VILLA SUAREZ DEL MUNICIPIO DE CAUCASIA ,ANTIOQUIA</v>
          </cell>
          <cell r="B486"/>
          <cell r="C486"/>
          <cell r="D486"/>
          <cell r="E486"/>
          <cell r="F486"/>
          <cell r="G486"/>
        </row>
        <row r="487">
          <cell r="A487"/>
          <cell r="B487"/>
          <cell r="C487"/>
          <cell r="D487"/>
          <cell r="F487"/>
          <cell r="G487"/>
        </row>
        <row r="488">
          <cell r="A488" t="str">
            <v>ANÁLISIS DE PRECIOS UNITARIOS AUXILIARES</v>
          </cell>
          <cell r="B488"/>
          <cell r="C488"/>
          <cell r="D488"/>
          <cell r="E488"/>
          <cell r="F488"/>
          <cell r="G488"/>
        </row>
        <row r="490">
          <cell r="A490" t="str">
            <v>ITEM</v>
          </cell>
          <cell r="B490" t="str">
            <v>DESCRIPCIÓN</v>
          </cell>
          <cell r="C490"/>
          <cell r="D490"/>
          <cell r="E490" t="str">
            <v>UNIDAD</v>
          </cell>
          <cell r="F490" t="str">
            <v>CANTIDAD</v>
          </cell>
          <cell r="G490" t="str">
            <v>COSTO DIRECTO</v>
          </cell>
        </row>
        <row r="491">
          <cell r="A491" t="str">
            <v>SA008</v>
          </cell>
          <cell r="B491" t="str">
            <v>MORTERO 1:3 EN OBRA (REVOQUE)</v>
          </cell>
          <cell r="C491"/>
          <cell r="D491"/>
          <cell r="E491" t="str">
            <v>M3</v>
          </cell>
          <cell r="F491" t="str">
            <v>N.D.</v>
          </cell>
          <cell r="G491" t="str">
            <v/>
          </cell>
        </row>
        <row r="493">
          <cell r="A493" t="str">
            <v>1. COSTOS DIRECTOS</v>
          </cell>
          <cell r="B493"/>
          <cell r="C493"/>
          <cell r="D493"/>
          <cell r="E493"/>
          <cell r="F493"/>
          <cell r="G493"/>
        </row>
        <row r="494">
          <cell r="A494"/>
          <cell r="B494"/>
          <cell r="C494"/>
          <cell r="D494"/>
          <cell r="E494"/>
          <cell r="F494"/>
          <cell r="G494"/>
        </row>
        <row r="495">
          <cell r="A495" t="str">
            <v>I. EQUIPO</v>
          </cell>
          <cell r="B495"/>
          <cell r="C495"/>
          <cell r="D495"/>
          <cell r="E495"/>
          <cell r="F495"/>
          <cell r="G495"/>
        </row>
        <row r="496">
          <cell r="A496" t="str">
            <v>CÓDIGO</v>
          </cell>
          <cell r="B496" t="str">
            <v>DESCRIPCIÓN</v>
          </cell>
          <cell r="C496"/>
          <cell r="D496" t="str">
            <v>UNIDAD</v>
          </cell>
          <cell r="E496" t="str">
            <v>TARIFA</v>
          </cell>
          <cell r="F496" t="str">
            <v>RENDIMIENTO</v>
          </cell>
          <cell r="G496" t="str">
            <v>VR. UNITARIO</v>
          </cell>
        </row>
        <row r="497">
          <cell r="A497" t="str">
            <v/>
          </cell>
          <cell r="B497"/>
          <cell r="C497"/>
          <cell r="D497" t="str">
            <v/>
          </cell>
          <cell r="E497" t="str">
            <v/>
          </cell>
          <cell r="F497"/>
          <cell r="G497" t="str">
            <v/>
          </cell>
        </row>
        <row r="498">
          <cell r="A498" t="str">
            <v/>
          </cell>
          <cell r="B498"/>
          <cell r="C498"/>
          <cell r="D498" t="str">
            <v/>
          </cell>
          <cell r="E498" t="str">
            <v/>
          </cell>
          <cell r="F498"/>
          <cell r="G498" t="str">
            <v/>
          </cell>
        </row>
        <row r="499">
          <cell r="A499" t="str">
            <v/>
          </cell>
          <cell r="B499"/>
          <cell r="C499"/>
          <cell r="D499" t="str">
            <v/>
          </cell>
          <cell r="E499" t="str">
            <v/>
          </cell>
          <cell r="F499"/>
          <cell r="G499" t="str">
            <v/>
          </cell>
        </row>
        <row r="500">
          <cell r="A500" t="str">
            <v/>
          </cell>
          <cell r="B500"/>
          <cell r="C500"/>
          <cell r="D500" t="str">
            <v/>
          </cell>
          <cell r="E500" t="str">
            <v/>
          </cell>
          <cell r="F500"/>
          <cell r="G500" t="str">
            <v/>
          </cell>
        </row>
        <row r="501">
          <cell r="A501" t="str">
            <v/>
          </cell>
          <cell r="B501" t="str">
            <v/>
          </cell>
          <cell r="C501"/>
          <cell r="D501" t="str">
            <v/>
          </cell>
          <cell r="E501" t="str">
            <v/>
          </cell>
          <cell r="F501" t="str">
            <v/>
          </cell>
          <cell r="G501" t="str">
            <v/>
          </cell>
        </row>
        <row r="502">
          <cell r="B502"/>
          <cell r="C502"/>
          <cell r="D502"/>
          <cell r="E502"/>
          <cell r="F502" t="str">
            <v>SUBTOTAL</v>
          </cell>
          <cell r="G502" t="str">
            <v/>
          </cell>
        </row>
        <row r="503">
          <cell r="A503"/>
          <cell r="B503"/>
          <cell r="C503"/>
          <cell r="D503"/>
          <cell r="E503"/>
          <cell r="F503"/>
        </row>
        <row r="504">
          <cell r="A504" t="str">
            <v>II. MATERIALES</v>
          </cell>
          <cell r="B504"/>
          <cell r="C504"/>
          <cell r="D504"/>
          <cell r="E504"/>
          <cell r="F504"/>
          <cell r="G504"/>
        </row>
        <row r="505">
          <cell r="A505" t="str">
            <v>CÓDIGO</v>
          </cell>
          <cell r="B505" t="str">
            <v>DESCRIPCIÓN</v>
          </cell>
          <cell r="C505" t="str">
            <v>UNIDAD</v>
          </cell>
          <cell r="D505" t="str">
            <v>CANTIDAD</v>
          </cell>
          <cell r="E505" t="str">
            <v>DESP.</v>
          </cell>
          <cell r="F505" t="str">
            <v>PRECIO UNIT.</v>
          </cell>
          <cell r="G505" t="str">
            <v>VR. UNITARIO</v>
          </cell>
        </row>
        <row r="506">
          <cell r="A506" t="str">
            <v/>
          </cell>
          <cell r="B506"/>
          <cell r="C506" t="str">
            <v/>
          </cell>
          <cell r="D506"/>
          <cell r="E506"/>
          <cell r="F506" t="str">
            <v/>
          </cell>
          <cell r="G506" t="str">
            <v/>
          </cell>
        </row>
        <row r="507">
          <cell r="A507" t="str">
            <v/>
          </cell>
          <cell r="B507"/>
          <cell r="C507" t="str">
            <v/>
          </cell>
          <cell r="D507"/>
          <cell r="E507"/>
          <cell r="F507" t="str">
            <v/>
          </cell>
          <cell r="G507" t="str">
            <v/>
          </cell>
        </row>
        <row r="508">
          <cell r="A508" t="str">
            <v/>
          </cell>
          <cell r="B508"/>
          <cell r="C508" t="str">
            <v/>
          </cell>
          <cell r="D508"/>
          <cell r="E508"/>
          <cell r="F508" t="str">
            <v/>
          </cell>
          <cell r="G508" t="str">
            <v/>
          </cell>
        </row>
        <row r="509">
          <cell r="A509" t="str">
            <v/>
          </cell>
          <cell r="B509"/>
          <cell r="C509" t="str">
            <v/>
          </cell>
          <cell r="D509"/>
          <cell r="E509"/>
          <cell r="F509" t="str">
            <v/>
          </cell>
          <cell r="G509" t="str">
            <v/>
          </cell>
        </row>
        <row r="510">
          <cell r="A510" t="str">
            <v/>
          </cell>
          <cell r="B510"/>
          <cell r="C510" t="str">
            <v/>
          </cell>
          <cell r="D510"/>
          <cell r="E510"/>
          <cell r="F510" t="str">
            <v/>
          </cell>
          <cell r="G510" t="str">
            <v/>
          </cell>
        </row>
        <row r="511">
          <cell r="A511" t="str">
            <v/>
          </cell>
          <cell r="B511"/>
          <cell r="C511" t="str">
            <v/>
          </cell>
          <cell r="D511"/>
          <cell r="E511"/>
          <cell r="F511" t="str">
            <v/>
          </cell>
          <cell r="G511" t="str">
            <v/>
          </cell>
        </row>
        <row r="512">
          <cell r="A512" t="str">
            <v/>
          </cell>
          <cell r="B512"/>
          <cell r="C512" t="str">
            <v/>
          </cell>
          <cell r="D512"/>
          <cell r="E512"/>
          <cell r="F512" t="str">
            <v/>
          </cell>
          <cell r="G512" t="str">
            <v/>
          </cell>
        </row>
        <row r="513">
          <cell r="B513"/>
          <cell r="C513"/>
          <cell r="D513"/>
          <cell r="E513"/>
          <cell r="F513" t="str">
            <v>SUBTOTAL</v>
          </cell>
          <cell r="G513" t="str">
            <v/>
          </cell>
        </row>
        <row r="514">
          <cell r="A514"/>
          <cell r="B514"/>
          <cell r="C514"/>
          <cell r="D514"/>
          <cell r="E514"/>
          <cell r="F514"/>
        </row>
        <row r="515">
          <cell r="A515" t="str">
            <v>III. TRANSPORTES</v>
          </cell>
          <cell r="B515"/>
          <cell r="C515"/>
          <cell r="D515"/>
          <cell r="E515"/>
          <cell r="F515"/>
          <cell r="G515"/>
        </row>
        <row r="516">
          <cell r="A516" t="str">
            <v>CÓDIGO</v>
          </cell>
          <cell r="B516" t="str">
            <v>DESCRIPCIÓN</v>
          </cell>
          <cell r="C516" t="str">
            <v>TIPO</v>
          </cell>
          <cell r="D516" t="str">
            <v>VOLUMEN/PESO</v>
          </cell>
          <cell r="E516" t="str">
            <v>DISTANCIA</v>
          </cell>
          <cell r="F516" t="str">
            <v>TARIFA</v>
          </cell>
          <cell r="G516" t="str">
            <v>VR. UNITARIO</v>
          </cell>
        </row>
        <row r="517">
          <cell r="A517" t="str">
            <v/>
          </cell>
          <cell r="B517"/>
          <cell r="C517"/>
          <cell r="D517"/>
          <cell r="E517" t="str">
            <v/>
          </cell>
          <cell r="F517" t="str">
            <v/>
          </cell>
          <cell r="G517" t="str">
            <v/>
          </cell>
        </row>
        <row r="518">
          <cell r="A518" t="str">
            <v/>
          </cell>
          <cell r="B518"/>
          <cell r="C518"/>
          <cell r="D518"/>
          <cell r="E518" t="str">
            <v/>
          </cell>
          <cell r="F518" t="str">
            <v/>
          </cell>
          <cell r="G518" t="str">
            <v/>
          </cell>
        </row>
        <row r="519">
          <cell r="A519" t="str">
            <v/>
          </cell>
          <cell r="B519"/>
          <cell r="C519"/>
          <cell r="D519"/>
          <cell r="E519" t="str">
            <v/>
          </cell>
          <cell r="F519" t="str">
            <v/>
          </cell>
          <cell r="G519" t="str">
            <v/>
          </cell>
        </row>
        <row r="520">
          <cell r="B520"/>
          <cell r="C520"/>
          <cell r="D520"/>
          <cell r="E520"/>
          <cell r="F520" t="str">
            <v>SUBTOTAL</v>
          </cell>
          <cell r="G520" t="str">
            <v/>
          </cell>
        </row>
        <row r="521">
          <cell r="A521"/>
          <cell r="B521"/>
          <cell r="C521"/>
          <cell r="D521"/>
          <cell r="E521"/>
          <cell r="F521"/>
        </row>
        <row r="522">
          <cell r="A522" t="str">
            <v>IV. MANO DE OBRA</v>
          </cell>
          <cell r="B522"/>
          <cell r="C522"/>
          <cell r="D522"/>
          <cell r="E522"/>
          <cell r="F522"/>
          <cell r="G522"/>
        </row>
        <row r="523">
          <cell r="A523" t="str">
            <v>CÓDIGO</v>
          </cell>
          <cell r="B523" t="str">
            <v>CARGOS PERSONAL</v>
          </cell>
          <cell r="C523"/>
          <cell r="D523" t="str">
            <v>CANTIDAD</v>
          </cell>
          <cell r="E523" t="str">
            <v>JORNAL TOTAL</v>
          </cell>
          <cell r="F523" t="str">
            <v>RENDIMIENTO</v>
          </cell>
          <cell r="G523" t="str">
            <v>VR. UNITARIO</v>
          </cell>
        </row>
        <row r="524">
          <cell r="A524" t="str">
            <v/>
          </cell>
          <cell r="B524"/>
          <cell r="C524"/>
          <cell r="D524"/>
          <cell r="E524" t="str">
            <v/>
          </cell>
          <cell r="F524"/>
          <cell r="G524" t="str">
            <v/>
          </cell>
        </row>
        <row r="525">
          <cell r="A525" t="str">
            <v/>
          </cell>
          <cell r="B525"/>
          <cell r="C525"/>
          <cell r="D525"/>
          <cell r="E525" t="str">
            <v/>
          </cell>
          <cell r="F525" t="str">
            <v/>
          </cell>
          <cell r="G525" t="str">
            <v/>
          </cell>
        </row>
        <row r="526">
          <cell r="A526" t="str">
            <v/>
          </cell>
          <cell r="B526"/>
          <cell r="C526"/>
          <cell r="D526"/>
          <cell r="E526" t="str">
            <v/>
          </cell>
          <cell r="F526" t="str">
            <v/>
          </cell>
          <cell r="G526" t="str">
            <v/>
          </cell>
        </row>
        <row r="527">
          <cell r="A527" t="str">
            <v/>
          </cell>
          <cell r="B527"/>
          <cell r="C527"/>
          <cell r="D527"/>
          <cell r="E527" t="str">
            <v/>
          </cell>
          <cell r="F527" t="str">
            <v/>
          </cell>
          <cell r="G527" t="str">
            <v/>
          </cell>
        </row>
        <row r="528">
          <cell r="B528"/>
          <cell r="C528"/>
          <cell r="D528"/>
          <cell r="E528"/>
          <cell r="F528" t="str">
            <v>SUBTOTAL</v>
          </cell>
          <cell r="G528" t="str">
            <v/>
          </cell>
        </row>
        <row r="529">
          <cell r="A529"/>
          <cell r="B529"/>
          <cell r="C529"/>
          <cell r="D529"/>
          <cell r="E529"/>
          <cell r="F529"/>
        </row>
        <row r="530">
          <cell r="A530" t="str">
            <v>V. SERVICIOS</v>
          </cell>
          <cell r="B530"/>
          <cell r="C530"/>
          <cell r="D530"/>
          <cell r="E530"/>
          <cell r="F530"/>
          <cell r="G530"/>
        </row>
        <row r="531">
          <cell r="A531" t="str">
            <v>CÓDIGO</v>
          </cell>
          <cell r="B531" t="str">
            <v>DESCRIPCIÓN</v>
          </cell>
          <cell r="C531"/>
          <cell r="D531" t="str">
            <v>UNIDAD</v>
          </cell>
          <cell r="E531" t="str">
            <v>CANTIDAD</v>
          </cell>
          <cell r="F531" t="str">
            <v>PRECIO UNIT.</v>
          </cell>
          <cell r="G531" t="str">
            <v>VR. UNITARIO</v>
          </cell>
        </row>
        <row r="532">
          <cell r="A532" t="str">
            <v/>
          </cell>
          <cell r="B532"/>
          <cell r="C532"/>
          <cell r="D532" t="str">
            <v/>
          </cell>
          <cell r="E532"/>
          <cell r="F532" t="str">
            <v/>
          </cell>
          <cell r="G532" t="str">
            <v/>
          </cell>
        </row>
        <row r="533">
          <cell r="A533" t="str">
            <v/>
          </cell>
          <cell r="B533"/>
          <cell r="C533"/>
          <cell r="D533" t="str">
            <v/>
          </cell>
          <cell r="E533"/>
          <cell r="F533" t="str">
            <v/>
          </cell>
          <cell r="G533" t="str">
            <v/>
          </cell>
        </row>
        <row r="534">
          <cell r="A534" t="str">
            <v/>
          </cell>
          <cell r="B534"/>
          <cell r="C534"/>
          <cell r="D534" t="str">
            <v/>
          </cell>
          <cell r="E534"/>
          <cell r="F534" t="str">
            <v/>
          </cell>
          <cell r="G534" t="str">
            <v/>
          </cell>
        </row>
        <row r="535">
          <cell r="B535"/>
          <cell r="C535"/>
          <cell r="D535"/>
          <cell r="E535"/>
          <cell r="F535" t="str">
            <v>SUBTOTAL</v>
          </cell>
          <cell r="G535" t="str">
            <v/>
          </cell>
        </row>
        <row r="536">
          <cell r="A536"/>
          <cell r="B536"/>
          <cell r="C536"/>
          <cell r="D536"/>
          <cell r="E536"/>
          <cell r="F536"/>
        </row>
        <row r="537">
          <cell r="A537" t="str">
            <v>TOTAL COSTO DIRECTO</v>
          </cell>
          <cell r="B537"/>
          <cell r="C537"/>
          <cell r="D537"/>
          <cell r="E537"/>
          <cell r="F537"/>
          <cell r="G537" t="str">
            <v/>
          </cell>
        </row>
        <row r="538">
          <cell r="B538"/>
          <cell r="C538"/>
          <cell r="D538"/>
          <cell r="E538"/>
          <cell r="F538"/>
          <cell r="G538"/>
        </row>
        <row r="539">
          <cell r="A539" t="str">
            <v>2. COSTOS INDIRECTOS</v>
          </cell>
          <cell r="B539"/>
          <cell r="C539"/>
          <cell r="D539"/>
          <cell r="E539"/>
          <cell r="F539"/>
          <cell r="G539"/>
        </row>
        <row r="540">
          <cell r="A540"/>
          <cell r="B540"/>
          <cell r="C540"/>
          <cell r="D540"/>
          <cell r="E540"/>
          <cell r="F540"/>
          <cell r="G540"/>
        </row>
        <row r="541">
          <cell r="A541" t="str">
            <v>DESCRIPCIÓN</v>
          </cell>
          <cell r="B541"/>
          <cell r="C541"/>
          <cell r="D541"/>
          <cell r="E541"/>
          <cell r="F541" t="str">
            <v>PORCENTAJE</v>
          </cell>
          <cell r="G541" t="str">
            <v>VALOR TOTAL</v>
          </cell>
        </row>
        <row r="542">
          <cell r="A542" t="str">
            <v>ADMINISTRACION</v>
          </cell>
          <cell r="B542"/>
          <cell r="C542"/>
          <cell r="D542"/>
          <cell r="E542"/>
          <cell r="F542">
            <v>0.2452</v>
          </cell>
          <cell r="G542" t="str">
            <v/>
          </cell>
        </row>
        <row r="543">
          <cell r="A543" t="str">
            <v>IMPREVISTOS</v>
          </cell>
          <cell r="B543"/>
          <cell r="C543"/>
          <cell r="D543"/>
          <cell r="E543"/>
          <cell r="F543" t="str">
            <v/>
          </cell>
          <cell r="G543" t="str">
            <v/>
          </cell>
        </row>
        <row r="544">
          <cell r="A544" t="str">
            <v>UTILIDADES</v>
          </cell>
          <cell r="B544"/>
          <cell r="C544"/>
          <cell r="D544"/>
          <cell r="E544"/>
          <cell r="F544">
            <v>0.05</v>
          </cell>
          <cell r="G544" t="str">
            <v/>
          </cell>
        </row>
        <row r="545">
          <cell r="A545" t="str">
            <v>TOTAL COSTO INDIRECTO</v>
          </cell>
          <cell r="B545"/>
          <cell r="C545"/>
          <cell r="D545"/>
          <cell r="E545"/>
          <cell r="F545">
            <v>0.29520000000000002</v>
          </cell>
          <cell r="G545" t="str">
            <v/>
          </cell>
        </row>
        <row r="546">
          <cell r="B546"/>
          <cell r="C546"/>
          <cell r="D546"/>
          <cell r="E546"/>
          <cell r="F546"/>
          <cell r="G546"/>
        </row>
        <row r="547">
          <cell r="A547" t="str">
            <v>PRECIO UNITARIO TOTAL APROXIMADO AL PESO</v>
          </cell>
          <cell r="B547"/>
          <cell r="C547"/>
          <cell r="D547"/>
          <cell r="E547"/>
          <cell r="F547"/>
          <cell r="G547" t="str">
            <v/>
          </cell>
        </row>
        <row r="549">
          <cell r="B549" t="str">
            <v>RESPONSABLE: LUIS ROBERTO MONTERROSA OROZCO</v>
          </cell>
          <cell r="C549"/>
          <cell r="D549"/>
          <cell r="G549"/>
        </row>
        <row r="550">
          <cell r="B550" t="str">
            <v>ING. CIVIL CONSULTOR EXTERNO</v>
          </cell>
          <cell r="C550"/>
          <cell r="D550"/>
          <cell r="G550"/>
        </row>
        <row r="551">
          <cell r="B551" t="str">
            <v>PLANEACION MUNICIPAL</v>
          </cell>
          <cell r="C551"/>
          <cell r="D551"/>
          <cell r="E551"/>
          <cell r="F551"/>
          <cell r="G551"/>
        </row>
        <row r="552">
          <cell r="A552"/>
          <cell r="B552" t="str">
            <v>M.P. 5202140692</v>
          </cell>
          <cell r="D552" t="str">
            <v>FIRMA RESPONSABLE</v>
          </cell>
          <cell r="E552"/>
          <cell r="F552"/>
        </row>
        <row r="553">
          <cell r="A553" t="str">
            <v>DEPARTAMENTO DE ANTIOQUIA</v>
          </cell>
          <cell r="B553"/>
          <cell r="C553"/>
          <cell r="D553"/>
          <cell r="E553"/>
          <cell r="F553" t="str">
            <v/>
          </cell>
          <cell r="G553"/>
        </row>
        <row r="554">
          <cell r="A554" t="str">
            <v>MUNICIPIO DE CAUCASIA</v>
          </cell>
          <cell r="B554"/>
          <cell r="C554"/>
          <cell r="D554"/>
          <cell r="E554"/>
          <cell r="F554"/>
          <cell r="G554"/>
        </row>
        <row r="555">
          <cell r="A555" t="str">
            <v>PROYECTO: CONSTRUCCION DE PAVIMENTO RIGIDO URBANO EN LA URBANIZACION VILLA SUAREZ DEL MUNICIPIO DE CAUCASIA ,ANTIOQUIA</v>
          </cell>
          <cell r="B555"/>
          <cell r="C555"/>
          <cell r="D555"/>
          <cell r="E555"/>
          <cell r="F555"/>
          <cell r="G555"/>
        </row>
        <row r="556">
          <cell r="A556"/>
          <cell r="B556"/>
          <cell r="C556"/>
          <cell r="D556"/>
          <cell r="F556"/>
          <cell r="G556"/>
        </row>
        <row r="557">
          <cell r="A557" t="str">
            <v>ANÁLISIS DE PRECIOS UNITARIOS AUXILIARES</v>
          </cell>
          <cell r="B557"/>
          <cell r="C557"/>
          <cell r="D557"/>
          <cell r="E557"/>
          <cell r="F557"/>
          <cell r="G557"/>
        </row>
        <row r="559">
          <cell r="A559" t="str">
            <v>ITEM</v>
          </cell>
          <cell r="B559" t="str">
            <v>DESCRIPCIÓN</v>
          </cell>
          <cell r="C559"/>
          <cell r="D559"/>
          <cell r="E559" t="str">
            <v>UNIDAD</v>
          </cell>
          <cell r="F559" t="str">
            <v>CANTIDAD</v>
          </cell>
          <cell r="G559" t="str">
            <v>COSTO DIRECTO</v>
          </cell>
        </row>
        <row r="560">
          <cell r="A560" t="str">
            <v>SA009</v>
          </cell>
          <cell r="B560" t="str">
            <v>MORTERO 1:3 EN OBRA (GROUT)</v>
          </cell>
          <cell r="C560"/>
          <cell r="D560"/>
          <cell r="E560" t="str">
            <v>M3</v>
          </cell>
          <cell r="F560" t="str">
            <v>N.D.</v>
          </cell>
          <cell r="G560" t="str">
            <v/>
          </cell>
        </row>
        <row r="562">
          <cell r="A562" t="str">
            <v>1. COSTOS DIRECTOS</v>
          </cell>
          <cell r="B562"/>
          <cell r="C562"/>
          <cell r="D562"/>
          <cell r="E562"/>
          <cell r="F562"/>
          <cell r="G562"/>
        </row>
        <row r="563">
          <cell r="A563"/>
          <cell r="B563"/>
          <cell r="C563"/>
          <cell r="D563"/>
          <cell r="E563"/>
          <cell r="F563"/>
          <cell r="G563"/>
        </row>
        <row r="564">
          <cell r="A564" t="str">
            <v>I. EQUIPO</v>
          </cell>
          <cell r="B564"/>
          <cell r="C564"/>
          <cell r="D564"/>
          <cell r="E564"/>
          <cell r="F564"/>
          <cell r="G564"/>
        </row>
        <row r="565">
          <cell r="A565" t="str">
            <v>CÓDIGO</v>
          </cell>
          <cell r="B565" t="str">
            <v>DESCRIPCIÓN</v>
          </cell>
          <cell r="C565"/>
          <cell r="D565" t="str">
            <v>UNIDAD</v>
          </cell>
          <cell r="E565" t="str">
            <v>TARIFA</v>
          </cell>
          <cell r="F565" t="str">
            <v>RENDIMIENTO</v>
          </cell>
          <cell r="G565" t="str">
            <v>VR. UNITARIO</v>
          </cell>
        </row>
        <row r="566">
          <cell r="A566" t="str">
            <v/>
          </cell>
          <cell r="B566"/>
          <cell r="C566"/>
          <cell r="D566" t="str">
            <v/>
          </cell>
          <cell r="E566" t="str">
            <v/>
          </cell>
          <cell r="F566"/>
          <cell r="G566" t="str">
            <v/>
          </cell>
        </row>
        <row r="567">
          <cell r="A567" t="str">
            <v/>
          </cell>
          <cell r="B567"/>
          <cell r="C567"/>
          <cell r="D567" t="str">
            <v/>
          </cell>
          <cell r="E567" t="str">
            <v/>
          </cell>
          <cell r="F567"/>
          <cell r="G567" t="str">
            <v/>
          </cell>
        </row>
        <row r="568">
          <cell r="A568" t="str">
            <v/>
          </cell>
          <cell r="B568"/>
          <cell r="C568"/>
          <cell r="D568" t="str">
            <v/>
          </cell>
          <cell r="E568" t="str">
            <v/>
          </cell>
          <cell r="F568"/>
          <cell r="G568" t="str">
            <v/>
          </cell>
        </row>
        <row r="569">
          <cell r="A569" t="str">
            <v/>
          </cell>
          <cell r="B569"/>
          <cell r="C569"/>
          <cell r="D569" t="str">
            <v/>
          </cell>
          <cell r="E569" t="str">
            <v/>
          </cell>
          <cell r="F569"/>
          <cell r="G569" t="str">
            <v/>
          </cell>
        </row>
        <row r="570">
          <cell r="A570" t="str">
            <v/>
          </cell>
          <cell r="B570" t="str">
            <v/>
          </cell>
          <cell r="C570"/>
          <cell r="D570" t="str">
            <v/>
          </cell>
          <cell r="E570" t="str">
            <v/>
          </cell>
          <cell r="F570" t="str">
            <v/>
          </cell>
          <cell r="G570" t="str">
            <v/>
          </cell>
        </row>
        <row r="571">
          <cell r="B571"/>
          <cell r="C571"/>
          <cell r="D571"/>
          <cell r="E571"/>
          <cell r="F571" t="str">
            <v>SUBTOTAL</v>
          </cell>
          <cell r="G571" t="str">
            <v/>
          </cell>
        </row>
        <row r="572">
          <cell r="A572"/>
          <cell r="B572"/>
          <cell r="C572"/>
          <cell r="D572"/>
          <cell r="E572"/>
          <cell r="F572"/>
        </row>
        <row r="573">
          <cell r="A573" t="str">
            <v>II. MATERIALES</v>
          </cell>
          <cell r="B573"/>
          <cell r="C573"/>
          <cell r="D573"/>
          <cell r="E573"/>
          <cell r="F573"/>
          <cell r="G573"/>
        </row>
        <row r="574">
          <cell r="A574" t="str">
            <v>CÓDIGO</v>
          </cell>
          <cell r="B574" t="str">
            <v>DESCRIPCIÓN</v>
          </cell>
          <cell r="C574" t="str">
            <v>UNIDAD</v>
          </cell>
          <cell r="D574" t="str">
            <v>CANTIDAD</v>
          </cell>
          <cell r="E574" t="str">
            <v>DESP.</v>
          </cell>
          <cell r="F574" t="str">
            <v>PRECIO UNIT.</v>
          </cell>
          <cell r="G574" t="str">
            <v>VR. UNITARIO</v>
          </cell>
        </row>
        <row r="575">
          <cell r="A575" t="str">
            <v/>
          </cell>
          <cell r="B575"/>
          <cell r="C575" t="str">
            <v/>
          </cell>
          <cell r="D575"/>
          <cell r="E575"/>
          <cell r="F575" t="str">
            <v/>
          </cell>
          <cell r="G575" t="str">
            <v/>
          </cell>
        </row>
        <row r="576">
          <cell r="A576" t="str">
            <v/>
          </cell>
          <cell r="B576"/>
          <cell r="C576" t="str">
            <v/>
          </cell>
          <cell r="D576"/>
          <cell r="E576"/>
          <cell r="F576" t="str">
            <v/>
          </cell>
          <cell r="G576" t="str">
            <v/>
          </cell>
        </row>
        <row r="577">
          <cell r="A577" t="str">
            <v/>
          </cell>
          <cell r="B577"/>
          <cell r="C577" t="str">
            <v/>
          </cell>
          <cell r="D577"/>
          <cell r="E577"/>
          <cell r="F577" t="str">
            <v/>
          </cell>
          <cell r="G577" t="str">
            <v/>
          </cell>
        </row>
        <row r="578">
          <cell r="A578" t="str">
            <v/>
          </cell>
          <cell r="B578"/>
          <cell r="C578" t="str">
            <v/>
          </cell>
          <cell r="D578"/>
          <cell r="E578"/>
          <cell r="F578" t="str">
            <v/>
          </cell>
          <cell r="G578" t="str">
            <v/>
          </cell>
        </row>
        <row r="579">
          <cell r="A579" t="str">
            <v/>
          </cell>
          <cell r="B579"/>
          <cell r="C579" t="str">
            <v/>
          </cell>
          <cell r="D579"/>
          <cell r="E579"/>
          <cell r="F579" t="str">
            <v/>
          </cell>
          <cell r="G579" t="str">
            <v/>
          </cell>
        </row>
        <row r="580">
          <cell r="A580" t="str">
            <v/>
          </cell>
          <cell r="B580"/>
          <cell r="C580" t="str">
            <v/>
          </cell>
          <cell r="D580"/>
          <cell r="E580"/>
          <cell r="F580" t="str">
            <v/>
          </cell>
          <cell r="G580" t="str">
            <v/>
          </cell>
        </row>
        <row r="581">
          <cell r="A581" t="str">
            <v/>
          </cell>
          <cell r="B581"/>
          <cell r="C581" t="str">
            <v/>
          </cell>
          <cell r="D581"/>
          <cell r="E581"/>
          <cell r="F581" t="str">
            <v/>
          </cell>
          <cell r="G581" t="str">
            <v/>
          </cell>
        </row>
        <row r="582">
          <cell r="B582"/>
          <cell r="C582"/>
          <cell r="D582"/>
          <cell r="E582"/>
          <cell r="F582" t="str">
            <v>SUBTOTAL</v>
          </cell>
          <cell r="G582" t="str">
            <v/>
          </cell>
        </row>
        <row r="583">
          <cell r="A583"/>
          <cell r="B583"/>
          <cell r="C583"/>
          <cell r="D583"/>
          <cell r="E583"/>
          <cell r="F583"/>
        </row>
        <row r="584">
          <cell r="A584" t="str">
            <v>III. TRANSPORTES</v>
          </cell>
          <cell r="B584"/>
          <cell r="C584"/>
          <cell r="D584"/>
          <cell r="E584"/>
          <cell r="F584"/>
          <cell r="G584"/>
        </row>
        <row r="585">
          <cell r="A585" t="str">
            <v>CÓDIGO</v>
          </cell>
          <cell r="B585" t="str">
            <v>DESCRIPCIÓN</v>
          </cell>
          <cell r="C585" t="str">
            <v>TIPO</v>
          </cell>
          <cell r="D585" t="str">
            <v>VOLUMEN/PESO</v>
          </cell>
          <cell r="E585" t="str">
            <v>DISTANCIA</v>
          </cell>
          <cell r="F585" t="str">
            <v>TARIFA</v>
          </cell>
          <cell r="G585" t="str">
            <v>VR. UNITARIO</v>
          </cell>
        </row>
        <row r="586">
          <cell r="A586" t="str">
            <v/>
          </cell>
          <cell r="B586"/>
          <cell r="C586"/>
          <cell r="D586"/>
          <cell r="E586" t="str">
            <v/>
          </cell>
          <cell r="F586" t="str">
            <v/>
          </cell>
          <cell r="G586" t="str">
            <v/>
          </cell>
        </row>
        <row r="587">
          <cell r="A587" t="str">
            <v/>
          </cell>
          <cell r="B587"/>
          <cell r="C587"/>
          <cell r="D587"/>
          <cell r="E587" t="str">
            <v/>
          </cell>
          <cell r="F587" t="str">
            <v/>
          </cell>
          <cell r="G587" t="str">
            <v/>
          </cell>
        </row>
        <row r="588">
          <cell r="A588" t="str">
            <v/>
          </cell>
          <cell r="B588"/>
          <cell r="C588"/>
          <cell r="D588"/>
          <cell r="E588" t="str">
            <v/>
          </cell>
          <cell r="F588" t="str">
            <v/>
          </cell>
          <cell r="G588" t="str">
            <v/>
          </cell>
        </row>
        <row r="589">
          <cell r="B589"/>
          <cell r="C589"/>
          <cell r="D589"/>
          <cell r="E589"/>
          <cell r="F589" t="str">
            <v>SUBTOTAL</v>
          </cell>
          <cell r="G589" t="str">
            <v/>
          </cell>
        </row>
        <row r="590">
          <cell r="A590"/>
          <cell r="B590"/>
          <cell r="C590"/>
          <cell r="D590"/>
          <cell r="E590"/>
          <cell r="F590"/>
        </row>
        <row r="591">
          <cell r="A591" t="str">
            <v>IV. MANO DE OBRA</v>
          </cell>
          <cell r="B591"/>
          <cell r="C591"/>
          <cell r="D591"/>
          <cell r="E591"/>
          <cell r="F591"/>
          <cell r="G591"/>
        </row>
        <row r="592">
          <cell r="A592" t="str">
            <v>CÓDIGO</v>
          </cell>
          <cell r="B592" t="str">
            <v>CARGOS PERSONAL</v>
          </cell>
          <cell r="C592"/>
          <cell r="D592" t="str">
            <v>CANTIDAD</v>
          </cell>
          <cell r="E592" t="str">
            <v>JORNAL TOTAL</v>
          </cell>
          <cell r="F592" t="str">
            <v>RENDIMIENTO</v>
          </cell>
          <cell r="G592" t="str">
            <v>VR. UNITARIO</v>
          </cell>
        </row>
        <row r="593">
          <cell r="A593" t="str">
            <v/>
          </cell>
          <cell r="B593"/>
          <cell r="C593"/>
          <cell r="D593"/>
          <cell r="E593" t="str">
            <v/>
          </cell>
          <cell r="F593"/>
          <cell r="G593" t="str">
            <v/>
          </cell>
        </row>
        <row r="594">
          <cell r="A594" t="str">
            <v/>
          </cell>
          <cell r="B594"/>
          <cell r="C594"/>
          <cell r="D594"/>
          <cell r="E594" t="str">
            <v/>
          </cell>
          <cell r="F594" t="str">
            <v/>
          </cell>
          <cell r="G594" t="str">
            <v/>
          </cell>
        </row>
        <row r="595">
          <cell r="A595" t="str">
            <v/>
          </cell>
          <cell r="B595"/>
          <cell r="C595"/>
          <cell r="D595"/>
          <cell r="E595" t="str">
            <v/>
          </cell>
          <cell r="F595" t="str">
            <v/>
          </cell>
          <cell r="G595" t="str">
            <v/>
          </cell>
        </row>
        <row r="596">
          <cell r="A596" t="str">
            <v/>
          </cell>
          <cell r="B596"/>
          <cell r="C596"/>
          <cell r="D596"/>
          <cell r="E596" t="str">
            <v/>
          </cell>
          <cell r="F596" t="str">
            <v/>
          </cell>
          <cell r="G596" t="str">
            <v/>
          </cell>
        </row>
        <row r="597">
          <cell r="B597"/>
          <cell r="C597"/>
          <cell r="D597"/>
          <cell r="E597"/>
          <cell r="F597" t="str">
            <v>SUBTOTAL</v>
          </cell>
          <cell r="G597" t="str">
            <v/>
          </cell>
        </row>
        <row r="598">
          <cell r="A598"/>
          <cell r="B598"/>
          <cell r="C598"/>
          <cell r="D598"/>
          <cell r="E598"/>
          <cell r="F598"/>
        </row>
        <row r="599">
          <cell r="A599" t="str">
            <v>V. SERVICIOS</v>
          </cell>
          <cell r="B599"/>
          <cell r="C599"/>
          <cell r="D599"/>
          <cell r="E599"/>
          <cell r="F599"/>
          <cell r="G599"/>
        </row>
        <row r="600">
          <cell r="A600" t="str">
            <v>CÓDIGO</v>
          </cell>
          <cell r="B600" t="str">
            <v>DESCRIPCIÓN</v>
          </cell>
          <cell r="C600"/>
          <cell r="D600" t="str">
            <v>UNIDAD</v>
          </cell>
          <cell r="E600" t="str">
            <v>CANTIDAD</v>
          </cell>
          <cell r="F600" t="str">
            <v>PRECIO UNIT.</v>
          </cell>
          <cell r="G600" t="str">
            <v>VR. UNITARIO</v>
          </cell>
        </row>
        <row r="601">
          <cell r="A601" t="str">
            <v/>
          </cell>
          <cell r="B601"/>
          <cell r="C601"/>
          <cell r="D601" t="str">
            <v/>
          </cell>
          <cell r="E601"/>
          <cell r="F601" t="str">
            <v/>
          </cell>
          <cell r="G601" t="str">
            <v/>
          </cell>
        </row>
        <row r="602">
          <cell r="A602" t="str">
            <v/>
          </cell>
          <cell r="B602"/>
          <cell r="C602"/>
          <cell r="D602" t="str">
            <v/>
          </cell>
          <cell r="E602"/>
          <cell r="F602" t="str">
            <v/>
          </cell>
          <cell r="G602" t="str">
            <v/>
          </cell>
        </row>
        <row r="603">
          <cell r="A603" t="str">
            <v/>
          </cell>
          <cell r="B603"/>
          <cell r="C603"/>
          <cell r="D603" t="str">
            <v/>
          </cell>
          <cell r="E603"/>
          <cell r="F603" t="str">
            <v/>
          </cell>
          <cell r="G603" t="str">
            <v/>
          </cell>
        </row>
        <row r="604">
          <cell r="B604"/>
          <cell r="C604"/>
          <cell r="D604"/>
          <cell r="E604"/>
          <cell r="F604" t="str">
            <v>SUBTOTAL</v>
          </cell>
          <cell r="G604" t="str">
            <v/>
          </cell>
        </row>
        <row r="605">
          <cell r="A605"/>
          <cell r="B605"/>
          <cell r="C605"/>
          <cell r="D605"/>
          <cell r="E605"/>
          <cell r="F605"/>
        </row>
        <row r="606">
          <cell r="A606" t="str">
            <v>TOTAL COSTO DIRECTO</v>
          </cell>
          <cell r="B606"/>
          <cell r="C606"/>
          <cell r="D606"/>
          <cell r="E606"/>
          <cell r="F606"/>
          <cell r="G606" t="str">
            <v/>
          </cell>
        </row>
        <row r="607">
          <cell r="B607"/>
          <cell r="C607"/>
          <cell r="D607"/>
          <cell r="E607"/>
          <cell r="F607"/>
          <cell r="G607"/>
        </row>
        <row r="608">
          <cell r="A608" t="str">
            <v>2. COSTOS INDIRECTOS</v>
          </cell>
          <cell r="B608"/>
          <cell r="C608"/>
          <cell r="D608"/>
          <cell r="E608"/>
          <cell r="F608"/>
          <cell r="G608"/>
        </row>
        <row r="609">
          <cell r="A609"/>
          <cell r="B609"/>
          <cell r="C609"/>
          <cell r="D609"/>
          <cell r="E609"/>
          <cell r="F609"/>
          <cell r="G609"/>
        </row>
        <row r="610">
          <cell r="A610" t="str">
            <v>DESCRIPCIÓN</v>
          </cell>
          <cell r="B610"/>
          <cell r="C610"/>
          <cell r="D610"/>
          <cell r="E610"/>
          <cell r="F610" t="str">
            <v>PORCENTAJE</v>
          </cell>
          <cell r="G610" t="str">
            <v>VALOR TOTAL</v>
          </cell>
        </row>
        <row r="611">
          <cell r="A611" t="str">
            <v>ADMINISTRACION</v>
          </cell>
          <cell r="B611"/>
          <cell r="C611"/>
          <cell r="D611"/>
          <cell r="E611"/>
          <cell r="F611">
            <v>0.2452</v>
          </cell>
          <cell r="G611" t="str">
            <v/>
          </cell>
        </row>
        <row r="612">
          <cell r="A612" t="str">
            <v>IMPREVISTOS</v>
          </cell>
          <cell r="B612"/>
          <cell r="C612"/>
          <cell r="D612"/>
          <cell r="E612"/>
          <cell r="F612" t="str">
            <v/>
          </cell>
          <cell r="G612" t="str">
            <v/>
          </cell>
        </row>
        <row r="613">
          <cell r="A613" t="str">
            <v>UTILIDADES</v>
          </cell>
          <cell r="B613"/>
          <cell r="C613"/>
          <cell r="D613"/>
          <cell r="E613"/>
          <cell r="F613">
            <v>0.05</v>
          </cell>
          <cell r="G613" t="str">
            <v/>
          </cell>
        </row>
        <row r="614">
          <cell r="A614" t="str">
            <v>TOTAL COSTO INDIRECTO</v>
          </cell>
          <cell r="B614"/>
          <cell r="C614"/>
          <cell r="D614"/>
          <cell r="E614"/>
          <cell r="F614">
            <v>0.29520000000000002</v>
          </cell>
          <cell r="G614" t="str">
            <v/>
          </cell>
        </row>
        <row r="615">
          <cell r="B615"/>
          <cell r="C615"/>
          <cell r="D615"/>
          <cell r="E615"/>
          <cell r="F615"/>
          <cell r="G615"/>
        </row>
        <row r="616">
          <cell r="A616" t="str">
            <v>PRECIO UNITARIO TOTAL APROXIMADO AL PESO</v>
          </cell>
          <cell r="B616"/>
          <cell r="C616"/>
          <cell r="D616"/>
          <cell r="E616"/>
          <cell r="F616"/>
          <cell r="G616" t="str">
            <v/>
          </cell>
        </row>
        <row r="618">
          <cell r="B618" t="str">
            <v>RESPONSABLE: LUIS ROBERTO MONTERROSA OROZCO</v>
          </cell>
          <cell r="C618"/>
          <cell r="D618"/>
          <cell r="G618"/>
        </row>
        <row r="619">
          <cell r="B619" t="str">
            <v>ING. CIVIL CONSULTOR EXTERNO</v>
          </cell>
          <cell r="C619"/>
          <cell r="D619"/>
          <cell r="G619"/>
        </row>
        <row r="620">
          <cell r="B620" t="str">
            <v>PLANEACION MUNICIPAL</v>
          </cell>
          <cell r="C620"/>
          <cell r="D620"/>
          <cell r="E620"/>
          <cell r="F620"/>
          <cell r="G620"/>
        </row>
        <row r="621">
          <cell r="A621"/>
          <cell r="B621" t="str">
            <v>M.P. 5202140692</v>
          </cell>
          <cell r="D621" t="str">
            <v>FIRMA RESPONSABLE</v>
          </cell>
          <cell r="E621"/>
          <cell r="F621"/>
        </row>
        <row r="622">
          <cell r="A622" t="str">
            <v>DEPARTAMENTO DE ANTIOQUIA</v>
          </cell>
          <cell r="B622"/>
          <cell r="C622"/>
          <cell r="D622"/>
          <cell r="E622"/>
          <cell r="F622" t="str">
            <v/>
          </cell>
          <cell r="G622"/>
        </row>
        <row r="623">
          <cell r="A623" t="str">
            <v>MUNICIPIO DE CAUCASIA</v>
          </cell>
          <cell r="B623"/>
          <cell r="C623"/>
          <cell r="D623"/>
          <cell r="E623"/>
          <cell r="F623"/>
          <cell r="G623"/>
        </row>
        <row r="624">
          <cell r="A624" t="str">
            <v>PROYECTO: CONSTRUCCION DE PAVIMENTO RIGIDO URBANO EN LA URBANIZACION VILLA SUAREZ DEL MUNICIPIO DE CAUCASIA ,ANTIOQUIA</v>
          </cell>
          <cell r="B624"/>
          <cell r="C624"/>
          <cell r="D624"/>
          <cell r="E624"/>
          <cell r="F624"/>
          <cell r="G624"/>
        </row>
        <row r="625">
          <cell r="A625"/>
          <cell r="B625"/>
          <cell r="C625"/>
          <cell r="D625"/>
          <cell r="F625"/>
          <cell r="G625"/>
        </row>
        <row r="626">
          <cell r="A626" t="str">
            <v>ANÁLISIS DE PRECIOS UNITARIOS AUXILIARES</v>
          </cell>
          <cell r="B626"/>
          <cell r="C626"/>
          <cell r="D626"/>
          <cell r="E626"/>
          <cell r="F626"/>
          <cell r="G626"/>
        </row>
        <row r="628">
          <cell r="A628" t="str">
            <v>ITEM</v>
          </cell>
          <cell r="B628" t="str">
            <v>DESCRIPCIÓN</v>
          </cell>
          <cell r="C628"/>
          <cell r="D628"/>
          <cell r="E628" t="str">
            <v>UNIDAD</v>
          </cell>
          <cell r="F628" t="str">
            <v>CANTIDAD</v>
          </cell>
          <cell r="G628" t="str">
            <v>COSTO DIRECTO</v>
          </cell>
        </row>
        <row r="629">
          <cell r="A629" t="str">
            <v>SA010</v>
          </cell>
          <cell r="B629" t="str">
            <v>MORTERO 1:3 EN OBRA (PEGA)</v>
          </cell>
          <cell r="C629"/>
          <cell r="D629"/>
          <cell r="E629" t="str">
            <v>M3</v>
          </cell>
          <cell r="F629" t="str">
            <v>N.D.</v>
          </cell>
          <cell r="G629" t="str">
            <v/>
          </cell>
        </row>
        <row r="631">
          <cell r="A631" t="str">
            <v>1. COSTOS DIRECTOS</v>
          </cell>
          <cell r="B631"/>
          <cell r="C631"/>
          <cell r="D631"/>
          <cell r="E631"/>
          <cell r="F631"/>
          <cell r="G631"/>
        </row>
        <row r="632">
          <cell r="A632"/>
          <cell r="B632"/>
          <cell r="C632"/>
          <cell r="D632"/>
          <cell r="E632"/>
          <cell r="F632"/>
          <cell r="G632"/>
        </row>
        <row r="633">
          <cell r="A633" t="str">
            <v>I. EQUIPO</v>
          </cell>
          <cell r="B633"/>
          <cell r="C633"/>
          <cell r="D633"/>
          <cell r="E633"/>
          <cell r="F633"/>
          <cell r="G633"/>
        </row>
        <row r="634">
          <cell r="A634" t="str">
            <v>CÓDIGO</v>
          </cell>
          <cell r="B634" t="str">
            <v>DESCRIPCIÓN</v>
          </cell>
          <cell r="C634"/>
          <cell r="D634" t="str">
            <v>UNIDAD</v>
          </cell>
          <cell r="E634" t="str">
            <v>TARIFA</v>
          </cell>
          <cell r="F634" t="str">
            <v>RENDIMIENTO</v>
          </cell>
          <cell r="G634" t="str">
            <v>VR. UNITARIO</v>
          </cell>
        </row>
        <row r="635">
          <cell r="A635" t="str">
            <v/>
          </cell>
          <cell r="B635"/>
          <cell r="C635"/>
          <cell r="D635" t="str">
            <v/>
          </cell>
          <cell r="E635" t="str">
            <v/>
          </cell>
          <cell r="F635"/>
          <cell r="G635" t="str">
            <v/>
          </cell>
        </row>
        <row r="636">
          <cell r="A636" t="str">
            <v/>
          </cell>
          <cell r="B636"/>
          <cell r="C636"/>
          <cell r="D636" t="str">
            <v/>
          </cell>
          <cell r="E636" t="str">
            <v/>
          </cell>
          <cell r="F636"/>
          <cell r="G636" t="str">
            <v/>
          </cell>
        </row>
        <row r="637">
          <cell r="A637" t="str">
            <v/>
          </cell>
          <cell r="B637"/>
          <cell r="C637"/>
          <cell r="D637" t="str">
            <v/>
          </cell>
          <cell r="E637" t="str">
            <v/>
          </cell>
          <cell r="F637"/>
          <cell r="G637" t="str">
            <v/>
          </cell>
        </row>
        <row r="638">
          <cell r="A638" t="str">
            <v/>
          </cell>
          <cell r="B638"/>
          <cell r="C638"/>
          <cell r="D638" t="str">
            <v/>
          </cell>
          <cell r="E638" t="str">
            <v/>
          </cell>
          <cell r="F638"/>
          <cell r="G638" t="str">
            <v/>
          </cell>
        </row>
        <row r="639">
          <cell r="A639" t="str">
            <v/>
          </cell>
          <cell r="B639" t="str">
            <v/>
          </cell>
          <cell r="C639"/>
          <cell r="D639" t="str">
            <v/>
          </cell>
          <cell r="E639" t="str">
            <v/>
          </cell>
          <cell r="F639" t="str">
            <v/>
          </cell>
          <cell r="G639" t="str">
            <v/>
          </cell>
        </row>
        <row r="640">
          <cell r="B640"/>
          <cell r="C640"/>
          <cell r="D640"/>
          <cell r="E640"/>
          <cell r="F640" t="str">
            <v>SUBTOTAL</v>
          </cell>
          <cell r="G640" t="str">
            <v/>
          </cell>
        </row>
        <row r="641">
          <cell r="A641"/>
          <cell r="B641"/>
          <cell r="C641"/>
          <cell r="D641"/>
          <cell r="E641"/>
          <cell r="F641"/>
        </row>
        <row r="642">
          <cell r="A642" t="str">
            <v>II. MATERIALES</v>
          </cell>
          <cell r="B642"/>
          <cell r="C642"/>
          <cell r="D642"/>
          <cell r="E642"/>
          <cell r="F642"/>
          <cell r="G642"/>
        </row>
        <row r="643">
          <cell r="A643" t="str">
            <v>CÓDIGO</v>
          </cell>
          <cell r="B643" t="str">
            <v>DESCRIPCIÓN</v>
          </cell>
          <cell r="C643" t="str">
            <v>UNIDAD</v>
          </cell>
          <cell r="D643" t="str">
            <v>CANTIDAD</v>
          </cell>
          <cell r="E643" t="str">
            <v>DESP.</v>
          </cell>
          <cell r="F643" t="str">
            <v>PRECIO UNIT.</v>
          </cell>
          <cell r="G643" t="str">
            <v>VR. UNITARIO</v>
          </cell>
        </row>
        <row r="644">
          <cell r="A644" t="str">
            <v/>
          </cell>
          <cell r="B644"/>
          <cell r="C644" t="str">
            <v/>
          </cell>
          <cell r="D644"/>
          <cell r="E644"/>
          <cell r="F644" t="str">
            <v/>
          </cell>
          <cell r="G644" t="str">
            <v/>
          </cell>
        </row>
        <row r="645">
          <cell r="A645" t="str">
            <v/>
          </cell>
          <cell r="B645"/>
          <cell r="C645" t="str">
            <v/>
          </cell>
          <cell r="D645"/>
          <cell r="E645"/>
          <cell r="F645" t="str">
            <v/>
          </cell>
          <cell r="G645" t="str">
            <v/>
          </cell>
        </row>
        <row r="646">
          <cell r="A646" t="str">
            <v/>
          </cell>
          <cell r="B646"/>
          <cell r="C646" t="str">
            <v/>
          </cell>
          <cell r="D646"/>
          <cell r="E646"/>
          <cell r="F646" t="str">
            <v/>
          </cell>
          <cell r="G646" t="str">
            <v/>
          </cell>
        </row>
        <row r="647">
          <cell r="A647" t="str">
            <v/>
          </cell>
          <cell r="B647"/>
          <cell r="C647" t="str">
            <v/>
          </cell>
          <cell r="D647"/>
          <cell r="E647"/>
          <cell r="F647" t="str">
            <v/>
          </cell>
          <cell r="G647" t="str">
            <v/>
          </cell>
        </row>
        <row r="648">
          <cell r="A648" t="str">
            <v/>
          </cell>
          <cell r="B648"/>
          <cell r="C648" t="str">
            <v/>
          </cell>
          <cell r="D648"/>
          <cell r="E648"/>
          <cell r="F648" t="str">
            <v/>
          </cell>
          <cell r="G648" t="str">
            <v/>
          </cell>
        </row>
        <row r="649">
          <cell r="A649" t="str">
            <v/>
          </cell>
          <cell r="B649"/>
          <cell r="C649" t="str">
            <v/>
          </cell>
          <cell r="D649"/>
          <cell r="E649"/>
          <cell r="F649" t="str">
            <v/>
          </cell>
          <cell r="G649" t="str">
            <v/>
          </cell>
        </row>
        <row r="650">
          <cell r="A650" t="str">
            <v/>
          </cell>
          <cell r="B650"/>
          <cell r="C650" t="str">
            <v/>
          </cell>
          <cell r="D650"/>
          <cell r="E650"/>
          <cell r="F650" t="str">
            <v/>
          </cell>
          <cell r="G650" t="str">
            <v/>
          </cell>
        </row>
        <row r="651">
          <cell r="B651"/>
          <cell r="C651"/>
          <cell r="D651"/>
          <cell r="E651"/>
          <cell r="F651" t="str">
            <v>SUBTOTAL</v>
          </cell>
          <cell r="G651" t="str">
            <v/>
          </cell>
        </row>
        <row r="652">
          <cell r="A652"/>
          <cell r="B652"/>
          <cell r="C652"/>
          <cell r="D652"/>
          <cell r="E652"/>
          <cell r="F652"/>
        </row>
        <row r="653">
          <cell r="A653" t="str">
            <v>III. TRANSPORTES</v>
          </cell>
          <cell r="B653"/>
          <cell r="C653"/>
          <cell r="D653"/>
          <cell r="E653"/>
          <cell r="F653"/>
          <cell r="G653"/>
        </row>
        <row r="654">
          <cell r="A654" t="str">
            <v>CÓDIGO</v>
          </cell>
          <cell r="B654" t="str">
            <v>DESCRIPCIÓN</v>
          </cell>
          <cell r="C654" t="str">
            <v>TIPO</v>
          </cell>
          <cell r="D654" t="str">
            <v>VOLUMEN/PESO</v>
          </cell>
          <cell r="E654" t="str">
            <v>DISTANCIA</v>
          </cell>
          <cell r="F654" t="str">
            <v>TARIFA</v>
          </cell>
          <cell r="G654" t="str">
            <v>VR. UNITARIO</v>
          </cell>
        </row>
        <row r="655">
          <cell r="A655" t="str">
            <v/>
          </cell>
          <cell r="B655"/>
          <cell r="C655"/>
          <cell r="D655"/>
          <cell r="E655" t="str">
            <v/>
          </cell>
          <cell r="F655" t="str">
            <v/>
          </cell>
          <cell r="G655" t="str">
            <v/>
          </cell>
        </row>
        <row r="656">
          <cell r="A656" t="str">
            <v/>
          </cell>
          <cell r="B656"/>
          <cell r="C656"/>
          <cell r="D656"/>
          <cell r="E656" t="str">
            <v/>
          </cell>
          <cell r="F656" t="str">
            <v/>
          </cell>
          <cell r="G656" t="str">
            <v/>
          </cell>
        </row>
        <row r="657">
          <cell r="A657" t="str">
            <v/>
          </cell>
          <cell r="B657"/>
          <cell r="C657"/>
          <cell r="D657"/>
          <cell r="E657" t="str">
            <v/>
          </cell>
          <cell r="F657" t="str">
            <v/>
          </cell>
          <cell r="G657" t="str">
            <v/>
          </cell>
        </row>
        <row r="658">
          <cell r="B658"/>
          <cell r="C658"/>
          <cell r="D658"/>
          <cell r="E658"/>
          <cell r="F658" t="str">
            <v>SUBTOTAL</v>
          </cell>
          <cell r="G658" t="str">
            <v/>
          </cell>
        </row>
        <row r="659">
          <cell r="A659"/>
          <cell r="B659"/>
          <cell r="C659"/>
          <cell r="D659"/>
          <cell r="E659"/>
          <cell r="F659"/>
        </row>
        <row r="660">
          <cell r="A660" t="str">
            <v>IV. MANO DE OBRA</v>
          </cell>
          <cell r="B660"/>
          <cell r="C660"/>
          <cell r="D660"/>
          <cell r="E660"/>
          <cell r="F660"/>
          <cell r="G660"/>
        </row>
        <row r="661">
          <cell r="A661" t="str">
            <v>CÓDIGO</v>
          </cell>
          <cell r="B661" t="str">
            <v>CARGOS PERSONAL</v>
          </cell>
          <cell r="C661"/>
          <cell r="D661" t="str">
            <v>CANTIDAD</v>
          </cell>
          <cell r="E661" t="str">
            <v>JORNAL TOTAL</v>
          </cell>
          <cell r="F661" t="str">
            <v>RENDIMIENTO</v>
          </cell>
          <cell r="G661" t="str">
            <v>VR. UNITARIO</v>
          </cell>
        </row>
        <row r="662">
          <cell r="A662" t="str">
            <v/>
          </cell>
          <cell r="B662"/>
          <cell r="C662"/>
          <cell r="D662"/>
          <cell r="E662" t="str">
            <v/>
          </cell>
          <cell r="F662"/>
          <cell r="G662" t="str">
            <v/>
          </cell>
        </row>
        <row r="663">
          <cell r="A663" t="str">
            <v/>
          </cell>
          <cell r="B663"/>
          <cell r="C663"/>
          <cell r="D663"/>
          <cell r="E663" t="str">
            <v/>
          </cell>
          <cell r="F663" t="str">
            <v/>
          </cell>
          <cell r="G663" t="str">
            <v/>
          </cell>
        </row>
        <row r="664">
          <cell r="A664" t="str">
            <v/>
          </cell>
          <cell r="B664"/>
          <cell r="C664"/>
          <cell r="D664"/>
          <cell r="E664" t="str">
            <v/>
          </cell>
          <cell r="F664" t="str">
            <v/>
          </cell>
          <cell r="G664" t="str">
            <v/>
          </cell>
        </row>
        <row r="665">
          <cell r="A665" t="str">
            <v/>
          </cell>
          <cell r="B665"/>
          <cell r="C665"/>
          <cell r="D665"/>
          <cell r="E665" t="str">
            <v/>
          </cell>
          <cell r="F665" t="str">
            <v/>
          </cell>
          <cell r="G665" t="str">
            <v/>
          </cell>
        </row>
        <row r="666">
          <cell r="B666"/>
          <cell r="C666"/>
          <cell r="D666"/>
          <cell r="E666"/>
          <cell r="F666" t="str">
            <v>SUBTOTAL</v>
          </cell>
          <cell r="G666" t="str">
            <v/>
          </cell>
        </row>
        <row r="667">
          <cell r="A667"/>
          <cell r="B667"/>
          <cell r="C667"/>
          <cell r="D667"/>
          <cell r="E667"/>
          <cell r="F667"/>
        </row>
        <row r="668">
          <cell r="A668" t="str">
            <v>V. SERVICIOS</v>
          </cell>
          <cell r="B668"/>
          <cell r="C668"/>
          <cell r="D668"/>
          <cell r="E668"/>
          <cell r="F668"/>
          <cell r="G668"/>
        </row>
        <row r="669">
          <cell r="A669" t="str">
            <v>CÓDIGO</v>
          </cell>
          <cell r="B669" t="str">
            <v>DESCRIPCIÓN</v>
          </cell>
          <cell r="C669"/>
          <cell r="D669" t="str">
            <v>UNIDAD</v>
          </cell>
          <cell r="E669" t="str">
            <v>CANTIDAD</v>
          </cell>
          <cell r="F669" t="str">
            <v>PRECIO UNIT.</v>
          </cell>
          <cell r="G669" t="str">
            <v>VR. UNITARIO</v>
          </cell>
        </row>
        <row r="670">
          <cell r="A670" t="str">
            <v/>
          </cell>
          <cell r="B670"/>
          <cell r="C670"/>
          <cell r="D670" t="str">
            <v/>
          </cell>
          <cell r="E670"/>
          <cell r="F670" t="str">
            <v/>
          </cell>
          <cell r="G670" t="str">
            <v/>
          </cell>
        </row>
        <row r="671">
          <cell r="A671" t="str">
            <v/>
          </cell>
          <cell r="B671"/>
          <cell r="C671"/>
          <cell r="D671" t="str">
            <v/>
          </cell>
          <cell r="E671"/>
          <cell r="F671" t="str">
            <v/>
          </cell>
          <cell r="G671" t="str">
            <v/>
          </cell>
        </row>
        <row r="672">
          <cell r="A672" t="str">
            <v/>
          </cell>
          <cell r="B672"/>
          <cell r="C672"/>
          <cell r="D672" t="str">
            <v/>
          </cell>
          <cell r="E672"/>
          <cell r="F672" t="str">
            <v/>
          </cell>
          <cell r="G672" t="str">
            <v/>
          </cell>
        </row>
        <row r="673">
          <cell r="B673"/>
          <cell r="C673"/>
          <cell r="D673"/>
          <cell r="E673"/>
          <cell r="F673" t="str">
            <v>SUBTOTAL</v>
          </cell>
          <cell r="G673" t="str">
            <v/>
          </cell>
        </row>
        <row r="674">
          <cell r="A674"/>
          <cell r="B674"/>
          <cell r="C674"/>
          <cell r="D674"/>
          <cell r="E674"/>
          <cell r="F674"/>
        </row>
        <row r="675">
          <cell r="A675" t="str">
            <v>TOTAL COSTO DIRECTO</v>
          </cell>
          <cell r="B675"/>
          <cell r="C675"/>
          <cell r="D675"/>
          <cell r="E675"/>
          <cell r="F675"/>
          <cell r="G675" t="str">
            <v/>
          </cell>
        </row>
        <row r="676">
          <cell r="B676"/>
          <cell r="C676"/>
          <cell r="D676"/>
          <cell r="E676"/>
          <cell r="F676"/>
          <cell r="G676"/>
        </row>
        <row r="677">
          <cell r="A677" t="str">
            <v>2. COSTOS INDIRECTOS</v>
          </cell>
          <cell r="B677"/>
          <cell r="C677"/>
          <cell r="D677"/>
          <cell r="E677"/>
          <cell r="F677"/>
          <cell r="G677"/>
        </row>
        <row r="678">
          <cell r="A678"/>
          <cell r="B678"/>
          <cell r="C678"/>
          <cell r="D678"/>
          <cell r="E678"/>
          <cell r="F678"/>
          <cell r="G678"/>
        </row>
        <row r="679">
          <cell r="A679" t="str">
            <v>DESCRIPCIÓN</v>
          </cell>
          <cell r="B679"/>
          <cell r="C679"/>
          <cell r="D679"/>
          <cell r="E679"/>
          <cell r="F679" t="str">
            <v>PORCENTAJE</v>
          </cell>
          <cell r="G679" t="str">
            <v>VALOR TOTAL</v>
          </cell>
        </row>
        <row r="680">
          <cell r="A680" t="str">
            <v>ADMINISTRACION</v>
          </cell>
          <cell r="B680"/>
          <cell r="C680"/>
          <cell r="D680"/>
          <cell r="E680"/>
          <cell r="F680">
            <v>0.2452</v>
          </cell>
          <cell r="G680" t="str">
            <v/>
          </cell>
        </row>
        <row r="681">
          <cell r="A681" t="str">
            <v>IMPREVISTOS</v>
          </cell>
          <cell r="B681"/>
          <cell r="C681"/>
          <cell r="D681"/>
          <cell r="E681"/>
          <cell r="F681" t="str">
            <v/>
          </cell>
          <cell r="G681" t="str">
            <v/>
          </cell>
        </row>
        <row r="682">
          <cell r="A682" t="str">
            <v>UTILIDADES</v>
          </cell>
          <cell r="B682"/>
          <cell r="C682"/>
          <cell r="D682"/>
          <cell r="E682"/>
          <cell r="F682">
            <v>0.05</v>
          </cell>
          <cell r="G682" t="str">
            <v/>
          </cell>
        </row>
        <row r="683">
          <cell r="A683" t="str">
            <v>TOTAL COSTO INDIRECTO</v>
          </cell>
          <cell r="B683"/>
          <cell r="C683"/>
          <cell r="D683"/>
          <cell r="E683"/>
          <cell r="F683">
            <v>0.29520000000000002</v>
          </cell>
          <cell r="G683" t="str">
            <v/>
          </cell>
        </row>
        <row r="684">
          <cell r="B684"/>
          <cell r="C684"/>
          <cell r="D684"/>
          <cell r="E684"/>
          <cell r="F684"/>
          <cell r="G684"/>
        </row>
        <row r="685">
          <cell r="A685" t="str">
            <v>PRECIO UNITARIO TOTAL APROXIMADO AL PESO</v>
          </cell>
          <cell r="B685"/>
          <cell r="C685"/>
          <cell r="D685"/>
          <cell r="E685"/>
          <cell r="F685"/>
          <cell r="G685" t="str">
            <v/>
          </cell>
        </row>
        <row r="687">
          <cell r="B687" t="str">
            <v>RESPONSABLE: LUIS ROBERTO MONTERROSA OROZCO</v>
          </cell>
          <cell r="C687"/>
          <cell r="D687"/>
          <cell r="G687"/>
        </row>
        <row r="688">
          <cell r="B688" t="str">
            <v>ING. CIVIL CONSULTOR EXTERNO</v>
          </cell>
          <cell r="C688"/>
          <cell r="D688"/>
          <cell r="G688"/>
        </row>
        <row r="689">
          <cell r="B689" t="str">
            <v>PLANEACION MUNICIPAL</v>
          </cell>
          <cell r="C689"/>
          <cell r="D689"/>
          <cell r="E689"/>
          <cell r="F689"/>
          <cell r="G689"/>
        </row>
        <row r="690">
          <cell r="A690"/>
          <cell r="B690" t="str">
            <v>M.P. 5202140692</v>
          </cell>
          <cell r="D690" t="str">
            <v>FIRMA RESPONSABLE</v>
          </cell>
          <cell r="E690"/>
          <cell r="F690"/>
        </row>
        <row r="691">
          <cell r="A691" t="str">
            <v>DEPARTAMENTO DE ANTIOQUIA</v>
          </cell>
          <cell r="B691"/>
          <cell r="C691"/>
          <cell r="D691"/>
          <cell r="E691"/>
          <cell r="F691" t="str">
            <v/>
          </cell>
          <cell r="G691"/>
        </row>
        <row r="692">
          <cell r="A692" t="str">
            <v>MUNICIPIO DE CAUCASIA</v>
          </cell>
          <cell r="B692"/>
          <cell r="C692"/>
          <cell r="D692"/>
          <cell r="E692"/>
          <cell r="F692"/>
          <cell r="G692"/>
        </row>
        <row r="693">
          <cell r="A693" t="str">
            <v>PROYECTO: CONSTRUCCION DE PAVIMENTO RIGIDO URBANO EN LA URBANIZACION VILLA SUAREZ DEL MUNICIPIO DE CAUCASIA ,ANTIOQUIA</v>
          </cell>
          <cell r="B693"/>
          <cell r="C693"/>
          <cell r="D693"/>
          <cell r="E693"/>
          <cell r="F693"/>
          <cell r="G693"/>
        </row>
        <row r="694">
          <cell r="A694"/>
          <cell r="B694"/>
          <cell r="C694"/>
          <cell r="D694"/>
          <cell r="F694"/>
          <cell r="G694"/>
        </row>
        <row r="695">
          <cell r="A695" t="str">
            <v>ANÁLISIS DE PRECIOS UNITARIOS AUXILIARES</v>
          </cell>
          <cell r="B695"/>
          <cell r="C695"/>
          <cell r="D695"/>
          <cell r="E695"/>
          <cell r="F695"/>
          <cell r="G695"/>
        </row>
        <row r="697">
          <cell r="A697" t="str">
            <v>ITEM</v>
          </cell>
          <cell r="B697" t="str">
            <v>DESCRIPCIÓN</v>
          </cell>
          <cell r="C697"/>
          <cell r="D697"/>
          <cell r="E697" t="str">
            <v>UNIDAD</v>
          </cell>
          <cell r="F697" t="str">
            <v>CANTIDAD</v>
          </cell>
          <cell r="G697" t="str">
            <v>COSTO DIRECTO</v>
          </cell>
        </row>
        <row r="698">
          <cell r="A698" t="str">
            <v>SA011</v>
          </cell>
          <cell r="B698" t="str">
            <v>MORTERO 1:4 EN OBRA (REVOQUE)</v>
          </cell>
          <cell r="C698"/>
          <cell r="D698"/>
          <cell r="E698" t="str">
            <v>M3</v>
          </cell>
          <cell r="F698" t="str">
            <v>N.D.</v>
          </cell>
          <cell r="G698" t="str">
            <v/>
          </cell>
        </row>
        <row r="700">
          <cell r="A700" t="str">
            <v>1. COSTOS DIRECTOS</v>
          </cell>
          <cell r="B700"/>
          <cell r="C700"/>
          <cell r="D700"/>
          <cell r="E700"/>
          <cell r="F700"/>
          <cell r="G700"/>
        </row>
        <row r="701">
          <cell r="A701"/>
          <cell r="B701"/>
          <cell r="C701"/>
          <cell r="D701"/>
          <cell r="E701"/>
          <cell r="F701"/>
          <cell r="G701"/>
        </row>
        <row r="702">
          <cell r="A702" t="str">
            <v>I. EQUIPO</v>
          </cell>
          <cell r="B702"/>
          <cell r="C702"/>
          <cell r="D702"/>
          <cell r="E702"/>
          <cell r="F702"/>
          <cell r="G702"/>
        </row>
        <row r="703">
          <cell r="A703" t="str">
            <v>CÓDIGO</v>
          </cell>
          <cell r="B703" t="str">
            <v>DESCRIPCIÓN</v>
          </cell>
          <cell r="C703"/>
          <cell r="D703" t="str">
            <v>UNIDAD</v>
          </cell>
          <cell r="E703" t="str">
            <v>TARIFA</v>
          </cell>
          <cell r="F703" t="str">
            <v>RENDIMIENTO</v>
          </cell>
          <cell r="G703" t="str">
            <v>VR. UNITARIO</v>
          </cell>
        </row>
        <row r="704">
          <cell r="A704" t="str">
            <v/>
          </cell>
          <cell r="B704"/>
          <cell r="C704"/>
          <cell r="D704" t="str">
            <v/>
          </cell>
          <cell r="E704" t="str">
            <v/>
          </cell>
          <cell r="F704"/>
          <cell r="G704" t="str">
            <v/>
          </cell>
        </row>
        <row r="705">
          <cell r="A705" t="str">
            <v/>
          </cell>
          <cell r="B705"/>
          <cell r="C705"/>
          <cell r="D705" t="str">
            <v/>
          </cell>
          <cell r="E705" t="str">
            <v/>
          </cell>
          <cell r="F705"/>
          <cell r="G705" t="str">
            <v/>
          </cell>
        </row>
        <row r="706">
          <cell r="A706" t="str">
            <v/>
          </cell>
          <cell r="B706"/>
          <cell r="C706"/>
          <cell r="D706" t="str">
            <v/>
          </cell>
          <cell r="E706" t="str">
            <v/>
          </cell>
          <cell r="F706"/>
          <cell r="G706" t="str">
            <v/>
          </cell>
        </row>
        <row r="707">
          <cell r="A707" t="str">
            <v/>
          </cell>
          <cell r="B707"/>
          <cell r="C707"/>
          <cell r="D707" t="str">
            <v/>
          </cell>
          <cell r="E707" t="str">
            <v/>
          </cell>
          <cell r="F707"/>
          <cell r="G707" t="str">
            <v/>
          </cell>
        </row>
        <row r="708">
          <cell r="A708" t="str">
            <v/>
          </cell>
          <cell r="B708" t="str">
            <v/>
          </cell>
          <cell r="C708"/>
          <cell r="D708" t="str">
            <v/>
          </cell>
          <cell r="E708" t="str">
            <v/>
          </cell>
          <cell r="F708" t="str">
            <v/>
          </cell>
          <cell r="G708" t="str">
            <v/>
          </cell>
        </row>
        <row r="709">
          <cell r="B709"/>
          <cell r="C709"/>
          <cell r="D709"/>
          <cell r="E709"/>
          <cell r="F709" t="str">
            <v>SUBTOTAL</v>
          </cell>
          <cell r="G709" t="str">
            <v/>
          </cell>
        </row>
        <row r="710">
          <cell r="A710"/>
          <cell r="B710"/>
          <cell r="C710"/>
          <cell r="D710"/>
          <cell r="E710"/>
          <cell r="F710"/>
        </row>
        <row r="711">
          <cell r="A711" t="str">
            <v>II. MATERIALES</v>
          </cell>
          <cell r="B711"/>
          <cell r="C711"/>
          <cell r="D711"/>
          <cell r="E711"/>
          <cell r="F711"/>
          <cell r="G711"/>
        </row>
        <row r="712">
          <cell r="A712" t="str">
            <v>CÓDIGO</v>
          </cell>
          <cell r="B712" t="str">
            <v>DESCRIPCIÓN</v>
          </cell>
          <cell r="C712" t="str">
            <v>UNIDAD</v>
          </cell>
          <cell r="D712" t="str">
            <v>CANTIDAD</v>
          </cell>
          <cell r="E712" t="str">
            <v>DESP.</v>
          </cell>
          <cell r="F712" t="str">
            <v>PRECIO UNIT.</v>
          </cell>
          <cell r="G712" t="str">
            <v>VR. UNITARIO</v>
          </cell>
        </row>
        <row r="713">
          <cell r="A713" t="str">
            <v/>
          </cell>
          <cell r="B713"/>
          <cell r="C713" t="str">
            <v/>
          </cell>
          <cell r="D713"/>
          <cell r="E713"/>
          <cell r="F713" t="str">
            <v/>
          </cell>
          <cell r="G713" t="str">
            <v/>
          </cell>
        </row>
        <row r="714">
          <cell r="A714" t="str">
            <v/>
          </cell>
          <cell r="B714"/>
          <cell r="C714" t="str">
            <v/>
          </cell>
          <cell r="D714"/>
          <cell r="E714"/>
          <cell r="F714" t="str">
            <v/>
          </cell>
          <cell r="G714" t="str">
            <v/>
          </cell>
        </row>
        <row r="715">
          <cell r="A715" t="str">
            <v/>
          </cell>
          <cell r="B715"/>
          <cell r="C715" t="str">
            <v/>
          </cell>
          <cell r="D715"/>
          <cell r="E715"/>
          <cell r="F715" t="str">
            <v/>
          </cell>
          <cell r="G715" t="str">
            <v/>
          </cell>
        </row>
        <row r="716">
          <cell r="A716" t="str">
            <v/>
          </cell>
          <cell r="B716"/>
          <cell r="C716" t="str">
            <v/>
          </cell>
          <cell r="D716"/>
          <cell r="E716"/>
          <cell r="F716" t="str">
            <v/>
          </cell>
          <cell r="G716" t="str">
            <v/>
          </cell>
        </row>
        <row r="717">
          <cell r="A717" t="str">
            <v/>
          </cell>
          <cell r="B717"/>
          <cell r="C717" t="str">
            <v/>
          </cell>
          <cell r="D717"/>
          <cell r="E717"/>
          <cell r="F717" t="str">
            <v/>
          </cell>
          <cell r="G717" t="str">
            <v/>
          </cell>
        </row>
        <row r="718">
          <cell r="A718" t="str">
            <v/>
          </cell>
          <cell r="B718"/>
          <cell r="C718" t="str">
            <v/>
          </cell>
          <cell r="D718"/>
          <cell r="E718"/>
          <cell r="F718" t="str">
            <v/>
          </cell>
          <cell r="G718" t="str">
            <v/>
          </cell>
        </row>
        <row r="719">
          <cell r="A719" t="str">
            <v/>
          </cell>
          <cell r="B719"/>
          <cell r="C719" t="str">
            <v/>
          </cell>
          <cell r="D719"/>
          <cell r="E719"/>
          <cell r="F719" t="str">
            <v/>
          </cell>
          <cell r="G719" t="str">
            <v/>
          </cell>
        </row>
        <row r="720">
          <cell r="B720"/>
          <cell r="C720"/>
          <cell r="D720"/>
          <cell r="E720"/>
          <cell r="F720" t="str">
            <v>SUBTOTAL</v>
          </cell>
          <cell r="G720" t="str">
            <v/>
          </cell>
        </row>
        <row r="721">
          <cell r="A721"/>
          <cell r="B721"/>
          <cell r="C721"/>
          <cell r="D721"/>
          <cell r="E721"/>
          <cell r="F721"/>
        </row>
        <row r="722">
          <cell r="A722" t="str">
            <v>III. TRANSPORTES</v>
          </cell>
          <cell r="B722"/>
          <cell r="C722"/>
          <cell r="D722"/>
          <cell r="E722"/>
          <cell r="F722"/>
          <cell r="G722"/>
        </row>
        <row r="723">
          <cell r="A723" t="str">
            <v>CÓDIGO</v>
          </cell>
          <cell r="B723" t="str">
            <v>DESCRIPCIÓN</v>
          </cell>
          <cell r="C723" t="str">
            <v>TIPO</v>
          </cell>
          <cell r="D723" t="str">
            <v>VOLUMEN/PESO</v>
          </cell>
          <cell r="E723" t="str">
            <v>DISTANCIA</v>
          </cell>
          <cell r="F723" t="str">
            <v>TARIFA</v>
          </cell>
          <cell r="G723" t="str">
            <v>VR. UNITARIO</v>
          </cell>
        </row>
        <row r="724">
          <cell r="A724" t="str">
            <v/>
          </cell>
          <cell r="B724"/>
          <cell r="C724"/>
          <cell r="D724"/>
          <cell r="E724" t="str">
            <v/>
          </cell>
          <cell r="F724" t="str">
            <v/>
          </cell>
          <cell r="G724" t="str">
            <v/>
          </cell>
        </row>
        <row r="725">
          <cell r="A725" t="str">
            <v/>
          </cell>
          <cell r="B725"/>
          <cell r="C725"/>
          <cell r="D725"/>
          <cell r="E725" t="str">
            <v/>
          </cell>
          <cell r="F725" t="str">
            <v/>
          </cell>
          <cell r="G725" t="str">
            <v/>
          </cell>
        </row>
        <row r="726">
          <cell r="A726" t="str">
            <v/>
          </cell>
          <cell r="B726"/>
          <cell r="C726"/>
          <cell r="D726"/>
          <cell r="E726" t="str">
            <v/>
          </cell>
          <cell r="F726" t="str">
            <v/>
          </cell>
          <cell r="G726" t="str">
            <v/>
          </cell>
        </row>
        <row r="727">
          <cell r="B727"/>
          <cell r="C727"/>
          <cell r="D727"/>
          <cell r="E727"/>
          <cell r="F727" t="str">
            <v>SUBTOTAL</v>
          </cell>
          <cell r="G727" t="str">
            <v/>
          </cell>
        </row>
        <row r="728">
          <cell r="A728"/>
          <cell r="B728"/>
          <cell r="C728"/>
          <cell r="D728"/>
          <cell r="E728"/>
          <cell r="F728"/>
        </row>
        <row r="729">
          <cell r="A729" t="str">
            <v>IV. MANO DE OBRA</v>
          </cell>
          <cell r="B729"/>
          <cell r="C729"/>
          <cell r="D729"/>
          <cell r="E729"/>
          <cell r="F729"/>
          <cell r="G729"/>
        </row>
        <row r="730">
          <cell r="A730" t="str">
            <v>CÓDIGO</v>
          </cell>
          <cell r="B730" t="str">
            <v>CARGOS PERSONAL</v>
          </cell>
          <cell r="C730"/>
          <cell r="D730" t="str">
            <v>CANTIDAD</v>
          </cell>
          <cell r="E730" t="str">
            <v>JORNAL TOTAL</v>
          </cell>
          <cell r="F730" t="str">
            <v>RENDIMIENTO</v>
          </cell>
          <cell r="G730" t="str">
            <v>VR. UNITARIO</v>
          </cell>
        </row>
        <row r="731">
          <cell r="A731" t="str">
            <v/>
          </cell>
          <cell r="B731"/>
          <cell r="C731"/>
          <cell r="D731"/>
          <cell r="E731" t="str">
            <v/>
          </cell>
          <cell r="F731"/>
          <cell r="G731" t="str">
            <v/>
          </cell>
        </row>
        <row r="732">
          <cell r="A732" t="str">
            <v/>
          </cell>
          <cell r="B732"/>
          <cell r="C732"/>
          <cell r="D732"/>
          <cell r="E732" t="str">
            <v/>
          </cell>
          <cell r="F732" t="str">
            <v/>
          </cell>
          <cell r="G732" t="str">
            <v/>
          </cell>
        </row>
        <row r="733">
          <cell r="A733" t="str">
            <v/>
          </cell>
          <cell r="B733"/>
          <cell r="C733"/>
          <cell r="D733"/>
          <cell r="E733" t="str">
            <v/>
          </cell>
          <cell r="F733" t="str">
            <v/>
          </cell>
          <cell r="G733" t="str">
            <v/>
          </cell>
        </row>
        <row r="734">
          <cell r="A734" t="str">
            <v/>
          </cell>
          <cell r="B734"/>
          <cell r="C734"/>
          <cell r="D734"/>
          <cell r="E734" t="str">
            <v/>
          </cell>
          <cell r="F734" t="str">
            <v/>
          </cell>
          <cell r="G734" t="str">
            <v/>
          </cell>
        </row>
        <row r="735">
          <cell r="B735"/>
          <cell r="C735"/>
          <cell r="D735"/>
          <cell r="E735"/>
          <cell r="F735" t="str">
            <v>SUBTOTAL</v>
          </cell>
          <cell r="G735" t="str">
            <v/>
          </cell>
        </row>
        <row r="736">
          <cell r="A736"/>
          <cell r="B736"/>
          <cell r="C736"/>
          <cell r="D736"/>
          <cell r="E736"/>
          <cell r="F736"/>
        </row>
        <row r="737">
          <cell r="A737" t="str">
            <v>V. SERVICIOS</v>
          </cell>
          <cell r="B737"/>
          <cell r="C737"/>
          <cell r="D737"/>
          <cell r="E737"/>
          <cell r="F737"/>
          <cell r="G737"/>
        </row>
        <row r="738">
          <cell r="A738" t="str">
            <v>CÓDIGO</v>
          </cell>
          <cell r="B738" t="str">
            <v>DESCRIPCIÓN</v>
          </cell>
          <cell r="C738"/>
          <cell r="D738" t="str">
            <v>UNIDAD</v>
          </cell>
          <cell r="E738" t="str">
            <v>CANTIDAD</v>
          </cell>
          <cell r="F738" t="str">
            <v>PRECIO UNIT.</v>
          </cell>
          <cell r="G738" t="str">
            <v>VR. UNITARIO</v>
          </cell>
        </row>
        <row r="739">
          <cell r="A739" t="str">
            <v/>
          </cell>
          <cell r="B739"/>
          <cell r="C739"/>
          <cell r="D739" t="str">
            <v/>
          </cell>
          <cell r="E739"/>
          <cell r="F739" t="str">
            <v/>
          </cell>
          <cell r="G739" t="str">
            <v/>
          </cell>
        </row>
        <row r="740">
          <cell r="A740" t="str">
            <v/>
          </cell>
          <cell r="B740"/>
          <cell r="C740"/>
          <cell r="D740" t="str">
            <v/>
          </cell>
          <cell r="E740"/>
          <cell r="F740" t="str">
            <v/>
          </cell>
          <cell r="G740" t="str">
            <v/>
          </cell>
        </row>
        <row r="741">
          <cell r="A741" t="str">
            <v/>
          </cell>
          <cell r="B741"/>
          <cell r="C741"/>
          <cell r="D741" t="str">
            <v/>
          </cell>
          <cell r="E741"/>
          <cell r="F741" t="str">
            <v/>
          </cell>
          <cell r="G741" t="str">
            <v/>
          </cell>
        </row>
        <row r="742">
          <cell r="B742"/>
          <cell r="C742"/>
          <cell r="D742"/>
          <cell r="E742"/>
          <cell r="F742" t="str">
            <v>SUBTOTAL</v>
          </cell>
          <cell r="G742" t="str">
            <v/>
          </cell>
        </row>
        <row r="743">
          <cell r="A743"/>
          <cell r="B743"/>
          <cell r="C743"/>
          <cell r="D743"/>
          <cell r="E743"/>
          <cell r="F743"/>
        </row>
        <row r="744">
          <cell r="A744" t="str">
            <v>TOTAL COSTO DIRECTO</v>
          </cell>
          <cell r="B744"/>
          <cell r="C744"/>
          <cell r="D744"/>
          <cell r="E744"/>
          <cell r="F744"/>
          <cell r="G744" t="str">
            <v/>
          </cell>
        </row>
        <row r="745">
          <cell r="B745"/>
          <cell r="C745"/>
          <cell r="D745"/>
          <cell r="E745"/>
          <cell r="F745"/>
          <cell r="G745"/>
        </row>
        <row r="746">
          <cell r="A746" t="str">
            <v>2. COSTOS INDIRECTOS</v>
          </cell>
          <cell r="B746"/>
          <cell r="C746"/>
          <cell r="D746"/>
          <cell r="E746"/>
          <cell r="F746"/>
          <cell r="G746"/>
        </row>
        <row r="747">
          <cell r="A747"/>
          <cell r="B747"/>
          <cell r="C747"/>
          <cell r="D747"/>
          <cell r="E747"/>
          <cell r="F747"/>
          <cell r="G747"/>
        </row>
        <row r="748">
          <cell r="A748" t="str">
            <v>DESCRIPCIÓN</v>
          </cell>
          <cell r="B748"/>
          <cell r="C748"/>
          <cell r="D748"/>
          <cell r="E748"/>
          <cell r="F748" t="str">
            <v>PORCENTAJE</v>
          </cell>
          <cell r="G748" t="str">
            <v>VALOR TOTAL</v>
          </cell>
        </row>
        <row r="749">
          <cell r="A749" t="str">
            <v>ADMINISTRACION</v>
          </cell>
          <cell r="B749"/>
          <cell r="C749"/>
          <cell r="D749"/>
          <cell r="E749"/>
          <cell r="F749">
            <v>0.2452</v>
          </cell>
          <cell r="G749" t="str">
            <v/>
          </cell>
        </row>
        <row r="750">
          <cell r="A750" t="str">
            <v>IMPREVISTOS</v>
          </cell>
          <cell r="B750"/>
          <cell r="C750"/>
          <cell r="D750"/>
          <cell r="E750"/>
          <cell r="F750" t="str">
            <v/>
          </cell>
          <cell r="G750" t="str">
            <v/>
          </cell>
        </row>
        <row r="751">
          <cell r="A751" t="str">
            <v>UTILIDADES</v>
          </cell>
          <cell r="B751"/>
          <cell r="C751"/>
          <cell r="D751"/>
          <cell r="E751"/>
          <cell r="F751">
            <v>0.05</v>
          </cell>
          <cell r="G751" t="str">
            <v/>
          </cell>
        </row>
        <row r="752">
          <cell r="A752" t="str">
            <v>TOTAL COSTO INDIRECTO</v>
          </cell>
          <cell r="B752"/>
          <cell r="C752"/>
          <cell r="D752"/>
          <cell r="E752"/>
          <cell r="F752">
            <v>0.29520000000000002</v>
          </cell>
          <cell r="G752" t="str">
            <v/>
          </cell>
        </row>
        <row r="753">
          <cell r="B753"/>
          <cell r="C753"/>
          <cell r="D753"/>
          <cell r="E753"/>
          <cell r="F753"/>
          <cell r="G753"/>
        </row>
        <row r="754">
          <cell r="A754" t="str">
            <v>PRECIO UNITARIO TOTAL APROXIMADO AL PESO</v>
          </cell>
          <cell r="B754"/>
          <cell r="C754"/>
          <cell r="D754"/>
          <cell r="E754"/>
          <cell r="F754"/>
          <cell r="G754" t="str">
            <v/>
          </cell>
        </row>
        <row r="756">
          <cell r="B756" t="str">
            <v>RESPONSABLE: LUIS ROBERTO MONTERROSA OROZCO</v>
          </cell>
          <cell r="C756"/>
          <cell r="D756"/>
          <cell r="G756"/>
        </row>
        <row r="757">
          <cell r="B757" t="str">
            <v>ING. CIVIL CONSULTOR EXTERNO</v>
          </cell>
          <cell r="C757"/>
          <cell r="D757"/>
          <cell r="G757"/>
        </row>
        <row r="758">
          <cell r="B758" t="str">
            <v>PLANEACION MUNICIPAL</v>
          </cell>
          <cell r="C758"/>
          <cell r="D758"/>
          <cell r="E758"/>
          <cell r="F758"/>
          <cell r="G758"/>
        </row>
        <row r="759">
          <cell r="A759"/>
          <cell r="B759" t="str">
            <v>M.P. 5202140692</v>
          </cell>
          <cell r="D759" t="str">
            <v>FIRMA RESPONSABLE</v>
          </cell>
          <cell r="E759"/>
          <cell r="F759"/>
        </row>
        <row r="760">
          <cell r="A760" t="str">
            <v>DEPARTAMENTO DE ANTIOQUIA</v>
          </cell>
          <cell r="B760"/>
          <cell r="C760"/>
          <cell r="D760"/>
          <cell r="E760"/>
          <cell r="F760" t="str">
            <v/>
          </cell>
          <cell r="G760"/>
        </row>
        <row r="761">
          <cell r="A761" t="str">
            <v>MUNICIPIO DE CAUCASIA</v>
          </cell>
          <cell r="B761"/>
          <cell r="C761"/>
          <cell r="D761"/>
          <cell r="E761"/>
          <cell r="F761"/>
          <cell r="G761"/>
        </row>
        <row r="762">
          <cell r="A762" t="str">
            <v>PROYECTO: CONSTRUCCION DE PAVIMENTO RIGIDO URBANO EN LA URBANIZACION VILLA SUAREZ DEL MUNICIPIO DE CAUCASIA ,ANTIOQUIA</v>
          </cell>
          <cell r="B762"/>
          <cell r="C762"/>
          <cell r="D762"/>
          <cell r="E762"/>
          <cell r="F762"/>
          <cell r="G762"/>
        </row>
        <row r="763">
          <cell r="A763"/>
          <cell r="B763"/>
          <cell r="C763"/>
          <cell r="D763"/>
          <cell r="F763"/>
          <cell r="G763"/>
        </row>
        <row r="764">
          <cell r="A764" t="str">
            <v>ANÁLISIS DE PRECIOS UNITARIOS AUXILIARES</v>
          </cell>
          <cell r="B764"/>
          <cell r="C764"/>
          <cell r="D764"/>
          <cell r="E764"/>
          <cell r="F764"/>
          <cell r="G764"/>
        </row>
        <row r="766">
          <cell r="A766" t="str">
            <v>ITEM</v>
          </cell>
          <cell r="B766" t="str">
            <v>DESCRIPCIÓN</v>
          </cell>
          <cell r="C766"/>
          <cell r="D766"/>
          <cell r="E766" t="str">
            <v>UNIDAD</v>
          </cell>
          <cell r="F766" t="str">
            <v>CANTIDAD</v>
          </cell>
          <cell r="G766" t="str">
            <v>COSTO DIRECTO</v>
          </cell>
        </row>
        <row r="767">
          <cell r="A767" t="str">
            <v>SA012</v>
          </cell>
          <cell r="B767" t="str">
            <v>MORTERO 1:4 EN OBRA (GROUT)</v>
          </cell>
          <cell r="C767"/>
          <cell r="D767"/>
          <cell r="E767" t="str">
            <v>M3</v>
          </cell>
          <cell r="F767" t="str">
            <v>N.D.</v>
          </cell>
          <cell r="G767" t="str">
            <v/>
          </cell>
        </row>
        <row r="769">
          <cell r="A769" t="str">
            <v>1. COSTOS DIRECTOS</v>
          </cell>
          <cell r="B769"/>
          <cell r="C769"/>
          <cell r="D769"/>
          <cell r="E769"/>
          <cell r="F769"/>
          <cell r="G769"/>
        </row>
        <row r="770">
          <cell r="A770"/>
          <cell r="B770"/>
          <cell r="C770"/>
          <cell r="D770"/>
          <cell r="E770"/>
          <cell r="F770"/>
          <cell r="G770"/>
        </row>
        <row r="771">
          <cell r="A771" t="str">
            <v>I. EQUIPO</v>
          </cell>
          <cell r="B771"/>
          <cell r="C771"/>
          <cell r="D771"/>
          <cell r="E771"/>
          <cell r="F771"/>
          <cell r="G771"/>
        </row>
        <row r="772">
          <cell r="A772" t="str">
            <v>CÓDIGO</v>
          </cell>
          <cell r="B772" t="str">
            <v>DESCRIPCIÓN</v>
          </cell>
          <cell r="C772"/>
          <cell r="D772" t="str">
            <v>UNIDAD</v>
          </cell>
          <cell r="E772" t="str">
            <v>TARIFA</v>
          </cell>
          <cell r="F772" t="str">
            <v>RENDIMIENTO</v>
          </cell>
          <cell r="G772" t="str">
            <v>VR. UNITARIO</v>
          </cell>
        </row>
        <row r="773">
          <cell r="A773" t="str">
            <v/>
          </cell>
          <cell r="B773"/>
          <cell r="C773"/>
          <cell r="D773" t="str">
            <v/>
          </cell>
          <cell r="E773" t="str">
            <v/>
          </cell>
          <cell r="F773"/>
          <cell r="G773" t="str">
            <v/>
          </cell>
        </row>
        <row r="774">
          <cell r="A774" t="str">
            <v/>
          </cell>
          <cell r="B774"/>
          <cell r="C774"/>
          <cell r="D774" t="str">
            <v/>
          </cell>
          <cell r="E774" t="str">
            <v/>
          </cell>
          <cell r="F774"/>
          <cell r="G774" t="str">
            <v/>
          </cell>
        </row>
        <row r="775">
          <cell r="A775" t="str">
            <v/>
          </cell>
          <cell r="B775"/>
          <cell r="C775"/>
          <cell r="D775" t="str">
            <v/>
          </cell>
          <cell r="E775" t="str">
            <v/>
          </cell>
          <cell r="F775"/>
          <cell r="G775" t="str">
            <v/>
          </cell>
        </row>
        <row r="776">
          <cell r="A776" t="str">
            <v/>
          </cell>
          <cell r="B776"/>
          <cell r="C776"/>
          <cell r="D776" t="str">
            <v/>
          </cell>
          <cell r="E776" t="str">
            <v/>
          </cell>
          <cell r="F776"/>
          <cell r="G776" t="str">
            <v/>
          </cell>
        </row>
        <row r="777">
          <cell r="A777" t="str">
            <v/>
          </cell>
          <cell r="B777" t="str">
            <v/>
          </cell>
          <cell r="C777"/>
          <cell r="D777" t="str">
            <v/>
          </cell>
          <cell r="E777" t="str">
            <v/>
          </cell>
          <cell r="F777" t="str">
            <v/>
          </cell>
          <cell r="G777" t="str">
            <v/>
          </cell>
        </row>
        <row r="778">
          <cell r="B778"/>
          <cell r="C778"/>
          <cell r="D778"/>
          <cell r="E778"/>
          <cell r="F778" t="str">
            <v>SUBTOTAL</v>
          </cell>
          <cell r="G778" t="str">
            <v/>
          </cell>
        </row>
        <row r="779">
          <cell r="A779"/>
          <cell r="B779"/>
          <cell r="C779"/>
          <cell r="D779"/>
          <cell r="E779"/>
          <cell r="F779"/>
        </row>
        <row r="780">
          <cell r="A780" t="str">
            <v>II. MATERIALES</v>
          </cell>
          <cell r="B780"/>
          <cell r="C780"/>
          <cell r="D780"/>
          <cell r="E780"/>
          <cell r="F780"/>
          <cell r="G780"/>
        </row>
        <row r="781">
          <cell r="A781" t="str">
            <v>CÓDIGO</v>
          </cell>
          <cell r="B781" t="str">
            <v>DESCRIPCIÓN</v>
          </cell>
          <cell r="C781" t="str">
            <v>UNIDAD</v>
          </cell>
          <cell r="D781" t="str">
            <v>CANTIDAD</v>
          </cell>
          <cell r="E781" t="str">
            <v>DESP.</v>
          </cell>
          <cell r="F781" t="str">
            <v>PRECIO UNIT.</v>
          </cell>
          <cell r="G781" t="str">
            <v>VR. UNITARIO</v>
          </cell>
        </row>
        <row r="782">
          <cell r="A782" t="str">
            <v/>
          </cell>
          <cell r="B782"/>
          <cell r="C782" t="str">
            <v/>
          </cell>
          <cell r="D782"/>
          <cell r="E782"/>
          <cell r="F782" t="str">
            <v/>
          </cell>
          <cell r="G782" t="str">
            <v/>
          </cell>
        </row>
        <row r="783">
          <cell r="A783" t="str">
            <v/>
          </cell>
          <cell r="B783"/>
          <cell r="C783" t="str">
            <v/>
          </cell>
          <cell r="D783"/>
          <cell r="E783"/>
          <cell r="F783" t="str">
            <v/>
          </cell>
          <cell r="G783" t="str">
            <v/>
          </cell>
        </row>
        <row r="784">
          <cell r="A784" t="str">
            <v/>
          </cell>
          <cell r="B784"/>
          <cell r="C784" t="str">
            <v/>
          </cell>
          <cell r="D784"/>
          <cell r="E784"/>
          <cell r="F784" t="str">
            <v/>
          </cell>
          <cell r="G784" t="str">
            <v/>
          </cell>
        </row>
        <row r="785">
          <cell r="A785" t="str">
            <v/>
          </cell>
          <cell r="B785"/>
          <cell r="C785" t="str">
            <v/>
          </cell>
          <cell r="D785"/>
          <cell r="E785"/>
          <cell r="F785" t="str">
            <v/>
          </cell>
          <cell r="G785" t="str">
            <v/>
          </cell>
        </row>
        <row r="786">
          <cell r="A786" t="str">
            <v/>
          </cell>
          <cell r="B786"/>
          <cell r="C786" t="str">
            <v/>
          </cell>
          <cell r="D786"/>
          <cell r="E786"/>
          <cell r="F786" t="str">
            <v/>
          </cell>
          <cell r="G786" t="str">
            <v/>
          </cell>
        </row>
        <row r="787">
          <cell r="A787" t="str">
            <v/>
          </cell>
          <cell r="B787"/>
          <cell r="C787" t="str">
            <v/>
          </cell>
          <cell r="D787"/>
          <cell r="E787"/>
          <cell r="F787" t="str">
            <v/>
          </cell>
          <cell r="G787" t="str">
            <v/>
          </cell>
        </row>
        <row r="788">
          <cell r="A788" t="str">
            <v/>
          </cell>
          <cell r="B788"/>
          <cell r="C788" t="str">
            <v/>
          </cell>
          <cell r="D788"/>
          <cell r="E788"/>
          <cell r="F788" t="str">
            <v/>
          </cell>
          <cell r="G788" t="str">
            <v/>
          </cell>
        </row>
        <row r="789">
          <cell r="B789"/>
          <cell r="C789"/>
          <cell r="D789"/>
          <cell r="E789"/>
          <cell r="F789" t="str">
            <v>SUBTOTAL</v>
          </cell>
          <cell r="G789" t="str">
            <v/>
          </cell>
        </row>
        <row r="790">
          <cell r="A790"/>
          <cell r="B790"/>
          <cell r="C790"/>
          <cell r="D790"/>
          <cell r="E790"/>
          <cell r="F790"/>
        </row>
        <row r="791">
          <cell r="A791" t="str">
            <v>III. TRANSPORTES</v>
          </cell>
          <cell r="B791"/>
          <cell r="C791"/>
          <cell r="D791"/>
          <cell r="E791"/>
          <cell r="F791"/>
          <cell r="G791"/>
        </row>
        <row r="792">
          <cell r="A792" t="str">
            <v>CÓDIGO</v>
          </cell>
          <cell r="B792" t="str">
            <v>DESCRIPCIÓN</v>
          </cell>
          <cell r="C792" t="str">
            <v>TIPO</v>
          </cell>
          <cell r="D792" t="str">
            <v>VOLUMEN/PESO</v>
          </cell>
          <cell r="E792" t="str">
            <v>DISTANCIA</v>
          </cell>
          <cell r="F792" t="str">
            <v>TARIFA</v>
          </cell>
          <cell r="G792" t="str">
            <v>VR. UNITARIO</v>
          </cell>
        </row>
        <row r="793">
          <cell r="A793" t="str">
            <v/>
          </cell>
          <cell r="B793"/>
          <cell r="C793"/>
          <cell r="D793"/>
          <cell r="E793" t="str">
            <v/>
          </cell>
          <cell r="F793" t="str">
            <v/>
          </cell>
          <cell r="G793" t="str">
            <v/>
          </cell>
        </row>
        <row r="794">
          <cell r="A794" t="str">
            <v/>
          </cell>
          <cell r="B794"/>
          <cell r="C794"/>
          <cell r="D794"/>
          <cell r="E794" t="str">
            <v/>
          </cell>
          <cell r="F794" t="str">
            <v/>
          </cell>
          <cell r="G794" t="str">
            <v/>
          </cell>
        </row>
        <row r="795">
          <cell r="A795" t="str">
            <v/>
          </cell>
          <cell r="B795"/>
          <cell r="C795"/>
          <cell r="D795"/>
          <cell r="E795" t="str">
            <v/>
          </cell>
          <cell r="F795" t="str">
            <v/>
          </cell>
          <cell r="G795" t="str">
            <v/>
          </cell>
        </row>
        <row r="796">
          <cell r="B796"/>
          <cell r="C796"/>
          <cell r="D796"/>
          <cell r="E796"/>
          <cell r="F796" t="str">
            <v>SUBTOTAL</v>
          </cell>
          <cell r="G796" t="str">
            <v/>
          </cell>
        </row>
        <row r="797">
          <cell r="A797"/>
          <cell r="B797"/>
          <cell r="C797"/>
          <cell r="D797"/>
          <cell r="E797"/>
          <cell r="F797"/>
        </row>
        <row r="798">
          <cell r="A798" t="str">
            <v>IV. MANO DE OBRA</v>
          </cell>
          <cell r="B798"/>
          <cell r="C798"/>
          <cell r="D798"/>
          <cell r="E798"/>
          <cell r="F798"/>
          <cell r="G798"/>
        </row>
        <row r="799">
          <cell r="A799" t="str">
            <v>CÓDIGO</v>
          </cell>
          <cell r="B799" t="str">
            <v>CARGOS PERSONAL</v>
          </cell>
          <cell r="C799"/>
          <cell r="D799" t="str">
            <v>CANTIDAD</v>
          </cell>
          <cell r="E799" t="str">
            <v>JORNAL TOTAL</v>
          </cell>
          <cell r="F799" t="str">
            <v>RENDIMIENTO</v>
          </cell>
          <cell r="G799" t="str">
            <v>VR. UNITARIO</v>
          </cell>
        </row>
        <row r="800">
          <cell r="A800" t="str">
            <v/>
          </cell>
          <cell r="B800"/>
          <cell r="C800"/>
          <cell r="D800"/>
          <cell r="E800" t="str">
            <v/>
          </cell>
          <cell r="F800"/>
          <cell r="G800" t="str">
            <v/>
          </cell>
        </row>
        <row r="801">
          <cell r="A801" t="str">
            <v/>
          </cell>
          <cell r="B801"/>
          <cell r="C801"/>
          <cell r="D801"/>
          <cell r="E801" t="str">
            <v/>
          </cell>
          <cell r="F801" t="str">
            <v/>
          </cell>
          <cell r="G801" t="str">
            <v/>
          </cell>
        </row>
        <row r="802">
          <cell r="A802" t="str">
            <v/>
          </cell>
          <cell r="B802"/>
          <cell r="C802"/>
          <cell r="D802"/>
          <cell r="E802" t="str">
            <v/>
          </cell>
          <cell r="F802" t="str">
            <v/>
          </cell>
          <cell r="G802" t="str">
            <v/>
          </cell>
        </row>
        <row r="803">
          <cell r="A803" t="str">
            <v/>
          </cell>
          <cell r="B803"/>
          <cell r="C803"/>
          <cell r="D803"/>
          <cell r="E803" t="str">
            <v/>
          </cell>
          <cell r="F803" t="str">
            <v/>
          </cell>
          <cell r="G803" t="str">
            <v/>
          </cell>
        </row>
        <row r="804">
          <cell r="B804"/>
          <cell r="C804"/>
          <cell r="D804"/>
          <cell r="E804"/>
          <cell r="F804" t="str">
            <v>SUBTOTAL</v>
          </cell>
          <cell r="G804" t="str">
            <v/>
          </cell>
        </row>
        <row r="805">
          <cell r="A805"/>
          <cell r="B805"/>
          <cell r="C805"/>
          <cell r="D805"/>
          <cell r="E805"/>
          <cell r="F805"/>
        </row>
        <row r="806">
          <cell r="A806" t="str">
            <v>V. SERVICIOS</v>
          </cell>
          <cell r="B806"/>
          <cell r="C806"/>
          <cell r="D806"/>
          <cell r="E806"/>
          <cell r="F806"/>
          <cell r="G806"/>
        </row>
        <row r="807">
          <cell r="A807" t="str">
            <v>CÓDIGO</v>
          </cell>
          <cell r="B807" t="str">
            <v>DESCRIPCIÓN</v>
          </cell>
          <cell r="C807"/>
          <cell r="D807" t="str">
            <v>UNIDAD</v>
          </cell>
          <cell r="E807" t="str">
            <v>CANTIDAD</v>
          </cell>
          <cell r="F807" t="str">
            <v>PRECIO UNIT.</v>
          </cell>
          <cell r="G807" t="str">
            <v>VR. UNITARIO</v>
          </cell>
        </row>
        <row r="808">
          <cell r="A808" t="str">
            <v/>
          </cell>
          <cell r="B808"/>
          <cell r="C808"/>
          <cell r="D808" t="str">
            <v/>
          </cell>
          <cell r="E808"/>
          <cell r="F808" t="str">
            <v/>
          </cell>
          <cell r="G808" t="str">
            <v/>
          </cell>
        </row>
        <row r="809">
          <cell r="A809" t="str">
            <v/>
          </cell>
          <cell r="B809"/>
          <cell r="C809"/>
          <cell r="D809" t="str">
            <v/>
          </cell>
          <cell r="E809"/>
          <cell r="F809" t="str">
            <v/>
          </cell>
          <cell r="G809" t="str">
            <v/>
          </cell>
        </row>
        <row r="810">
          <cell r="A810" t="str">
            <v/>
          </cell>
          <cell r="B810"/>
          <cell r="C810"/>
          <cell r="D810" t="str">
            <v/>
          </cell>
          <cell r="E810"/>
          <cell r="F810" t="str">
            <v/>
          </cell>
          <cell r="G810" t="str">
            <v/>
          </cell>
        </row>
        <row r="811">
          <cell r="B811"/>
          <cell r="C811"/>
          <cell r="D811"/>
          <cell r="E811"/>
          <cell r="F811" t="str">
            <v>SUBTOTAL</v>
          </cell>
          <cell r="G811" t="str">
            <v/>
          </cell>
        </row>
        <row r="812">
          <cell r="A812"/>
          <cell r="B812"/>
          <cell r="C812"/>
          <cell r="D812"/>
          <cell r="E812"/>
          <cell r="F812"/>
        </row>
        <row r="813">
          <cell r="A813" t="str">
            <v>TOTAL COSTO DIRECTO</v>
          </cell>
          <cell r="B813"/>
          <cell r="C813"/>
          <cell r="D813"/>
          <cell r="E813"/>
          <cell r="F813"/>
          <cell r="G813" t="str">
            <v/>
          </cell>
        </row>
        <row r="814">
          <cell r="B814"/>
          <cell r="C814"/>
          <cell r="D814"/>
          <cell r="E814"/>
          <cell r="F814"/>
          <cell r="G814"/>
        </row>
        <row r="815">
          <cell r="A815" t="str">
            <v>2. COSTOS INDIRECTOS</v>
          </cell>
          <cell r="B815"/>
          <cell r="C815"/>
          <cell r="D815"/>
          <cell r="E815"/>
          <cell r="F815"/>
          <cell r="G815"/>
        </row>
        <row r="816">
          <cell r="A816"/>
          <cell r="B816"/>
          <cell r="C816"/>
          <cell r="D816"/>
          <cell r="E816"/>
          <cell r="F816"/>
          <cell r="G816"/>
        </row>
        <row r="817">
          <cell r="A817" t="str">
            <v>DESCRIPCIÓN</v>
          </cell>
          <cell r="B817"/>
          <cell r="C817"/>
          <cell r="D817"/>
          <cell r="E817"/>
          <cell r="F817" t="str">
            <v>PORCENTAJE</v>
          </cell>
          <cell r="G817" t="str">
            <v>VALOR TOTAL</v>
          </cell>
        </row>
        <row r="818">
          <cell r="A818" t="str">
            <v>ADMINISTRACION</v>
          </cell>
          <cell r="B818"/>
          <cell r="C818"/>
          <cell r="D818"/>
          <cell r="E818"/>
          <cell r="F818">
            <v>0.2452</v>
          </cell>
          <cell r="G818" t="str">
            <v/>
          </cell>
        </row>
        <row r="819">
          <cell r="A819" t="str">
            <v>IMPREVISTOS</v>
          </cell>
          <cell r="B819"/>
          <cell r="C819"/>
          <cell r="D819"/>
          <cell r="E819"/>
          <cell r="F819" t="str">
            <v/>
          </cell>
          <cell r="G819" t="str">
            <v/>
          </cell>
        </row>
        <row r="820">
          <cell r="A820" t="str">
            <v>UTILIDADES</v>
          </cell>
          <cell r="B820"/>
          <cell r="C820"/>
          <cell r="D820"/>
          <cell r="E820"/>
          <cell r="F820">
            <v>0.05</v>
          </cell>
          <cell r="G820" t="str">
            <v/>
          </cell>
        </row>
        <row r="821">
          <cell r="A821" t="str">
            <v>TOTAL COSTO INDIRECTO</v>
          </cell>
          <cell r="B821"/>
          <cell r="C821"/>
          <cell r="D821"/>
          <cell r="E821"/>
          <cell r="F821">
            <v>0.29520000000000002</v>
          </cell>
          <cell r="G821" t="str">
            <v/>
          </cell>
        </row>
        <row r="822">
          <cell r="B822"/>
          <cell r="C822"/>
          <cell r="D822"/>
          <cell r="E822"/>
          <cell r="F822"/>
          <cell r="G822"/>
        </row>
        <row r="823">
          <cell r="A823" t="str">
            <v>PRECIO UNITARIO TOTAL APROXIMADO AL PESO</v>
          </cell>
          <cell r="B823"/>
          <cell r="C823"/>
          <cell r="D823"/>
          <cell r="E823"/>
          <cell r="F823"/>
          <cell r="G823" t="str">
            <v/>
          </cell>
        </row>
        <row r="825">
          <cell r="B825" t="str">
            <v>RESPONSABLE: LUIS ROBERTO MONTERROSA OROZCO</v>
          </cell>
          <cell r="C825"/>
          <cell r="D825"/>
          <cell r="G825"/>
        </row>
        <row r="826">
          <cell r="B826" t="str">
            <v>ING. CIVIL CONSULTOR EXTERNO</v>
          </cell>
          <cell r="C826"/>
          <cell r="D826"/>
          <cell r="G826"/>
        </row>
        <row r="827">
          <cell r="B827" t="str">
            <v>PLANEACION MUNICIPAL</v>
          </cell>
          <cell r="C827"/>
          <cell r="D827"/>
          <cell r="E827"/>
          <cell r="F827"/>
          <cell r="G827"/>
        </row>
        <row r="828">
          <cell r="A828"/>
          <cell r="B828" t="str">
            <v>M.P. 5202140692</v>
          </cell>
          <cell r="D828" t="str">
            <v>FIRMA RESPONSABLE</v>
          </cell>
          <cell r="E828"/>
          <cell r="F828"/>
        </row>
        <row r="829">
          <cell r="A829" t="str">
            <v>DEPARTAMENTO DE ANTIOQUIA</v>
          </cell>
          <cell r="B829"/>
          <cell r="C829"/>
          <cell r="D829"/>
          <cell r="E829"/>
          <cell r="F829" t="str">
            <v/>
          </cell>
          <cell r="G829"/>
        </row>
        <row r="830">
          <cell r="A830" t="str">
            <v>MUNICIPIO DE CAUCASIA</v>
          </cell>
          <cell r="B830"/>
          <cell r="C830"/>
          <cell r="D830"/>
          <cell r="E830"/>
          <cell r="F830"/>
          <cell r="G830"/>
        </row>
        <row r="831">
          <cell r="A831" t="str">
            <v>PROYECTO: CONSTRUCCION DE PAVIMENTO RIGIDO URBANO EN LA URBANIZACION VILLA SUAREZ DEL MUNICIPIO DE CAUCASIA ,ANTIOQUIA</v>
          </cell>
          <cell r="B831"/>
          <cell r="C831"/>
          <cell r="D831"/>
          <cell r="E831"/>
          <cell r="F831"/>
          <cell r="G831"/>
        </row>
        <row r="832">
          <cell r="A832"/>
          <cell r="B832"/>
          <cell r="C832"/>
          <cell r="D832"/>
          <cell r="F832"/>
          <cell r="G832"/>
        </row>
        <row r="833">
          <cell r="A833" t="str">
            <v>ANÁLISIS DE PRECIOS UNITARIOS AUXILIARES</v>
          </cell>
          <cell r="B833"/>
          <cell r="C833"/>
          <cell r="D833"/>
          <cell r="E833"/>
          <cell r="F833"/>
          <cell r="G833"/>
        </row>
        <row r="835">
          <cell r="A835" t="str">
            <v>ITEM</v>
          </cell>
          <cell r="B835" t="str">
            <v>DESCRIPCIÓN</v>
          </cell>
          <cell r="C835"/>
          <cell r="D835"/>
          <cell r="E835" t="str">
            <v>UNIDAD</v>
          </cell>
          <cell r="F835" t="str">
            <v>CANTIDAD</v>
          </cell>
          <cell r="G835" t="str">
            <v>COSTO DIRECTO</v>
          </cell>
        </row>
        <row r="836">
          <cell r="A836" t="str">
            <v>SA013</v>
          </cell>
          <cell r="B836" t="str">
            <v>MORTERO 1:4 EN OBRA (PEGA)</v>
          </cell>
          <cell r="C836"/>
          <cell r="D836"/>
          <cell r="E836" t="str">
            <v>M3</v>
          </cell>
          <cell r="F836" t="str">
            <v>N.D.</v>
          </cell>
          <cell r="G836" t="str">
            <v/>
          </cell>
        </row>
        <row r="838">
          <cell r="A838" t="str">
            <v>1. COSTOS DIRECTOS</v>
          </cell>
          <cell r="B838"/>
          <cell r="C838"/>
          <cell r="D838"/>
          <cell r="E838"/>
          <cell r="F838"/>
          <cell r="G838"/>
        </row>
        <row r="839">
          <cell r="A839"/>
          <cell r="B839"/>
          <cell r="C839"/>
          <cell r="D839"/>
          <cell r="E839"/>
          <cell r="F839"/>
          <cell r="G839"/>
        </row>
        <row r="840">
          <cell r="A840" t="str">
            <v>I. EQUIPO</v>
          </cell>
          <cell r="B840"/>
          <cell r="C840"/>
          <cell r="D840"/>
          <cell r="E840"/>
          <cell r="F840"/>
          <cell r="G840"/>
        </row>
        <row r="841">
          <cell r="A841" t="str">
            <v>CÓDIGO</v>
          </cell>
          <cell r="B841" t="str">
            <v>DESCRIPCIÓN</v>
          </cell>
          <cell r="C841"/>
          <cell r="D841" t="str">
            <v>UNIDAD</v>
          </cell>
          <cell r="E841" t="str">
            <v>TARIFA</v>
          </cell>
          <cell r="F841" t="str">
            <v>RENDIMIENTO</v>
          </cell>
          <cell r="G841" t="str">
            <v>VR. UNITARIO</v>
          </cell>
        </row>
        <row r="842">
          <cell r="A842" t="str">
            <v/>
          </cell>
          <cell r="B842"/>
          <cell r="C842"/>
          <cell r="D842" t="str">
            <v/>
          </cell>
          <cell r="E842" t="str">
            <v/>
          </cell>
          <cell r="F842"/>
          <cell r="G842" t="str">
            <v/>
          </cell>
        </row>
        <row r="843">
          <cell r="A843" t="str">
            <v/>
          </cell>
          <cell r="B843"/>
          <cell r="C843"/>
          <cell r="D843" t="str">
            <v/>
          </cell>
          <cell r="E843" t="str">
            <v/>
          </cell>
          <cell r="F843"/>
          <cell r="G843" t="str">
            <v/>
          </cell>
        </row>
        <row r="844">
          <cell r="A844" t="str">
            <v/>
          </cell>
          <cell r="B844"/>
          <cell r="C844"/>
          <cell r="D844" t="str">
            <v/>
          </cell>
          <cell r="E844" t="str">
            <v/>
          </cell>
          <cell r="F844"/>
          <cell r="G844" t="str">
            <v/>
          </cell>
        </row>
        <row r="845">
          <cell r="A845" t="str">
            <v/>
          </cell>
          <cell r="B845"/>
          <cell r="C845"/>
          <cell r="D845" t="str">
            <v/>
          </cell>
          <cell r="E845" t="str">
            <v/>
          </cell>
          <cell r="F845"/>
          <cell r="G845" t="str">
            <v/>
          </cell>
        </row>
        <row r="846">
          <cell r="A846" t="str">
            <v/>
          </cell>
          <cell r="B846" t="str">
            <v/>
          </cell>
          <cell r="C846"/>
          <cell r="D846" t="str">
            <v/>
          </cell>
          <cell r="E846" t="str">
            <v/>
          </cell>
          <cell r="F846" t="str">
            <v/>
          </cell>
          <cell r="G846" t="str">
            <v/>
          </cell>
        </row>
        <row r="847">
          <cell r="B847"/>
          <cell r="C847"/>
          <cell r="D847"/>
          <cell r="E847"/>
          <cell r="F847" t="str">
            <v>SUBTOTAL</v>
          </cell>
          <cell r="G847" t="str">
            <v/>
          </cell>
        </row>
        <row r="848">
          <cell r="A848"/>
          <cell r="B848"/>
          <cell r="C848"/>
          <cell r="D848"/>
          <cell r="E848"/>
          <cell r="F848"/>
        </row>
        <row r="849">
          <cell r="A849" t="str">
            <v>II. MATERIALES</v>
          </cell>
          <cell r="B849"/>
          <cell r="C849"/>
          <cell r="D849"/>
          <cell r="E849"/>
          <cell r="F849"/>
          <cell r="G849"/>
        </row>
        <row r="850">
          <cell r="A850" t="str">
            <v>CÓDIGO</v>
          </cell>
          <cell r="B850" t="str">
            <v>DESCRIPCIÓN</v>
          </cell>
          <cell r="C850" t="str">
            <v>UNIDAD</v>
          </cell>
          <cell r="D850" t="str">
            <v>CANTIDAD</v>
          </cell>
          <cell r="E850" t="str">
            <v>DESP.</v>
          </cell>
          <cell r="F850" t="str">
            <v>PRECIO UNIT.</v>
          </cell>
          <cell r="G850" t="str">
            <v>VR. UNITARIO</v>
          </cell>
        </row>
        <row r="851">
          <cell r="A851" t="str">
            <v/>
          </cell>
          <cell r="B851"/>
          <cell r="C851" t="str">
            <v/>
          </cell>
          <cell r="D851"/>
          <cell r="E851"/>
          <cell r="F851" t="str">
            <v/>
          </cell>
          <cell r="G851" t="str">
            <v/>
          </cell>
        </row>
        <row r="852">
          <cell r="A852" t="str">
            <v/>
          </cell>
          <cell r="B852"/>
          <cell r="C852" t="str">
            <v/>
          </cell>
          <cell r="D852"/>
          <cell r="E852"/>
          <cell r="F852" t="str">
            <v/>
          </cell>
          <cell r="G852" t="str">
            <v/>
          </cell>
        </row>
        <row r="853">
          <cell r="A853" t="str">
            <v/>
          </cell>
          <cell r="B853"/>
          <cell r="C853" t="str">
            <v/>
          </cell>
          <cell r="D853"/>
          <cell r="E853"/>
          <cell r="F853" t="str">
            <v/>
          </cell>
          <cell r="G853" t="str">
            <v/>
          </cell>
        </row>
        <row r="854">
          <cell r="A854" t="str">
            <v/>
          </cell>
          <cell r="B854"/>
          <cell r="C854" t="str">
            <v/>
          </cell>
          <cell r="D854"/>
          <cell r="E854"/>
          <cell r="F854" t="str">
            <v/>
          </cell>
          <cell r="G854" t="str">
            <v/>
          </cell>
        </row>
        <row r="855">
          <cell r="A855" t="str">
            <v/>
          </cell>
          <cell r="B855"/>
          <cell r="C855" t="str">
            <v/>
          </cell>
          <cell r="D855"/>
          <cell r="E855"/>
          <cell r="F855" t="str">
            <v/>
          </cell>
          <cell r="G855" t="str">
            <v/>
          </cell>
        </row>
        <row r="856">
          <cell r="A856" t="str">
            <v/>
          </cell>
          <cell r="B856"/>
          <cell r="C856" t="str">
            <v/>
          </cell>
          <cell r="D856"/>
          <cell r="E856"/>
          <cell r="F856" t="str">
            <v/>
          </cell>
          <cell r="G856" t="str">
            <v/>
          </cell>
        </row>
        <row r="857">
          <cell r="A857" t="str">
            <v/>
          </cell>
          <cell r="B857"/>
          <cell r="C857" t="str">
            <v/>
          </cell>
          <cell r="D857"/>
          <cell r="E857"/>
          <cell r="F857" t="str">
            <v/>
          </cell>
          <cell r="G857" t="str">
            <v/>
          </cell>
        </row>
        <row r="858">
          <cell r="B858"/>
          <cell r="C858"/>
          <cell r="D858"/>
          <cell r="E858"/>
          <cell r="F858" t="str">
            <v>SUBTOTAL</v>
          </cell>
          <cell r="G858" t="str">
            <v/>
          </cell>
        </row>
        <row r="859">
          <cell r="A859"/>
          <cell r="B859"/>
          <cell r="C859"/>
          <cell r="D859"/>
          <cell r="E859"/>
          <cell r="F859"/>
        </row>
        <row r="860">
          <cell r="A860" t="str">
            <v>III. TRANSPORTES</v>
          </cell>
          <cell r="B860"/>
          <cell r="C860"/>
          <cell r="D860"/>
          <cell r="E860"/>
          <cell r="F860"/>
          <cell r="G860"/>
        </row>
        <row r="861">
          <cell r="A861" t="str">
            <v>CÓDIGO</v>
          </cell>
          <cell r="B861" t="str">
            <v>DESCRIPCIÓN</v>
          </cell>
          <cell r="C861" t="str">
            <v>TIPO</v>
          </cell>
          <cell r="D861" t="str">
            <v>VOLUMEN/PESO</v>
          </cell>
          <cell r="E861" t="str">
            <v>DISTANCIA</v>
          </cell>
          <cell r="F861" t="str">
            <v>TARIFA</v>
          </cell>
          <cell r="G861" t="str">
            <v>VR. UNITARIO</v>
          </cell>
        </row>
        <row r="862">
          <cell r="A862" t="str">
            <v/>
          </cell>
          <cell r="B862"/>
          <cell r="C862"/>
          <cell r="D862"/>
          <cell r="E862" t="str">
            <v/>
          </cell>
          <cell r="F862" t="str">
            <v/>
          </cell>
          <cell r="G862" t="str">
            <v/>
          </cell>
        </row>
        <row r="863">
          <cell r="A863" t="str">
            <v/>
          </cell>
          <cell r="B863"/>
          <cell r="C863"/>
          <cell r="D863"/>
          <cell r="E863" t="str">
            <v/>
          </cell>
          <cell r="F863" t="str">
            <v/>
          </cell>
          <cell r="G863" t="str">
            <v/>
          </cell>
        </row>
        <row r="864">
          <cell r="A864" t="str">
            <v/>
          </cell>
          <cell r="B864"/>
          <cell r="C864"/>
          <cell r="D864"/>
          <cell r="E864" t="str">
            <v/>
          </cell>
          <cell r="F864" t="str">
            <v/>
          </cell>
          <cell r="G864" t="str">
            <v/>
          </cell>
        </row>
        <row r="865">
          <cell r="B865"/>
          <cell r="C865"/>
          <cell r="D865"/>
          <cell r="E865"/>
          <cell r="F865" t="str">
            <v>SUBTOTAL</v>
          </cell>
          <cell r="G865" t="str">
            <v/>
          </cell>
        </row>
        <row r="866">
          <cell r="A866"/>
          <cell r="B866"/>
          <cell r="C866"/>
          <cell r="D866"/>
          <cell r="E866"/>
          <cell r="F866"/>
        </row>
        <row r="867">
          <cell r="A867" t="str">
            <v>IV. MANO DE OBRA</v>
          </cell>
          <cell r="B867"/>
          <cell r="C867"/>
          <cell r="D867"/>
          <cell r="E867"/>
          <cell r="F867"/>
          <cell r="G867"/>
        </row>
        <row r="868">
          <cell r="A868" t="str">
            <v>CÓDIGO</v>
          </cell>
          <cell r="B868" t="str">
            <v>CARGOS PERSONAL</v>
          </cell>
          <cell r="C868"/>
          <cell r="D868" t="str">
            <v>CANTIDAD</v>
          </cell>
          <cell r="E868" t="str">
            <v>JORNAL TOTAL</v>
          </cell>
          <cell r="F868" t="str">
            <v>RENDIMIENTO</v>
          </cell>
          <cell r="G868" t="str">
            <v>VR. UNITARIO</v>
          </cell>
        </row>
        <row r="869">
          <cell r="A869" t="str">
            <v/>
          </cell>
          <cell r="B869"/>
          <cell r="C869"/>
          <cell r="D869"/>
          <cell r="E869" t="str">
            <v/>
          </cell>
          <cell r="F869"/>
          <cell r="G869" t="str">
            <v/>
          </cell>
        </row>
        <row r="870">
          <cell r="A870" t="str">
            <v/>
          </cell>
          <cell r="B870"/>
          <cell r="C870"/>
          <cell r="D870"/>
          <cell r="E870" t="str">
            <v/>
          </cell>
          <cell r="F870" t="str">
            <v/>
          </cell>
          <cell r="G870" t="str">
            <v/>
          </cell>
        </row>
        <row r="871">
          <cell r="A871" t="str">
            <v/>
          </cell>
          <cell r="B871"/>
          <cell r="C871"/>
          <cell r="D871"/>
          <cell r="E871" t="str">
            <v/>
          </cell>
          <cell r="F871" t="str">
            <v/>
          </cell>
          <cell r="G871" t="str">
            <v/>
          </cell>
        </row>
        <row r="872">
          <cell r="A872" t="str">
            <v/>
          </cell>
          <cell r="B872"/>
          <cell r="C872"/>
          <cell r="D872"/>
          <cell r="E872" t="str">
            <v/>
          </cell>
          <cell r="F872" t="str">
            <v/>
          </cell>
          <cell r="G872" t="str">
            <v/>
          </cell>
        </row>
        <row r="873">
          <cell r="B873"/>
          <cell r="C873"/>
          <cell r="D873"/>
          <cell r="E873"/>
          <cell r="F873" t="str">
            <v>SUBTOTAL</v>
          </cell>
          <cell r="G873" t="str">
            <v/>
          </cell>
        </row>
        <row r="874">
          <cell r="A874"/>
          <cell r="B874"/>
          <cell r="C874"/>
          <cell r="D874"/>
          <cell r="E874"/>
          <cell r="F874"/>
        </row>
        <row r="875">
          <cell r="A875" t="str">
            <v>V. SERVICIOS</v>
          </cell>
          <cell r="B875"/>
          <cell r="C875"/>
          <cell r="D875"/>
          <cell r="E875"/>
          <cell r="F875"/>
          <cell r="G875"/>
        </row>
        <row r="876">
          <cell r="A876" t="str">
            <v>CÓDIGO</v>
          </cell>
          <cell r="B876" t="str">
            <v>DESCRIPCIÓN</v>
          </cell>
          <cell r="C876"/>
          <cell r="D876" t="str">
            <v>UNIDAD</v>
          </cell>
          <cell r="E876" t="str">
            <v>CANTIDAD</v>
          </cell>
          <cell r="F876" t="str">
            <v>PRECIO UNIT.</v>
          </cell>
          <cell r="G876" t="str">
            <v>VR. UNITARIO</v>
          </cell>
        </row>
        <row r="877">
          <cell r="A877" t="str">
            <v/>
          </cell>
          <cell r="B877"/>
          <cell r="C877"/>
          <cell r="D877" t="str">
            <v/>
          </cell>
          <cell r="E877"/>
          <cell r="F877" t="str">
            <v/>
          </cell>
          <cell r="G877" t="str">
            <v/>
          </cell>
        </row>
        <row r="878">
          <cell r="A878" t="str">
            <v/>
          </cell>
          <cell r="B878"/>
          <cell r="C878"/>
          <cell r="D878" t="str">
            <v/>
          </cell>
          <cell r="E878"/>
          <cell r="F878" t="str">
            <v/>
          </cell>
          <cell r="G878" t="str">
            <v/>
          </cell>
        </row>
        <row r="879">
          <cell r="A879" t="str">
            <v/>
          </cell>
          <cell r="B879"/>
          <cell r="C879"/>
          <cell r="D879" t="str">
            <v/>
          </cell>
          <cell r="E879"/>
          <cell r="F879" t="str">
            <v/>
          </cell>
          <cell r="G879" t="str">
            <v/>
          </cell>
        </row>
        <row r="880">
          <cell r="B880"/>
          <cell r="C880"/>
          <cell r="D880"/>
          <cell r="E880"/>
          <cell r="F880" t="str">
            <v>SUBTOTAL</v>
          </cell>
          <cell r="G880" t="str">
            <v/>
          </cell>
        </row>
        <row r="881">
          <cell r="A881"/>
          <cell r="B881"/>
          <cell r="C881"/>
          <cell r="D881"/>
          <cell r="E881"/>
          <cell r="F881"/>
        </row>
        <row r="882">
          <cell r="A882" t="str">
            <v>TOTAL COSTO DIRECTO</v>
          </cell>
          <cell r="B882"/>
          <cell r="C882"/>
          <cell r="D882"/>
          <cell r="E882"/>
          <cell r="F882"/>
          <cell r="G882" t="str">
            <v/>
          </cell>
        </row>
        <row r="883">
          <cell r="B883"/>
          <cell r="C883"/>
          <cell r="D883"/>
          <cell r="E883"/>
          <cell r="F883"/>
          <cell r="G883"/>
        </row>
        <row r="884">
          <cell r="A884" t="str">
            <v>2. COSTOS INDIRECTOS</v>
          </cell>
          <cell r="B884"/>
          <cell r="C884"/>
          <cell r="D884"/>
          <cell r="E884"/>
          <cell r="F884"/>
          <cell r="G884"/>
        </row>
        <row r="885">
          <cell r="A885"/>
          <cell r="B885"/>
          <cell r="C885"/>
          <cell r="D885"/>
          <cell r="E885"/>
          <cell r="F885"/>
          <cell r="G885"/>
        </row>
        <row r="886">
          <cell r="A886" t="str">
            <v>DESCRIPCIÓN</v>
          </cell>
          <cell r="B886"/>
          <cell r="C886"/>
          <cell r="D886"/>
          <cell r="E886"/>
          <cell r="F886" t="str">
            <v>PORCENTAJE</v>
          </cell>
          <cell r="G886" t="str">
            <v>VALOR TOTAL</v>
          </cell>
        </row>
        <row r="887">
          <cell r="A887" t="str">
            <v>ADMINISTRACION</v>
          </cell>
          <cell r="B887"/>
          <cell r="C887"/>
          <cell r="D887"/>
          <cell r="E887"/>
          <cell r="F887">
            <v>0.2452</v>
          </cell>
          <cell r="G887" t="str">
            <v/>
          </cell>
        </row>
        <row r="888">
          <cell r="A888" t="str">
            <v>IMPREVISTOS</v>
          </cell>
          <cell r="B888"/>
          <cell r="C888"/>
          <cell r="D888"/>
          <cell r="E888"/>
          <cell r="F888" t="str">
            <v/>
          </cell>
          <cell r="G888" t="str">
            <v/>
          </cell>
        </row>
        <row r="889">
          <cell r="A889" t="str">
            <v>UTILIDADES</v>
          </cell>
          <cell r="B889"/>
          <cell r="C889"/>
          <cell r="D889"/>
          <cell r="E889"/>
          <cell r="F889">
            <v>0.05</v>
          </cell>
          <cell r="G889" t="str">
            <v/>
          </cell>
        </row>
        <row r="890">
          <cell r="A890" t="str">
            <v>TOTAL COSTO INDIRECTO</v>
          </cell>
          <cell r="B890"/>
          <cell r="C890"/>
          <cell r="D890"/>
          <cell r="E890"/>
          <cell r="F890">
            <v>0.29520000000000002</v>
          </cell>
          <cell r="G890" t="str">
            <v/>
          </cell>
        </row>
        <row r="891">
          <cell r="B891"/>
          <cell r="C891"/>
          <cell r="D891"/>
          <cell r="E891"/>
          <cell r="F891"/>
          <cell r="G891"/>
        </row>
        <row r="892">
          <cell r="A892" t="str">
            <v>PRECIO UNITARIO TOTAL APROXIMADO AL PESO</v>
          </cell>
          <cell r="B892"/>
          <cell r="C892"/>
          <cell r="D892"/>
          <cell r="E892"/>
          <cell r="F892"/>
          <cell r="G892" t="str">
            <v/>
          </cell>
        </row>
        <row r="894">
          <cell r="B894" t="str">
            <v>RESPONSABLE: LUIS ROBERTO MONTERROSA OROZCO</v>
          </cell>
          <cell r="C894"/>
          <cell r="D894"/>
          <cell r="G894"/>
        </row>
        <row r="895">
          <cell r="B895" t="str">
            <v>ING. CIVIL CONSULTOR EXTERNO</v>
          </cell>
          <cell r="C895"/>
          <cell r="D895"/>
          <cell r="G895"/>
        </row>
        <row r="896">
          <cell r="B896" t="str">
            <v>PLANEACION MUNICIPAL</v>
          </cell>
          <cell r="C896"/>
          <cell r="D896"/>
          <cell r="E896"/>
          <cell r="F896"/>
          <cell r="G896"/>
        </row>
        <row r="897">
          <cell r="A897"/>
          <cell r="B897" t="str">
            <v>M.P. 5202140692</v>
          </cell>
          <cell r="D897" t="str">
            <v>FIRMA RESPONSABLE</v>
          </cell>
          <cell r="E897"/>
          <cell r="F897"/>
        </row>
        <row r="898">
          <cell r="A898" t="str">
            <v>DEPARTAMENTO DE ANTIOQUIA</v>
          </cell>
          <cell r="B898"/>
          <cell r="C898"/>
          <cell r="D898"/>
          <cell r="E898"/>
          <cell r="F898" t="str">
            <v/>
          </cell>
          <cell r="G898"/>
        </row>
        <row r="899">
          <cell r="A899" t="str">
            <v>MUNICIPIO DE CAUCASIA</v>
          </cell>
          <cell r="B899"/>
          <cell r="C899"/>
          <cell r="D899"/>
          <cell r="E899"/>
          <cell r="F899"/>
          <cell r="G899"/>
        </row>
        <row r="900">
          <cell r="A900" t="str">
            <v>PROYECTO: CONSTRUCCION DE PAVIMENTO RIGIDO URBANO EN LA URBANIZACION VILLA SUAREZ DEL MUNICIPIO DE CAUCASIA ,ANTIOQUIA</v>
          </cell>
          <cell r="B900"/>
          <cell r="C900"/>
          <cell r="D900"/>
          <cell r="E900"/>
          <cell r="F900"/>
          <cell r="G900"/>
        </row>
        <row r="901">
          <cell r="A901"/>
          <cell r="B901"/>
          <cell r="C901"/>
          <cell r="D901"/>
          <cell r="F901"/>
          <cell r="G901"/>
        </row>
        <row r="902">
          <cell r="A902" t="str">
            <v>ANÁLISIS DE PRECIOS UNITARIOS AUXILIARES</v>
          </cell>
          <cell r="B902"/>
          <cell r="C902"/>
          <cell r="D902"/>
          <cell r="E902"/>
          <cell r="F902"/>
          <cell r="G902"/>
        </row>
        <row r="904">
          <cell r="A904" t="str">
            <v>ITEM</v>
          </cell>
          <cell r="B904" t="str">
            <v>DESCRIPCIÓN</v>
          </cell>
          <cell r="C904"/>
          <cell r="D904"/>
          <cell r="E904" t="str">
            <v>UNIDAD</v>
          </cell>
          <cell r="F904" t="str">
            <v>CANTIDAD</v>
          </cell>
          <cell r="G904" t="str">
            <v>COSTO DIRECTO</v>
          </cell>
        </row>
        <row r="905">
          <cell r="A905" t="str">
            <v>SA014</v>
          </cell>
          <cell r="B905" t="str">
            <v>MORTERO 1:5 EN OBRA (REVOQUE)</v>
          </cell>
          <cell r="C905"/>
          <cell r="D905"/>
          <cell r="E905" t="str">
            <v>M3</v>
          </cell>
          <cell r="F905" t="str">
            <v>N.D.</v>
          </cell>
          <cell r="G905" t="str">
            <v/>
          </cell>
        </row>
        <row r="907">
          <cell r="A907" t="str">
            <v>1. COSTOS DIRECTOS</v>
          </cell>
          <cell r="B907"/>
          <cell r="C907"/>
          <cell r="D907"/>
          <cell r="E907"/>
          <cell r="F907"/>
          <cell r="G907"/>
        </row>
        <row r="908">
          <cell r="A908"/>
          <cell r="B908"/>
          <cell r="C908"/>
          <cell r="D908"/>
          <cell r="E908"/>
          <cell r="F908"/>
          <cell r="G908"/>
        </row>
        <row r="909">
          <cell r="A909" t="str">
            <v>I. EQUIPO</v>
          </cell>
          <cell r="B909"/>
          <cell r="C909"/>
          <cell r="D909"/>
          <cell r="E909"/>
          <cell r="F909"/>
          <cell r="G909"/>
        </row>
        <row r="910">
          <cell r="A910" t="str">
            <v>CÓDIGO</v>
          </cell>
          <cell r="B910" t="str">
            <v>DESCRIPCIÓN</v>
          </cell>
          <cell r="C910"/>
          <cell r="D910" t="str">
            <v>UNIDAD</v>
          </cell>
          <cell r="E910" t="str">
            <v>TARIFA</v>
          </cell>
          <cell r="F910" t="str">
            <v>RENDIMIENTO</v>
          </cell>
          <cell r="G910" t="str">
            <v>VR. UNITARIO</v>
          </cell>
        </row>
        <row r="911">
          <cell r="A911" t="str">
            <v/>
          </cell>
          <cell r="B911"/>
          <cell r="C911"/>
          <cell r="D911" t="str">
            <v/>
          </cell>
          <cell r="E911" t="str">
            <v/>
          </cell>
          <cell r="F911"/>
          <cell r="G911" t="str">
            <v/>
          </cell>
        </row>
        <row r="912">
          <cell r="A912" t="str">
            <v/>
          </cell>
          <cell r="B912"/>
          <cell r="C912"/>
          <cell r="D912" t="str">
            <v/>
          </cell>
          <cell r="E912" t="str">
            <v/>
          </cell>
          <cell r="F912"/>
          <cell r="G912" t="str">
            <v/>
          </cell>
        </row>
        <row r="913">
          <cell r="A913" t="str">
            <v/>
          </cell>
          <cell r="B913"/>
          <cell r="C913"/>
          <cell r="D913" t="str">
            <v/>
          </cell>
          <cell r="E913" t="str">
            <v/>
          </cell>
          <cell r="F913"/>
          <cell r="G913" t="str">
            <v/>
          </cell>
        </row>
        <row r="914">
          <cell r="A914" t="str">
            <v/>
          </cell>
          <cell r="B914"/>
          <cell r="C914"/>
          <cell r="D914" t="str">
            <v/>
          </cell>
          <cell r="E914" t="str">
            <v/>
          </cell>
          <cell r="F914"/>
          <cell r="G914" t="str">
            <v/>
          </cell>
        </row>
        <row r="915">
          <cell r="A915" t="str">
            <v/>
          </cell>
          <cell r="B915" t="str">
            <v/>
          </cell>
          <cell r="C915"/>
          <cell r="D915" t="str">
            <v/>
          </cell>
          <cell r="E915" t="str">
            <v/>
          </cell>
          <cell r="F915" t="str">
            <v/>
          </cell>
          <cell r="G915" t="str">
            <v/>
          </cell>
        </row>
        <row r="916">
          <cell r="B916"/>
          <cell r="C916"/>
          <cell r="D916"/>
          <cell r="E916"/>
          <cell r="F916" t="str">
            <v>SUBTOTAL</v>
          </cell>
          <cell r="G916" t="str">
            <v/>
          </cell>
        </row>
        <row r="917">
          <cell r="A917"/>
          <cell r="B917"/>
          <cell r="C917"/>
          <cell r="D917"/>
          <cell r="E917"/>
          <cell r="F917"/>
        </row>
        <row r="918">
          <cell r="A918" t="str">
            <v>II. MATERIALES</v>
          </cell>
          <cell r="B918"/>
          <cell r="C918"/>
          <cell r="D918"/>
          <cell r="E918"/>
          <cell r="F918"/>
          <cell r="G918"/>
        </row>
        <row r="919">
          <cell r="A919" t="str">
            <v>CÓDIGO</v>
          </cell>
          <cell r="B919" t="str">
            <v>DESCRIPCIÓN</v>
          </cell>
          <cell r="C919" t="str">
            <v>UNIDAD</v>
          </cell>
          <cell r="D919" t="str">
            <v>CANTIDAD</v>
          </cell>
          <cell r="E919" t="str">
            <v>DESP.</v>
          </cell>
          <cell r="F919" t="str">
            <v>PRECIO UNIT.</v>
          </cell>
          <cell r="G919" t="str">
            <v>VR. UNITARIO</v>
          </cell>
        </row>
        <row r="920">
          <cell r="A920" t="str">
            <v/>
          </cell>
          <cell r="B920"/>
          <cell r="C920" t="str">
            <v/>
          </cell>
          <cell r="D920"/>
          <cell r="E920"/>
          <cell r="F920" t="str">
            <v/>
          </cell>
          <cell r="G920" t="str">
            <v/>
          </cell>
        </row>
        <row r="921">
          <cell r="A921" t="str">
            <v/>
          </cell>
          <cell r="B921"/>
          <cell r="C921" t="str">
            <v/>
          </cell>
          <cell r="D921"/>
          <cell r="E921"/>
          <cell r="F921" t="str">
            <v/>
          </cell>
          <cell r="G921" t="str">
            <v/>
          </cell>
        </row>
        <row r="922">
          <cell r="A922" t="str">
            <v/>
          </cell>
          <cell r="B922"/>
          <cell r="C922" t="str">
            <v/>
          </cell>
          <cell r="D922"/>
          <cell r="E922"/>
          <cell r="F922" t="str">
            <v/>
          </cell>
          <cell r="G922" t="str">
            <v/>
          </cell>
        </row>
        <row r="923">
          <cell r="A923" t="str">
            <v/>
          </cell>
          <cell r="B923"/>
          <cell r="C923" t="str">
            <v/>
          </cell>
          <cell r="D923"/>
          <cell r="E923"/>
          <cell r="F923" t="str">
            <v/>
          </cell>
          <cell r="G923" t="str">
            <v/>
          </cell>
        </row>
        <row r="924">
          <cell r="A924" t="str">
            <v/>
          </cell>
          <cell r="B924"/>
          <cell r="C924" t="str">
            <v/>
          </cell>
          <cell r="D924"/>
          <cell r="E924"/>
          <cell r="F924" t="str">
            <v/>
          </cell>
          <cell r="G924" t="str">
            <v/>
          </cell>
        </row>
        <row r="925">
          <cell r="A925" t="str">
            <v/>
          </cell>
          <cell r="B925"/>
          <cell r="C925" t="str">
            <v/>
          </cell>
          <cell r="D925"/>
          <cell r="E925"/>
          <cell r="F925" t="str">
            <v/>
          </cell>
          <cell r="G925" t="str">
            <v/>
          </cell>
        </row>
        <row r="926">
          <cell r="A926" t="str">
            <v/>
          </cell>
          <cell r="B926"/>
          <cell r="C926" t="str">
            <v/>
          </cell>
          <cell r="D926"/>
          <cell r="E926"/>
          <cell r="F926" t="str">
            <v/>
          </cell>
          <cell r="G926" t="str">
            <v/>
          </cell>
        </row>
        <row r="927">
          <cell r="B927"/>
          <cell r="C927"/>
          <cell r="D927"/>
          <cell r="E927"/>
          <cell r="F927" t="str">
            <v>SUBTOTAL</v>
          </cell>
          <cell r="G927" t="str">
            <v/>
          </cell>
        </row>
        <row r="928">
          <cell r="A928"/>
          <cell r="B928"/>
          <cell r="C928"/>
          <cell r="D928"/>
          <cell r="E928"/>
          <cell r="F928"/>
        </row>
        <row r="929">
          <cell r="A929" t="str">
            <v>III. TRANSPORTES</v>
          </cell>
          <cell r="B929"/>
          <cell r="C929"/>
          <cell r="D929"/>
          <cell r="E929"/>
          <cell r="F929"/>
          <cell r="G929"/>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0</v>
          </cell>
          <cell r="E931">
            <v>6</v>
          </cell>
          <cell r="F931">
            <v>1350</v>
          </cell>
          <cell r="G931">
            <v>0</v>
          </cell>
        </row>
        <row r="932">
          <cell r="A932" t="str">
            <v>TR001</v>
          </cell>
          <cell r="B932" t="str">
            <v>TRANSPORTE DE INSUMOS GENERALES</v>
          </cell>
          <cell r="C932" t="str">
            <v>INSUMOS</v>
          </cell>
          <cell r="D932">
            <v>0</v>
          </cell>
          <cell r="E932">
            <v>6.1</v>
          </cell>
          <cell r="F932">
            <v>1350</v>
          </cell>
          <cell r="G932">
            <v>0</v>
          </cell>
        </row>
        <row r="933">
          <cell r="A933" t="str">
            <v/>
          </cell>
          <cell r="B933"/>
          <cell r="C933"/>
          <cell r="D933"/>
          <cell r="E933" t="str">
            <v/>
          </cell>
          <cell r="F933" t="str">
            <v/>
          </cell>
          <cell r="G933" t="str">
            <v/>
          </cell>
        </row>
        <row r="934">
          <cell r="B934"/>
          <cell r="C934"/>
          <cell r="D934"/>
          <cell r="E934"/>
          <cell r="F934" t="str">
            <v>SUBTOTAL</v>
          </cell>
          <cell r="G934" t="str">
            <v/>
          </cell>
        </row>
        <row r="935">
          <cell r="A935"/>
          <cell r="B935"/>
          <cell r="C935"/>
          <cell r="D935"/>
          <cell r="E935"/>
          <cell r="F935"/>
        </row>
        <row r="936">
          <cell r="A936" t="str">
            <v>IV. MANO DE OBRA</v>
          </cell>
          <cell r="B936"/>
          <cell r="C936"/>
          <cell r="D936"/>
          <cell r="E936"/>
          <cell r="F936"/>
          <cell r="G936"/>
        </row>
        <row r="937">
          <cell r="A937" t="str">
            <v>CÓDIGO</v>
          </cell>
          <cell r="B937" t="str">
            <v>CARGOS PERSONAL</v>
          </cell>
          <cell r="C937"/>
          <cell r="D937" t="str">
            <v>CANTIDAD</v>
          </cell>
          <cell r="E937" t="str">
            <v>JORNAL TOTAL</v>
          </cell>
          <cell r="F937" t="str">
            <v>RENDIMIENTO</v>
          </cell>
          <cell r="G937" t="str">
            <v>VR. UNITARIO</v>
          </cell>
        </row>
        <row r="938">
          <cell r="A938" t="str">
            <v/>
          </cell>
          <cell r="B938"/>
          <cell r="C938"/>
          <cell r="D938"/>
          <cell r="E938" t="str">
            <v/>
          </cell>
          <cell r="F938"/>
          <cell r="G938" t="str">
            <v/>
          </cell>
        </row>
        <row r="939">
          <cell r="A939" t="str">
            <v/>
          </cell>
          <cell r="B939"/>
          <cell r="C939"/>
          <cell r="D939"/>
          <cell r="E939" t="str">
            <v/>
          </cell>
          <cell r="F939" t="str">
            <v/>
          </cell>
          <cell r="G939" t="str">
            <v/>
          </cell>
        </row>
        <row r="940">
          <cell r="A940" t="str">
            <v/>
          </cell>
          <cell r="B940"/>
          <cell r="C940"/>
          <cell r="D940"/>
          <cell r="E940" t="str">
            <v/>
          </cell>
          <cell r="F940" t="str">
            <v/>
          </cell>
          <cell r="G940" t="str">
            <v/>
          </cell>
        </row>
        <row r="941">
          <cell r="A941" t="str">
            <v/>
          </cell>
          <cell r="B941"/>
          <cell r="C941"/>
          <cell r="D941"/>
          <cell r="E941" t="str">
            <v/>
          </cell>
          <cell r="F941" t="str">
            <v/>
          </cell>
          <cell r="G941" t="str">
            <v/>
          </cell>
        </row>
        <row r="942">
          <cell r="B942"/>
          <cell r="C942"/>
          <cell r="D942"/>
          <cell r="E942"/>
          <cell r="F942" t="str">
            <v>SUBTOTAL</v>
          </cell>
          <cell r="G942" t="str">
            <v/>
          </cell>
        </row>
        <row r="943">
          <cell r="A943"/>
          <cell r="B943"/>
          <cell r="C943"/>
          <cell r="D943"/>
          <cell r="E943"/>
          <cell r="F943"/>
        </row>
        <row r="944">
          <cell r="A944" t="str">
            <v>V. SERVICIOS</v>
          </cell>
          <cell r="B944"/>
          <cell r="C944"/>
          <cell r="D944"/>
          <cell r="E944"/>
          <cell r="F944"/>
          <cell r="G944"/>
        </row>
        <row r="945">
          <cell r="A945" t="str">
            <v>CÓDIGO</v>
          </cell>
          <cell r="B945" t="str">
            <v>DESCRIPCIÓN</v>
          </cell>
          <cell r="C945"/>
          <cell r="D945" t="str">
            <v>UNIDAD</v>
          </cell>
          <cell r="E945" t="str">
            <v>CANTIDAD</v>
          </cell>
          <cell r="F945" t="str">
            <v>PRECIO UNIT.</v>
          </cell>
          <cell r="G945" t="str">
            <v>VR. UNITARIO</v>
          </cell>
        </row>
        <row r="946">
          <cell r="A946" t="str">
            <v/>
          </cell>
          <cell r="B946"/>
          <cell r="C946"/>
          <cell r="D946" t="str">
            <v/>
          </cell>
          <cell r="E946"/>
          <cell r="F946" t="str">
            <v/>
          </cell>
          <cell r="G946" t="str">
            <v/>
          </cell>
        </row>
        <row r="947">
          <cell r="A947" t="str">
            <v/>
          </cell>
          <cell r="B947"/>
          <cell r="C947"/>
          <cell r="D947" t="str">
            <v/>
          </cell>
          <cell r="E947"/>
          <cell r="F947" t="str">
            <v/>
          </cell>
          <cell r="G947" t="str">
            <v/>
          </cell>
        </row>
        <row r="948">
          <cell r="A948" t="str">
            <v/>
          </cell>
          <cell r="B948"/>
          <cell r="C948"/>
          <cell r="D948" t="str">
            <v/>
          </cell>
          <cell r="E948"/>
          <cell r="F948" t="str">
            <v/>
          </cell>
          <cell r="G948" t="str">
            <v/>
          </cell>
        </row>
        <row r="949">
          <cell r="B949"/>
          <cell r="C949"/>
          <cell r="D949"/>
          <cell r="E949"/>
          <cell r="F949" t="str">
            <v>SUBTOTAL</v>
          </cell>
          <cell r="G949" t="str">
            <v/>
          </cell>
        </row>
        <row r="950">
          <cell r="A950"/>
          <cell r="B950"/>
          <cell r="C950"/>
          <cell r="D950"/>
          <cell r="E950"/>
          <cell r="F950"/>
        </row>
        <row r="951">
          <cell r="A951" t="str">
            <v>TOTAL COSTO DIRECTO</v>
          </cell>
          <cell r="B951"/>
          <cell r="C951"/>
          <cell r="D951"/>
          <cell r="E951"/>
          <cell r="F951"/>
          <cell r="G951" t="str">
            <v/>
          </cell>
        </row>
        <row r="952">
          <cell r="B952"/>
          <cell r="C952"/>
          <cell r="D952"/>
          <cell r="E952"/>
          <cell r="F952"/>
          <cell r="G952"/>
        </row>
        <row r="953">
          <cell r="A953" t="str">
            <v>2. COSTOS INDIRECTOS</v>
          </cell>
          <cell r="B953"/>
          <cell r="C953"/>
          <cell r="D953"/>
          <cell r="E953"/>
          <cell r="F953"/>
          <cell r="G953"/>
        </row>
        <row r="954">
          <cell r="A954"/>
          <cell r="B954"/>
          <cell r="C954"/>
          <cell r="D954"/>
          <cell r="E954"/>
          <cell r="F954"/>
          <cell r="G954"/>
        </row>
        <row r="955">
          <cell r="A955" t="str">
            <v>DESCRIPCIÓN</v>
          </cell>
          <cell r="B955"/>
          <cell r="C955"/>
          <cell r="D955"/>
          <cell r="E955"/>
          <cell r="F955" t="str">
            <v>PORCENTAJE</v>
          </cell>
          <cell r="G955" t="str">
            <v>VALOR TOTAL</v>
          </cell>
        </row>
        <row r="956">
          <cell r="A956" t="str">
            <v>ADMINISTRACION</v>
          </cell>
          <cell r="B956"/>
          <cell r="C956"/>
          <cell r="D956"/>
          <cell r="E956"/>
          <cell r="F956">
            <v>0.2452</v>
          </cell>
          <cell r="G956" t="str">
            <v/>
          </cell>
        </row>
        <row r="957">
          <cell r="A957" t="str">
            <v>IMPREVISTOS</v>
          </cell>
          <cell r="B957"/>
          <cell r="C957"/>
          <cell r="D957"/>
          <cell r="E957"/>
          <cell r="F957" t="str">
            <v/>
          </cell>
          <cell r="G957" t="str">
            <v/>
          </cell>
        </row>
        <row r="958">
          <cell r="A958" t="str">
            <v>UTILIDADES</v>
          </cell>
          <cell r="B958"/>
          <cell r="C958"/>
          <cell r="D958"/>
          <cell r="E958"/>
          <cell r="F958">
            <v>0.05</v>
          </cell>
          <cell r="G958" t="str">
            <v/>
          </cell>
        </row>
        <row r="959">
          <cell r="A959" t="str">
            <v>TOTAL COSTO INDIRECTO</v>
          </cell>
          <cell r="B959"/>
          <cell r="C959"/>
          <cell r="D959"/>
          <cell r="E959"/>
          <cell r="F959">
            <v>0.29520000000000002</v>
          </cell>
          <cell r="G959" t="str">
            <v/>
          </cell>
        </row>
        <row r="960">
          <cell r="B960"/>
          <cell r="C960"/>
          <cell r="D960"/>
          <cell r="E960"/>
          <cell r="F960"/>
          <cell r="G960"/>
        </row>
        <row r="961">
          <cell r="A961" t="str">
            <v>PRECIO UNITARIO TOTAL APROXIMADO AL PESO</v>
          </cell>
          <cell r="B961"/>
          <cell r="C961"/>
          <cell r="D961"/>
          <cell r="E961"/>
          <cell r="F961"/>
          <cell r="G961" t="str">
            <v/>
          </cell>
        </row>
        <row r="963">
          <cell r="B963" t="str">
            <v>RESPONSABLE: LUIS ROBERTO MONTERROSA OROZCO</v>
          </cell>
          <cell r="C963"/>
          <cell r="D963"/>
          <cell r="G963"/>
        </row>
        <row r="964">
          <cell r="B964" t="str">
            <v>ING. CIVIL CONSULTOR EXTERNO</v>
          </cell>
          <cell r="C964"/>
          <cell r="D964"/>
          <cell r="G964"/>
        </row>
        <row r="965">
          <cell r="B965" t="str">
            <v>PLANEACION MUNICIPAL</v>
          </cell>
          <cell r="C965"/>
          <cell r="D965"/>
          <cell r="E965"/>
          <cell r="F965"/>
          <cell r="G965"/>
        </row>
        <row r="966">
          <cell r="A966"/>
          <cell r="B966" t="str">
            <v>M.P. 5202140692</v>
          </cell>
          <cell r="D966" t="str">
            <v>FIRMA RESPONSABLE</v>
          </cell>
          <cell r="E966"/>
          <cell r="F966"/>
        </row>
        <row r="967">
          <cell r="A967" t="str">
            <v>DEPARTAMENTO DE ANTIOQUIA</v>
          </cell>
          <cell r="B967"/>
          <cell r="C967"/>
          <cell r="D967"/>
          <cell r="E967"/>
          <cell r="F967" t="str">
            <v/>
          </cell>
          <cell r="G967"/>
        </row>
        <row r="968">
          <cell r="A968" t="str">
            <v>MUNICIPIO DE CAUCASIA</v>
          </cell>
          <cell r="B968"/>
          <cell r="C968"/>
          <cell r="D968"/>
          <cell r="E968"/>
          <cell r="F968"/>
          <cell r="G968"/>
        </row>
        <row r="969">
          <cell r="A969" t="str">
            <v>PROYECTO: CONSTRUCCION DE PAVIMENTO RIGIDO URBANO EN LA URBANIZACION VILLA SUAREZ DEL MUNICIPIO DE CAUCASIA ,ANTIOQUIA</v>
          </cell>
          <cell r="B969"/>
          <cell r="C969"/>
          <cell r="D969"/>
          <cell r="E969"/>
          <cell r="F969"/>
          <cell r="G969"/>
        </row>
        <row r="970">
          <cell r="A970"/>
          <cell r="B970"/>
          <cell r="C970"/>
          <cell r="D970"/>
          <cell r="F970"/>
          <cell r="G970"/>
        </row>
        <row r="971">
          <cell r="A971" t="str">
            <v>ANÁLISIS DE PRECIOS UNITARIOS AUXILIARES</v>
          </cell>
          <cell r="B971"/>
          <cell r="C971"/>
          <cell r="D971"/>
          <cell r="E971"/>
          <cell r="F971"/>
          <cell r="G971"/>
        </row>
        <row r="973">
          <cell r="A973" t="str">
            <v>ITEM</v>
          </cell>
          <cell r="B973" t="str">
            <v>DESCRIPCIÓN</v>
          </cell>
          <cell r="C973"/>
          <cell r="D973"/>
          <cell r="E973" t="str">
            <v>UNIDAD</v>
          </cell>
          <cell r="F973" t="str">
            <v>CANTIDAD</v>
          </cell>
          <cell r="G973" t="str">
            <v>COSTO DIRECTO</v>
          </cell>
        </row>
        <row r="974">
          <cell r="A974" t="str">
            <v>SA015</v>
          </cell>
          <cell r="B974" t="str">
            <v>MORTERO 1:5 EN OBRA (PEGA)</v>
          </cell>
          <cell r="C974"/>
          <cell r="D974"/>
          <cell r="E974" t="str">
            <v>M3</v>
          </cell>
          <cell r="F974" t="str">
            <v>N.D.</v>
          </cell>
          <cell r="G974" t="str">
            <v/>
          </cell>
        </row>
        <row r="976">
          <cell r="A976" t="str">
            <v>1. COSTOS DIRECTOS</v>
          </cell>
          <cell r="B976"/>
          <cell r="C976"/>
          <cell r="D976"/>
          <cell r="E976"/>
          <cell r="F976"/>
          <cell r="G976"/>
        </row>
        <row r="977">
          <cell r="A977"/>
          <cell r="B977"/>
          <cell r="C977"/>
          <cell r="D977"/>
          <cell r="E977"/>
          <cell r="F977"/>
          <cell r="G977"/>
        </row>
        <row r="978">
          <cell r="A978" t="str">
            <v>I. EQUIPO</v>
          </cell>
          <cell r="B978"/>
          <cell r="C978"/>
          <cell r="D978"/>
          <cell r="E978"/>
          <cell r="F978"/>
          <cell r="G978"/>
        </row>
        <row r="979">
          <cell r="A979" t="str">
            <v>CÓDIGO</v>
          </cell>
          <cell r="B979" t="str">
            <v>DESCRIPCIÓN</v>
          </cell>
          <cell r="C979"/>
          <cell r="D979" t="str">
            <v>UNIDAD</v>
          </cell>
          <cell r="E979" t="str">
            <v>TARIFA</v>
          </cell>
          <cell r="F979" t="str">
            <v>RENDIMIENTO</v>
          </cell>
          <cell r="G979" t="str">
            <v>VR. UNITARIO</v>
          </cell>
        </row>
        <row r="980">
          <cell r="A980" t="str">
            <v/>
          </cell>
          <cell r="B980"/>
          <cell r="C980"/>
          <cell r="D980" t="str">
            <v/>
          </cell>
          <cell r="E980" t="str">
            <v/>
          </cell>
          <cell r="F980"/>
          <cell r="G980" t="str">
            <v/>
          </cell>
        </row>
        <row r="981">
          <cell r="A981" t="str">
            <v/>
          </cell>
          <cell r="B981"/>
          <cell r="C981"/>
          <cell r="D981" t="str">
            <v/>
          </cell>
          <cell r="E981" t="str">
            <v/>
          </cell>
          <cell r="F981"/>
          <cell r="G981" t="str">
            <v/>
          </cell>
        </row>
        <row r="982">
          <cell r="A982" t="str">
            <v/>
          </cell>
          <cell r="B982"/>
          <cell r="C982"/>
          <cell r="D982" t="str">
            <v/>
          </cell>
          <cell r="E982" t="str">
            <v/>
          </cell>
          <cell r="F982"/>
          <cell r="G982" t="str">
            <v/>
          </cell>
        </row>
        <row r="983">
          <cell r="A983" t="str">
            <v/>
          </cell>
          <cell r="B983"/>
          <cell r="C983"/>
          <cell r="D983" t="str">
            <v/>
          </cell>
          <cell r="E983" t="str">
            <v/>
          </cell>
          <cell r="F983"/>
          <cell r="G983" t="str">
            <v/>
          </cell>
        </row>
        <row r="984">
          <cell r="A984" t="str">
            <v/>
          </cell>
          <cell r="B984" t="str">
            <v/>
          </cell>
          <cell r="C984"/>
          <cell r="D984" t="str">
            <v/>
          </cell>
          <cell r="E984" t="str">
            <v/>
          </cell>
          <cell r="F984" t="str">
            <v/>
          </cell>
          <cell r="G984" t="str">
            <v/>
          </cell>
        </row>
        <row r="985">
          <cell r="B985"/>
          <cell r="C985"/>
          <cell r="D985"/>
          <cell r="E985"/>
          <cell r="F985" t="str">
            <v>SUBTOTAL</v>
          </cell>
          <cell r="G985" t="str">
            <v/>
          </cell>
        </row>
        <row r="986">
          <cell r="A986"/>
          <cell r="B986"/>
          <cell r="C986"/>
          <cell r="D986"/>
          <cell r="E986"/>
          <cell r="F986"/>
        </row>
        <row r="987">
          <cell r="A987" t="str">
            <v>II. MATERIALES</v>
          </cell>
          <cell r="B987"/>
          <cell r="C987"/>
          <cell r="D987"/>
          <cell r="E987"/>
          <cell r="F987"/>
          <cell r="G987"/>
        </row>
        <row r="988">
          <cell r="A988" t="str">
            <v>CÓDIGO</v>
          </cell>
          <cell r="B988" t="str">
            <v>DESCRIPCIÓN</v>
          </cell>
          <cell r="C988" t="str">
            <v>UNIDAD</v>
          </cell>
          <cell r="D988" t="str">
            <v>CANTIDAD</v>
          </cell>
          <cell r="E988" t="str">
            <v>DESP.</v>
          </cell>
          <cell r="F988" t="str">
            <v>PRECIO UNIT.</v>
          </cell>
          <cell r="G988" t="str">
            <v>VR. UNITARIO</v>
          </cell>
        </row>
        <row r="989">
          <cell r="A989" t="str">
            <v/>
          </cell>
          <cell r="B989"/>
          <cell r="C989" t="str">
            <v/>
          </cell>
          <cell r="D989"/>
          <cell r="E989"/>
          <cell r="F989" t="str">
            <v/>
          </cell>
          <cell r="G989" t="str">
            <v/>
          </cell>
        </row>
        <row r="990">
          <cell r="A990" t="str">
            <v/>
          </cell>
          <cell r="B990"/>
          <cell r="C990" t="str">
            <v/>
          </cell>
          <cell r="D990"/>
          <cell r="E990"/>
          <cell r="F990" t="str">
            <v/>
          </cell>
          <cell r="G990" t="str">
            <v/>
          </cell>
        </row>
        <row r="991">
          <cell r="A991" t="str">
            <v/>
          </cell>
          <cell r="B991"/>
          <cell r="C991" t="str">
            <v/>
          </cell>
          <cell r="D991"/>
          <cell r="E991"/>
          <cell r="F991" t="str">
            <v/>
          </cell>
          <cell r="G991" t="str">
            <v/>
          </cell>
        </row>
        <row r="992">
          <cell r="A992" t="str">
            <v/>
          </cell>
          <cell r="B992"/>
          <cell r="C992" t="str">
            <v/>
          </cell>
          <cell r="D992"/>
          <cell r="E992"/>
          <cell r="F992" t="str">
            <v/>
          </cell>
          <cell r="G992" t="str">
            <v/>
          </cell>
        </row>
        <row r="993">
          <cell r="A993" t="str">
            <v/>
          </cell>
          <cell r="B993"/>
          <cell r="C993" t="str">
            <v/>
          </cell>
          <cell r="D993"/>
          <cell r="E993"/>
          <cell r="F993" t="str">
            <v/>
          </cell>
          <cell r="G993" t="str">
            <v/>
          </cell>
        </row>
        <row r="994">
          <cell r="A994" t="str">
            <v/>
          </cell>
          <cell r="B994"/>
          <cell r="C994" t="str">
            <v/>
          </cell>
          <cell r="D994"/>
          <cell r="E994"/>
          <cell r="F994" t="str">
            <v/>
          </cell>
          <cell r="G994" t="str">
            <v/>
          </cell>
        </row>
        <row r="995">
          <cell r="A995" t="str">
            <v/>
          </cell>
          <cell r="B995"/>
          <cell r="C995" t="str">
            <v/>
          </cell>
          <cell r="D995"/>
          <cell r="E995"/>
          <cell r="F995" t="str">
            <v/>
          </cell>
          <cell r="G995" t="str">
            <v/>
          </cell>
        </row>
        <row r="996">
          <cell r="B996"/>
          <cell r="C996"/>
          <cell r="D996"/>
          <cell r="E996"/>
          <cell r="F996" t="str">
            <v>SUBTOTAL</v>
          </cell>
          <cell r="G996" t="str">
            <v/>
          </cell>
        </row>
        <row r="997">
          <cell r="A997"/>
          <cell r="B997"/>
          <cell r="C997"/>
          <cell r="D997"/>
          <cell r="E997"/>
          <cell r="F997"/>
        </row>
        <row r="998">
          <cell r="A998" t="str">
            <v>III. TRANSPORTES</v>
          </cell>
          <cell r="B998"/>
          <cell r="C998"/>
          <cell r="D998"/>
          <cell r="E998"/>
          <cell r="F998"/>
          <cell r="G998"/>
        </row>
        <row r="999">
          <cell r="A999" t="str">
            <v>CÓDIGO</v>
          </cell>
          <cell r="B999" t="str">
            <v>DESCRIPCIÓN</v>
          </cell>
          <cell r="C999" t="str">
            <v>TIPO</v>
          </cell>
          <cell r="D999" t="str">
            <v>VOLUMEN/PESO</v>
          </cell>
          <cell r="E999" t="str">
            <v>DISTANCIA</v>
          </cell>
          <cell r="F999" t="str">
            <v>TARIFA</v>
          </cell>
          <cell r="G999" t="str">
            <v>VR. UNITARIO</v>
          </cell>
        </row>
        <row r="1000">
          <cell r="A1000" t="str">
            <v/>
          </cell>
          <cell r="B1000"/>
          <cell r="C1000"/>
          <cell r="D1000"/>
          <cell r="E1000" t="str">
            <v/>
          </cell>
          <cell r="F1000" t="str">
            <v/>
          </cell>
          <cell r="G1000" t="str">
            <v/>
          </cell>
        </row>
        <row r="1001">
          <cell r="A1001" t="str">
            <v/>
          </cell>
          <cell r="B1001"/>
          <cell r="C1001"/>
          <cell r="D1001"/>
          <cell r="E1001" t="str">
            <v/>
          </cell>
          <cell r="F1001" t="str">
            <v/>
          </cell>
          <cell r="G1001" t="str">
            <v/>
          </cell>
        </row>
        <row r="1002">
          <cell r="A1002" t="str">
            <v/>
          </cell>
          <cell r="B1002"/>
          <cell r="C1002"/>
          <cell r="D1002"/>
          <cell r="E1002" t="str">
            <v/>
          </cell>
          <cell r="F1002" t="str">
            <v/>
          </cell>
          <cell r="G1002" t="str">
            <v/>
          </cell>
        </row>
        <row r="1003">
          <cell r="B1003"/>
          <cell r="C1003"/>
          <cell r="D1003"/>
          <cell r="E1003"/>
          <cell r="F1003" t="str">
            <v>SUBTOTAL</v>
          </cell>
          <cell r="G1003" t="str">
            <v/>
          </cell>
        </row>
        <row r="1004">
          <cell r="A1004"/>
          <cell r="B1004"/>
          <cell r="C1004"/>
          <cell r="D1004"/>
          <cell r="E1004"/>
          <cell r="F1004"/>
        </row>
        <row r="1005">
          <cell r="A1005" t="str">
            <v>IV. MANO DE OBRA</v>
          </cell>
          <cell r="B1005"/>
          <cell r="C1005"/>
          <cell r="D1005"/>
          <cell r="E1005"/>
          <cell r="F1005"/>
          <cell r="G1005"/>
        </row>
        <row r="1006">
          <cell r="A1006" t="str">
            <v>CÓDIGO</v>
          </cell>
          <cell r="B1006" t="str">
            <v>CARGOS PERSONAL</v>
          </cell>
          <cell r="C1006"/>
          <cell r="D1006" t="str">
            <v>CANTIDAD</v>
          </cell>
          <cell r="E1006" t="str">
            <v>JORNAL TOTAL</v>
          </cell>
          <cell r="F1006" t="str">
            <v>RENDIMIENTO</v>
          </cell>
          <cell r="G1006" t="str">
            <v>VR. UNITARIO</v>
          </cell>
        </row>
        <row r="1007">
          <cell r="A1007" t="str">
            <v/>
          </cell>
          <cell r="B1007"/>
          <cell r="C1007"/>
          <cell r="D1007"/>
          <cell r="E1007" t="str">
            <v/>
          </cell>
          <cell r="F1007">
            <v>8</v>
          </cell>
          <cell r="G1007" t="str">
            <v/>
          </cell>
        </row>
        <row r="1008">
          <cell r="A1008" t="str">
            <v/>
          </cell>
          <cell r="B1008"/>
          <cell r="C1008"/>
          <cell r="D1008"/>
          <cell r="E1008" t="str">
            <v/>
          </cell>
          <cell r="F1008" t="str">
            <v/>
          </cell>
          <cell r="G1008" t="str">
            <v/>
          </cell>
        </row>
        <row r="1009">
          <cell r="A1009" t="str">
            <v/>
          </cell>
          <cell r="B1009"/>
          <cell r="C1009"/>
          <cell r="D1009"/>
          <cell r="E1009" t="str">
            <v/>
          </cell>
          <cell r="F1009" t="str">
            <v/>
          </cell>
          <cell r="G1009" t="str">
            <v/>
          </cell>
        </row>
        <row r="1010">
          <cell r="A1010" t="str">
            <v/>
          </cell>
          <cell r="B1010"/>
          <cell r="C1010"/>
          <cell r="D1010"/>
          <cell r="E1010" t="str">
            <v/>
          </cell>
          <cell r="F1010" t="str">
            <v/>
          </cell>
          <cell r="G1010" t="str">
            <v/>
          </cell>
        </row>
        <row r="1011">
          <cell r="B1011"/>
          <cell r="C1011"/>
          <cell r="D1011"/>
          <cell r="E1011"/>
          <cell r="F1011" t="str">
            <v>SUBTOTAL</v>
          </cell>
          <cell r="G1011" t="str">
            <v/>
          </cell>
        </row>
        <row r="1012">
          <cell r="A1012"/>
          <cell r="B1012"/>
          <cell r="C1012"/>
          <cell r="D1012"/>
          <cell r="E1012"/>
          <cell r="F1012"/>
        </row>
        <row r="1013">
          <cell r="A1013" t="str">
            <v>V. SERVICIOS</v>
          </cell>
          <cell r="B1013"/>
          <cell r="C1013"/>
          <cell r="D1013"/>
          <cell r="E1013"/>
          <cell r="F1013"/>
          <cell r="G1013"/>
        </row>
        <row r="1014">
          <cell r="A1014" t="str">
            <v>CÓDIGO</v>
          </cell>
          <cell r="B1014" t="str">
            <v>DESCRIPCIÓN</v>
          </cell>
          <cell r="C1014"/>
          <cell r="D1014" t="str">
            <v>UNIDAD</v>
          </cell>
          <cell r="E1014" t="str">
            <v>CANTIDAD</v>
          </cell>
          <cell r="F1014" t="str">
            <v>PRECIO UNIT.</v>
          </cell>
          <cell r="G1014" t="str">
            <v>VR. UNITARIO</v>
          </cell>
        </row>
        <row r="1015">
          <cell r="A1015" t="str">
            <v/>
          </cell>
          <cell r="B1015"/>
          <cell r="C1015"/>
          <cell r="D1015" t="str">
            <v/>
          </cell>
          <cell r="E1015"/>
          <cell r="F1015" t="str">
            <v/>
          </cell>
          <cell r="G1015" t="str">
            <v/>
          </cell>
        </row>
        <row r="1016">
          <cell r="A1016" t="str">
            <v/>
          </cell>
          <cell r="B1016"/>
          <cell r="C1016"/>
          <cell r="D1016" t="str">
            <v/>
          </cell>
          <cell r="E1016"/>
          <cell r="F1016" t="str">
            <v/>
          </cell>
          <cell r="G1016" t="str">
            <v/>
          </cell>
        </row>
        <row r="1017">
          <cell r="A1017" t="str">
            <v/>
          </cell>
          <cell r="B1017"/>
          <cell r="C1017"/>
          <cell r="D1017" t="str">
            <v/>
          </cell>
          <cell r="E1017"/>
          <cell r="F1017" t="str">
            <v/>
          </cell>
          <cell r="G1017" t="str">
            <v/>
          </cell>
        </row>
        <row r="1018">
          <cell r="B1018"/>
          <cell r="C1018"/>
          <cell r="D1018"/>
          <cell r="E1018"/>
          <cell r="F1018" t="str">
            <v>SUBTOTAL</v>
          </cell>
          <cell r="G1018" t="str">
            <v/>
          </cell>
        </row>
        <row r="1019">
          <cell r="A1019"/>
          <cell r="B1019"/>
          <cell r="C1019"/>
          <cell r="D1019"/>
          <cell r="E1019"/>
          <cell r="F1019"/>
        </row>
        <row r="1020">
          <cell r="A1020" t="str">
            <v>TOTAL COSTO DIRECTO</v>
          </cell>
          <cell r="B1020"/>
          <cell r="C1020"/>
          <cell r="D1020"/>
          <cell r="E1020"/>
          <cell r="F1020"/>
          <cell r="G1020" t="str">
            <v/>
          </cell>
        </row>
        <row r="1021">
          <cell r="B1021"/>
          <cell r="C1021"/>
          <cell r="D1021"/>
          <cell r="E1021"/>
          <cell r="F1021"/>
          <cell r="G1021"/>
        </row>
        <row r="1022">
          <cell r="A1022" t="str">
            <v>2. COSTOS INDIRECTOS</v>
          </cell>
          <cell r="B1022"/>
          <cell r="C1022"/>
          <cell r="D1022"/>
          <cell r="E1022"/>
          <cell r="F1022"/>
          <cell r="G1022"/>
        </row>
        <row r="1023">
          <cell r="A1023"/>
          <cell r="B1023"/>
          <cell r="C1023"/>
          <cell r="D1023"/>
          <cell r="E1023"/>
          <cell r="F1023"/>
          <cell r="G1023"/>
        </row>
        <row r="1024">
          <cell r="A1024" t="str">
            <v>DESCRIPCIÓN</v>
          </cell>
          <cell r="B1024"/>
          <cell r="C1024"/>
          <cell r="D1024"/>
          <cell r="E1024"/>
          <cell r="F1024" t="str">
            <v>PORCENTAJE</v>
          </cell>
          <cell r="G1024" t="str">
            <v>VALOR TOTAL</v>
          </cell>
        </row>
        <row r="1025">
          <cell r="A1025" t="str">
            <v>ADMINISTRACION</v>
          </cell>
          <cell r="B1025"/>
          <cell r="C1025"/>
          <cell r="D1025"/>
          <cell r="E1025"/>
          <cell r="F1025">
            <v>0.2452</v>
          </cell>
          <cell r="G1025" t="str">
            <v/>
          </cell>
        </row>
        <row r="1026">
          <cell r="A1026" t="str">
            <v>IMPREVISTOS</v>
          </cell>
          <cell r="B1026"/>
          <cell r="C1026"/>
          <cell r="D1026"/>
          <cell r="E1026"/>
          <cell r="F1026" t="str">
            <v/>
          </cell>
          <cell r="G1026" t="str">
            <v/>
          </cell>
        </row>
        <row r="1027">
          <cell r="A1027" t="str">
            <v>UTILIDADES</v>
          </cell>
          <cell r="B1027"/>
          <cell r="C1027"/>
          <cell r="D1027"/>
          <cell r="E1027"/>
          <cell r="F1027">
            <v>0.05</v>
          </cell>
          <cell r="G1027" t="str">
            <v/>
          </cell>
        </row>
        <row r="1028">
          <cell r="A1028" t="str">
            <v>TOTAL COSTO INDIRECTO</v>
          </cell>
          <cell r="B1028"/>
          <cell r="C1028"/>
          <cell r="D1028"/>
          <cell r="E1028"/>
          <cell r="F1028">
            <v>0.29520000000000002</v>
          </cell>
          <cell r="G1028" t="str">
            <v/>
          </cell>
        </row>
        <row r="1029">
          <cell r="B1029"/>
          <cell r="C1029"/>
          <cell r="D1029"/>
          <cell r="E1029"/>
          <cell r="F1029"/>
          <cell r="G1029"/>
        </row>
        <row r="1030">
          <cell r="A1030" t="str">
            <v>PRECIO UNITARIO TOTAL APROXIMADO AL PESO</v>
          </cell>
          <cell r="B1030"/>
          <cell r="C1030"/>
          <cell r="D1030"/>
          <cell r="E1030"/>
          <cell r="F1030"/>
          <cell r="G1030" t="str">
            <v/>
          </cell>
        </row>
        <row r="1032">
          <cell r="B1032" t="str">
            <v>RESPONSABLE: LUIS ROBERTO MONTERROSA OROZCO</v>
          </cell>
          <cell r="C1032"/>
          <cell r="D1032"/>
          <cell r="G1032"/>
        </row>
        <row r="1033">
          <cell r="B1033" t="str">
            <v>ING. CIVIL CONSULTOR EXTERNO</v>
          </cell>
          <cell r="C1033"/>
          <cell r="D1033"/>
          <cell r="G1033"/>
        </row>
        <row r="1034">
          <cell r="B1034" t="str">
            <v>PLANEACION MUNICIPAL</v>
          </cell>
          <cell r="C1034"/>
          <cell r="D1034"/>
          <cell r="E1034"/>
          <cell r="F1034"/>
          <cell r="G1034"/>
        </row>
        <row r="1035">
          <cell r="A1035"/>
          <cell r="B1035" t="str">
            <v>M.P. 5202140692</v>
          </cell>
          <cell r="D1035" t="str">
            <v>FIRMA RESPONSABLE</v>
          </cell>
          <cell r="E1035"/>
          <cell r="F1035"/>
        </row>
        <row r="1036">
          <cell r="A1036" t="str">
            <v>DEPARTAMENTO DE ANTIOQUIA</v>
          </cell>
          <cell r="B1036"/>
          <cell r="C1036"/>
          <cell r="D1036"/>
          <cell r="E1036"/>
          <cell r="F1036" t="str">
            <v/>
          </cell>
          <cell r="G1036"/>
        </row>
        <row r="1037">
          <cell r="A1037" t="str">
            <v>MUNICIPIO DE CAUCASIA</v>
          </cell>
          <cell r="B1037"/>
          <cell r="C1037"/>
          <cell r="D1037"/>
          <cell r="E1037"/>
          <cell r="F1037"/>
          <cell r="G1037"/>
        </row>
        <row r="1038">
          <cell r="A1038" t="str">
            <v>PROYECTO: CONSTRUCCION DE PAVIMENTO RIGIDO URBANO EN LA URBANIZACION VILLA SUAREZ DEL MUNICIPIO DE CAUCASIA ,ANTIOQUIA</v>
          </cell>
          <cell r="B1038"/>
          <cell r="C1038"/>
          <cell r="D1038"/>
          <cell r="E1038"/>
          <cell r="F1038"/>
          <cell r="G1038"/>
        </row>
        <row r="1039">
          <cell r="A1039"/>
          <cell r="B1039"/>
          <cell r="C1039"/>
          <cell r="D1039"/>
          <cell r="F1039"/>
          <cell r="G1039"/>
        </row>
        <row r="1040">
          <cell r="A1040" t="str">
            <v>ANÁLISIS DE PRECIOS UNITARIOS AUXILIARES</v>
          </cell>
          <cell r="B1040"/>
          <cell r="C1040"/>
          <cell r="D1040"/>
          <cell r="E1040"/>
          <cell r="F1040"/>
          <cell r="G1040"/>
        </row>
        <row r="1042">
          <cell r="A1042" t="str">
            <v>ITEM</v>
          </cell>
          <cell r="B1042" t="str">
            <v>DESCRIPCIÓN</v>
          </cell>
          <cell r="C1042"/>
          <cell r="D1042"/>
          <cell r="E1042" t="str">
            <v>UNIDAD</v>
          </cell>
          <cell r="F1042" t="str">
            <v>CANTIDAD</v>
          </cell>
          <cell r="G1042" t="str">
            <v>COSTO DIRECTO</v>
          </cell>
        </row>
        <row r="1043">
          <cell r="A1043" t="str">
            <v>SA016</v>
          </cell>
          <cell r="B1043" t="str">
            <v>MORTERO 1:6 EN OBRA (PEGA)</v>
          </cell>
          <cell r="C1043"/>
          <cell r="D1043"/>
          <cell r="E1043" t="str">
            <v>M3</v>
          </cell>
          <cell r="F1043" t="str">
            <v>N.D.</v>
          </cell>
          <cell r="G1043" t="str">
            <v/>
          </cell>
        </row>
        <row r="1045">
          <cell r="A1045" t="str">
            <v>1. COSTOS DIRECTOS</v>
          </cell>
          <cell r="B1045"/>
          <cell r="C1045"/>
          <cell r="D1045"/>
          <cell r="E1045"/>
          <cell r="F1045"/>
          <cell r="G1045"/>
        </row>
        <row r="1046">
          <cell r="A1046"/>
          <cell r="B1046"/>
          <cell r="C1046"/>
          <cell r="D1046"/>
          <cell r="E1046"/>
          <cell r="F1046"/>
          <cell r="G1046"/>
        </row>
        <row r="1047">
          <cell r="A1047" t="str">
            <v>I. EQUIPO</v>
          </cell>
          <cell r="B1047"/>
          <cell r="C1047"/>
          <cell r="D1047"/>
          <cell r="E1047"/>
          <cell r="F1047"/>
          <cell r="G1047"/>
        </row>
        <row r="1048">
          <cell r="A1048" t="str">
            <v>CÓDIGO</v>
          </cell>
          <cell r="B1048" t="str">
            <v>DESCRIPCIÓN</v>
          </cell>
          <cell r="C1048"/>
          <cell r="D1048" t="str">
            <v>UNIDAD</v>
          </cell>
          <cell r="E1048" t="str">
            <v>TARIFA</v>
          </cell>
          <cell r="F1048" t="str">
            <v>RENDIMIENTO</v>
          </cell>
          <cell r="G1048" t="str">
            <v>VR. UNITARIO</v>
          </cell>
        </row>
        <row r="1049">
          <cell r="A1049" t="str">
            <v/>
          </cell>
          <cell r="B1049"/>
          <cell r="C1049"/>
          <cell r="D1049" t="str">
            <v/>
          </cell>
          <cell r="E1049" t="str">
            <v/>
          </cell>
          <cell r="F1049"/>
          <cell r="G1049" t="str">
            <v/>
          </cell>
        </row>
        <row r="1050">
          <cell r="A1050" t="str">
            <v/>
          </cell>
          <cell r="B1050"/>
          <cell r="C1050"/>
          <cell r="D1050" t="str">
            <v/>
          </cell>
          <cell r="E1050" t="str">
            <v/>
          </cell>
          <cell r="F1050"/>
          <cell r="G1050" t="str">
            <v/>
          </cell>
        </row>
        <row r="1051">
          <cell r="A1051" t="str">
            <v/>
          </cell>
          <cell r="B1051"/>
          <cell r="C1051"/>
          <cell r="D1051" t="str">
            <v/>
          </cell>
          <cell r="E1051" t="str">
            <v/>
          </cell>
          <cell r="F1051"/>
          <cell r="G1051" t="str">
            <v/>
          </cell>
        </row>
        <row r="1052">
          <cell r="A1052" t="str">
            <v/>
          </cell>
          <cell r="B1052"/>
          <cell r="C1052"/>
          <cell r="D1052" t="str">
            <v/>
          </cell>
          <cell r="E1052" t="str">
            <v/>
          </cell>
          <cell r="F1052"/>
          <cell r="G1052" t="str">
            <v/>
          </cell>
        </row>
        <row r="1053">
          <cell r="A1053" t="str">
            <v/>
          </cell>
          <cell r="B1053" t="str">
            <v/>
          </cell>
          <cell r="C1053"/>
          <cell r="D1053" t="str">
            <v/>
          </cell>
          <cell r="E1053" t="str">
            <v/>
          </cell>
          <cell r="F1053" t="str">
            <v/>
          </cell>
          <cell r="G1053" t="str">
            <v/>
          </cell>
        </row>
        <row r="1054">
          <cell r="B1054"/>
          <cell r="C1054"/>
          <cell r="D1054"/>
          <cell r="E1054"/>
          <cell r="F1054" t="str">
            <v>SUBTOTAL</v>
          </cell>
          <cell r="G1054" t="str">
            <v/>
          </cell>
        </row>
        <row r="1055">
          <cell r="A1055"/>
          <cell r="B1055"/>
          <cell r="C1055"/>
          <cell r="D1055"/>
          <cell r="E1055"/>
          <cell r="F1055"/>
        </row>
        <row r="1056">
          <cell r="A1056" t="str">
            <v>II. MATERIALES</v>
          </cell>
          <cell r="B1056"/>
          <cell r="C1056"/>
          <cell r="D1056"/>
          <cell r="E1056"/>
          <cell r="F1056"/>
          <cell r="G1056"/>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
          </cell>
          <cell r="B1058"/>
          <cell r="C1058" t="str">
            <v/>
          </cell>
          <cell r="D1058"/>
          <cell r="E1058"/>
          <cell r="F1058" t="str">
            <v/>
          </cell>
          <cell r="G1058" t="str">
            <v/>
          </cell>
        </row>
        <row r="1059">
          <cell r="A1059" t="str">
            <v/>
          </cell>
          <cell r="B1059"/>
          <cell r="C1059" t="str">
            <v/>
          </cell>
          <cell r="D1059"/>
          <cell r="E1059"/>
          <cell r="F1059" t="str">
            <v/>
          </cell>
          <cell r="G1059" t="str">
            <v/>
          </cell>
        </row>
        <row r="1060">
          <cell r="A1060" t="str">
            <v/>
          </cell>
          <cell r="B1060"/>
          <cell r="C1060" t="str">
            <v/>
          </cell>
          <cell r="D1060"/>
          <cell r="E1060"/>
          <cell r="F1060" t="str">
            <v/>
          </cell>
          <cell r="G1060" t="str">
            <v/>
          </cell>
        </row>
        <row r="1061">
          <cell r="A1061" t="str">
            <v/>
          </cell>
          <cell r="B1061"/>
          <cell r="C1061" t="str">
            <v/>
          </cell>
          <cell r="D1061"/>
          <cell r="E1061"/>
          <cell r="F1061" t="str">
            <v/>
          </cell>
          <cell r="G1061" t="str">
            <v/>
          </cell>
        </row>
        <row r="1062">
          <cell r="A1062" t="str">
            <v/>
          </cell>
          <cell r="B1062"/>
          <cell r="C1062" t="str">
            <v/>
          </cell>
          <cell r="D1062"/>
          <cell r="E1062"/>
          <cell r="F1062" t="str">
            <v/>
          </cell>
          <cell r="G1062" t="str">
            <v/>
          </cell>
        </row>
        <row r="1063">
          <cell r="A1063" t="str">
            <v/>
          </cell>
          <cell r="B1063"/>
          <cell r="C1063" t="str">
            <v/>
          </cell>
          <cell r="D1063"/>
          <cell r="E1063"/>
          <cell r="F1063" t="str">
            <v/>
          </cell>
          <cell r="G1063" t="str">
            <v/>
          </cell>
        </row>
        <row r="1064">
          <cell r="A1064" t="str">
            <v/>
          </cell>
          <cell r="B1064"/>
          <cell r="C1064" t="str">
            <v/>
          </cell>
          <cell r="D1064"/>
          <cell r="E1064"/>
          <cell r="F1064" t="str">
            <v/>
          </cell>
          <cell r="G1064" t="str">
            <v/>
          </cell>
        </row>
        <row r="1065">
          <cell r="B1065"/>
          <cell r="C1065"/>
          <cell r="D1065"/>
          <cell r="E1065"/>
          <cell r="F1065" t="str">
            <v>SUBTOTAL</v>
          </cell>
          <cell r="G1065" t="str">
            <v/>
          </cell>
        </row>
        <row r="1066">
          <cell r="A1066"/>
          <cell r="B1066"/>
          <cell r="C1066"/>
          <cell r="D1066"/>
          <cell r="E1066"/>
          <cell r="F1066"/>
        </row>
        <row r="1067">
          <cell r="A1067" t="str">
            <v>III. TRANSPORTES</v>
          </cell>
          <cell r="B1067"/>
          <cell r="C1067"/>
          <cell r="D1067"/>
          <cell r="E1067"/>
          <cell r="F1067"/>
          <cell r="G1067"/>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
          </cell>
          <cell r="B1069"/>
          <cell r="C1069"/>
          <cell r="D1069"/>
          <cell r="E1069" t="str">
            <v/>
          </cell>
          <cell r="F1069" t="str">
            <v/>
          </cell>
          <cell r="G1069" t="str">
            <v/>
          </cell>
        </row>
        <row r="1070">
          <cell r="A1070" t="str">
            <v/>
          </cell>
          <cell r="B1070"/>
          <cell r="C1070"/>
          <cell r="D1070"/>
          <cell r="E1070" t="str">
            <v/>
          </cell>
          <cell r="F1070" t="str">
            <v/>
          </cell>
          <cell r="G1070" t="str">
            <v/>
          </cell>
        </row>
        <row r="1071">
          <cell r="A1071" t="str">
            <v/>
          </cell>
          <cell r="B1071"/>
          <cell r="C1071"/>
          <cell r="D1071"/>
          <cell r="E1071" t="str">
            <v/>
          </cell>
          <cell r="F1071" t="str">
            <v/>
          </cell>
          <cell r="G1071" t="str">
            <v/>
          </cell>
        </row>
        <row r="1072">
          <cell r="B1072"/>
          <cell r="C1072"/>
          <cell r="D1072"/>
          <cell r="E1072"/>
          <cell r="F1072" t="str">
            <v>SUBTOTAL</v>
          </cell>
          <cell r="G1072" t="str">
            <v/>
          </cell>
        </row>
        <row r="1073">
          <cell r="A1073"/>
          <cell r="B1073"/>
          <cell r="C1073"/>
          <cell r="D1073"/>
          <cell r="E1073"/>
          <cell r="F1073"/>
        </row>
        <row r="1074">
          <cell r="A1074" t="str">
            <v>IV. MANO DE OBRA</v>
          </cell>
          <cell r="B1074"/>
          <cell r="C1074"/>
          <cell r="D1074"/>
          <cell r="E1074"/>
          <cell r="F1074"/>
          <cell r="G1074"/>
        </row>
        <row r="1075">
          <cell r="A1075" t="str">
            <v>CÓDIGO</v>
          </cell>
          <cell r="B1075" t="str">
            <v>CARGOS PERSONAL</v>
          </cell>
          <cell r="C1075"/>
          <cell r="D1075" t="str">
            <v>CANTIDAD</v>
          </cell>
          <cell r="E1075" t="str">
            <v>JORNAL TOTAL</v>
          </cell>
          <cell r="F1075" t="str">
            <v>RENDIMIENTO</v>
          </cell>
          <cell r="G1075" t="str">
            <v>VR. UNITARIO</v>
          </cell>
        </row>
        <row r="1076">
          <cell r="A1076" t="str">
            <v/>
          </cell>
          <cell r="B1076"/>
          <cell r="C1076"/>
          <cell r="D1076"/>
          <cell r="E1076" t="str">
            <v/>
          </cell>
          <cell r="F1076"/>
          <cell r="G1076" t="str">
            <v/>
          </cell>
        </row>
        <row r="1077">
          <cell r="A1077" t="str">
            <v/>
          </cell>
          <cell r="B1077"/>
          <cell r="C1077"/>
          <cell r="D1077"/>
          <cell r="E1077" t="str">
            <v/>
          </cell>
          <cell r="F1077" t="str">
            <v/>
          </cell>
          <cell r="G1077" t="str">
            <v/>
          </cell>
        </row>
        <row r="1078">
          <cell r="A1078" t="str">
            <v/>
          </cell>
          <cell r="B1078"/>
          <cell r="C1078"/>
          <cell r="D1078"/>
          <cell r="E1078" t="str">
            <v/>
          </cell>
          <cell r="F1078" t="str">
            <v/>
          </cell>
          <cell r="G1078" t="str">
            <v/>
          </cell>
        </row>
        <row r="1079">
          <cell r="A1079" t="str">
            <v/>
          </cell>
          <cell r="B1079"/>
          <cell r="C1079"/>
          <cell r="D1079"/>
          <cell r="E1079" t="str">
            <v/>
          </cell>
          <cell r="F1079" t="str">
            <v/>
          </cell>
          <cell r="G1079" t="str">
            <v/>
          </cell>
        </row>
        <row r="1080">
          <cell r="B1080"/>
          <cell r="C1080"/>
          <cell r="D1080"/>
          <cell r="E1080"/>
          <cell r="F1080" t="str">
            <v>SUBTOTAL</v>
          </cell>
          <cell r="G1080" t="str">
            <v/>
          </cell>
        </row>
        <row r="1081">
          <cell r="A1081"/>
          <cell r="B1081"/>
          <cell r="C1081"/>
          <cell r="D1081"/>
          <cell r="E1081"/>
          <cell r="F1081"/>
        </row>
        <row r="1082">
          <cell r="A1082" t="str">
            <v>V. SERVICIOS</v>
          </cell>
          <cell r="B1082"/>
          <cell r="C1082"/>
          <cell r="D1082"/>
          <cell r="E1082"/>
          <cell r="F1082"/>
          <cell r="G1082"/>
        </row>
        <row r="1083">
          <cell r="A1083" t="str">
            <v>CÓDIGO</v>
          </cell>
          <cell r="B1083" t="str">
            <v>DESCRIPCIÓN</v>
          </cell>
          <cell r="C1083"/>
          <cell r="D1083" t="str">
            <v>UNIDAD</v>
          </cell>
          <cell r="E1083" t="str">
            <v>CANTIDAD</v>
          </cell>
          <cell r="F1083" t="str">
            <v>PRECIO UNIT.</v>
          </cell>
          <cell r="G1083" t="str">
            <v>VR. UNITARIO</v>
          </cell>
        </row>
        <row r="1084">
          <cell r="A1084" t="str">
            <v/>
          </cell>
          <cell r="B1084"/>
          <cell r="C1084"/>
          <cell r="D1084" t="str">
            <v/>
          </cell>
          <cell r="E1084"/>
          <cell r="F1084" t="str">
            <v/>
          </cell>
          <cell r="G1084" t="str">
            <v/>
          </cell>
        </row>
        <row r="1085">
          <cell r="A1085" t="str">
            <v/>
          </cell>
          <cell r="B1085"/>
          <cell r="C1085"/>
          <cell r="D1085" t="str">
            <v/>
          </cell>
          <cell r="E1085"/>
          <cell r="F1085" t="str">
            <v/>
          </cell>
          <cell r="G1085" t="str">
            <v/>
          </cell>
        </row>
        <row r="1086">
          <cell r="A1086" t="str">
            <v/>
          </cell>
          <cell r="B1086"/>
          <cell r="C1086"/>
          <cell r="D1086" t="str">
            <v/>
          </cell>
          <cell r="E1086"/>
          <cell r="F1086" t="str">
            <v/>
          </cell>
          <cell r="G1086" t="str">
            <v/>
          </cell>
        </row>
        <row r="1087">
          <cell r="B1087"/>
          <cell r="C1087"/>
          <cell r="D1087"/>
          <cell r="E1087"/>
          <cell r="F1087" t="str">
            <v>SUBTOTAL</v>
          </cell>
          <cell r="G1087" t="str">
            <v/>
          </cell>
        </row>
        <row r="1088">
          <cell r="A1088"/>
          <cell r="B1088"/>
          <cell r="C1088"/>
          <cell r="D1088"/>
          <cell r="E1088"/>
          <cell r="F1088"/>
        </row>
        <row r="1089">
          <cell r="A1089" t="str">
            <v>TOTAL COSTO DIRECTO</v>
          </cell>
          <cell r="B1089"/>
          <cell r="C1089"/>
          <cell r="D1089"/>
          <cell r="E1089"/>
          <cell r="F1089"/>
          <cell r="G1089" t="str">
            <v/>
          </cell>
        </row>
        <row r="1090">
          <cell r="B1090"/>
          <cell r="C1090"/>
          <cell r="D1090"/>
          <cell r="E1090"/>
          <cell r="F1090"/>
          <cell r="G1090"/>
        </row>
        <row r="1091">
          <cell r="A1091" t="str">
            <v>2. COSTOS INDIRECTOS</v>
          </cell>
          <cell r="B1091"/>
          <cell r="C1091"/>
          <cell r="D1091"/>
          <cell r="E1091"/>
          <cell r="F1091"/>
          <cell r="G1091"/>
        </row>
        <row r="1092">
          <cell r="A1092"/>
          <cell r="B1092"/>
          <cell r="C1092"/>
          <cell r="D1092"/>
          <cell r="E1092"/>
          <cell r="F1092"/>
          <cell r="G1092"/>
        </row>
        <row r="1093">
          <cell r="A1093" t="str">
            <v>DESCRIPCIÓN</v>
          </cell>
          <cell r="B1093"/>
          <cell r="C1093"/>
          <cell r="D1093"/>
          <cell r="E1093"/>
          <cell r="F1093" t="str">
            <v>PORCENTAJE</v>
          </cell>
          <cell r="G1093" t="str">
            <v>VALOR TOTAL</v>
          </cell>
        </row>
        <row r="1094">
          <cell r="A1094" t="str">
            <v>ADMINISTRACION</v>
          </cell>
          <cell r="B1094"/>
          <cell r="C1094"/>
          <cell r="D1094"/>
          <cell r="E1094"/>
          <cell r="F1094">
            <v>0.2452</v>
          </cell>
          <cell r="G1094" t="str">
            <v/>
          </cell>
        </row>
        <row r="1095">
          <cell r="A1095" t="str">
            <v>IMPREVISTOS</v>
          </cell>
          <cell r="B1095"/>
          <cell r="C1095"/>
          <cell r="D1095"/>
          <cell r="E1095"/>
          <cell r="F1095" t="str">
            <v/>
          </cell>
          <cell r="G1095" t="str">
            <v/>
          </cell>
        </row>
        <row r="1096">
          <cell r="A1096" t="str">
            <v>UTILIDADES</v>
          </cell>
          <cell r="B1096"/>
          <cell r="C1096"/>
          <cell r="D1096"/>
          <cell r="E1096"/>
          <cell r="F1096">
            <v>0.05</v>
          </cell>
          <cell r="G1096" t="str">
            <v/>
          </cell>
        </row>
        <row r="1097">
          <cell r="A1097" t="str">
            <v>TOTAL COSTO INDIRECTO</v>
          </cell>
          <cell r="B1097"/>
          <cell r="C1097"/>
          <cell r="D1097"/>
          <cell r="E1097"/>
          <cell r="F1097">
            <v>0.29520000000000002</v>
          </cell>
          <cell r="G1097" t="str">
            <v/>
          </cell>
        </row>
        <row r="1098">
          <cell r="B1098"/>
          <cell r="C1098"/>
          <cell r="D1098"/>
          <cell r="E1098"/>
          <cell r="F1098"/>
          <cell r="G1098"/>
        </row>
        <row r="1099">
          <cell r="A1099" t="str">
            <v>PRECIO UNITARIO TOTAL APROXIMADO AL PESO</v>
          </cell>
          <cell r="B1099"/>
          <cell r="C1099"/>
          <cell r="D1099"/>
          <cell r="E1099"/>
          <cell r="F1099"/>
          <cell r="G1099" t="str">
            <v/>
          </cell>
        </row>
        <row r="1101">
          <cell r="B1101" t="str">
            <v>RESPONSABLE: LUIS ROBERTO MONTERROSA OROZCO</v>
          </cell>
          <cell r="C1101"/>
          <cell r="D1101"/>
          <cell r="G1101"/>
        </row>
        <row r="1102">
          <cell r="B1102" t="str">
            <v>ING. CIVIL CONSULTOR EXTERNO</v>
          </cell>
          <cell r="C1102"/>
          <cell r="D1102"/>
          <cell r="G1102"/>
        </row>
        <row r="1103">
          <cell r="B1103" t="str">
            <v>PLANEACION MUNICIPAL</v>
          </cell>
          <cell r="C1103"/>
          <cell r="D1103"/>
          <cell r="E1103"/>
          <cell r="F1103"/>
          <cell r="G1103"/>
        </row>
        <row r="1104">
          <cell r="A1104"/>
          <cell r="B1104" t="str">
            <v>M.P. 5202140692</v>
          </cell>
          <cell r="D1104" t="str">
            <v>FIRMA RESPONSABLE</v>
          </cell>
          <cell r="E1104"/>
          <cell r="F1104"/>
        </row>
        <row r="1105">
          <cell r="A1105" t="str">
            <v>DEPARTAMENTO DE ANTIOQUIA</v>
          </cell>
          <cell r="B1105"/>
          <cell r="C1105"/>
          <cell r="D1105"/>
          <cell r="E1105"/>
          <cell r="F1105" t="str">
            <v/>
          </cell>
          <cell r="G1105"/>
        </row>
        <row r="1106">
          <cell r="A1106" t="str">
            <v>MUNICIPIO DE CAUCASIA</v>
          </cell>
          <cell r="B1106"/>
          <cell r="C1106"/>
          <cell r="D1106"/>
          <cell r="E1106"/>
          <cell r="F1106"/>
          <cell r="G1106"/>
        </row>
        <row r="1107">
          <cell r="A1107" t="str">
            <v>PROYECTO: CONSTRUCCION DE PAVIMENTO RIGIDO URBANO EN LA URBANIZACION VILLA SUAREZ DEL MUNICIPIO DE CAUCASIA ,ANTIOQUIA</v>
          </cell>
          <cell r="B1107"/>
          <cell r="C1107"/>
          <cell r="D1107"/>
          <cell r="E1107"/>
          <cell r="F1107"/>
          <cell r="G1107"/>
        </row>
        <row r="1108">
          <cell r="A1108"/>
          <cell r="B1108"/>
          <cell r="C1108"/>
          <cell r="D1108"/>
          <cell r="F1108"/>
          <cell r="G1108"/>
        </row>
        <row r="1109">
          <cell r="A1109" t="str">
            <v>ANÁLISIS DE PRECIOS UNITARIOS AUXILIARES</v>
          </cell>
          <cell r="B1109"/>
          <cell r="C1109"/>
          <cell r="D1109"/>
          <cell r="E1109"/>
          <cell r="F1109"/>
          <cell r="G1109"/>
        </row>
        <row r="1111">
          <cell r="A1111" t="str">
            <v>ITEM</v>
          </cell>
          <cell r="B1111" t="str">
            <v>DESCRIPCIÓN</v>
          </cell>
          <cell r="C1111"/>
          <cell r="D1111"/>
          <cell r="E1111" t="str">
            <v>UNIDAD</v>
          </cell>
          <cell r="F1111" t="str">
            <v>CANTIDAD</v>
          </cell>
          <cell r="G1111" t="str">
            <v>COSTO DIRECTO</v>
          </cell>
        </row>
        <row r="1112">
          <cell r="A1112" t="str">
            <v>SA017</v>
          </cell>
          <cell r="B1112" t="str">
            <v>FORMALETA PARA MUROS, ALETAS, DISIPADORES Y ESTRIBOS (6 USOS)</v>
          </cell>
          <cell r="C1112"/>
          <cell r="D1112"/>
          <cell r="E1112" t="str">
            <v>M2</v>
          </cell>
          <cell r="F1112" t="str">
            <v>N.D.</v>
          </cell>
          <cell r="G1112" t="str">
            <v/>
          </cell>
        </row>
        <row r="1114">
          <cell r="A1114" t="str">
            <v>1. COSTOS DIRECTOS</v>
          </cell>
          <cell r="B1114"/>
          <cell r="C1114"/>
          <cell r="D1114"/>
          <cell r="E1114"/>
          <cell r="F1114"/>
          <cell r="G1114"/>
        </row>
        <row r="1115">
          <cell r="A1115"/>
          <cell r="B1115"/>
          <cell r="C1115"/>
          <cell r="D1115"/>
          <cell r="E1115"/>
          <cell r="F1115"/>
          <cell r="G1115"/>
        </row>
        <row r="1116">
          <cell r="A1116" t="str">
            <v>I. EQUIPO</v>
          </cell>
          <cell r="B1116"/>
          <cell r="C1116"/>
          <cell r="D1116"/>
          <cell r="E1116"/>
          <cell r="F1116"/>
          <cell r="G1116"/>
        </row>
        <row r="1117">
          <cell r="A1117" t="str">
            <v>CÓDIGO</v>
          </cell>
          <cell r="B1117" t="str">
            <v>DESCRIPCIÓN</v>
          </cell>
          <cell r="C1117"/>
          <cell r="D1117" t="str">
            <v>UNIDAD</v>
          </cell>
          <cell r="E1117" t="str">
            <v>TARIFA</v>
          </cell>
          <cell r="F1117" t="str">
            <v>RENDIMIENTO</v>
          </cell>
          <cell r="G1117" t="str">
            <v>VR. UNITARIO</v>
          </cell>
        </row>
        <row r="1118">
          <cell r="A1118" t="str">
            <v/>
          </cell>
          <cell r="B1118"/>
          <cell r="C1118"/>
          <cell r="D1118" t="str">
            <v/>
          </cell>
          <cell r="E1118" t="str">
            <v/>
          </cell>
          <cell r="F1118"/>
          <cell r="G1118" t="str">
            <v/>
          </cell>
        </row>
        <row r="1119">
          <cell r="A1119" t="str">
            <v/>
          </cell>
          <cell r="B1119"/>
          <cell r="C1119"/>
          <cell r="D1119" t="str">
            <v/>
          </cell>
          <cell r="E1119" t="str">
            <v/>
          </cell>
          <cell r="F1119"/>
          <cell r="G1119" t="str">
            <v/>
          </cell>
        </row>
        <row r="1120">
          <cell r="A1120" t="str">
            <v/>
          </cell>
          <cell r="B1120"/>
          <cell r="C1120"/>
          <cell r="D1120" t="str">
            <v/>
          </cell>
          <cell r="E1120" t="str">
            <v/>
          </cell>
          <cell r="F1120"/>
          <cell r="G1120" t="str">
            <v/>
          </cell>
        </row>
        <row r="1121">
          <cell r="A1121" t="str">
            <v/>
          </cell>
          <cell r="B1121"/>
          <cell r="C1121"/>
          <cell r="D1121" t="str">
            <v/>
          </cell>
          <cell r="E1121" t="str">
            <v/>
          </cell>
          <cell r="F1121"/>
          <cell r="G1121" t="str">
            <v/>
          </cell>
        </row>
        <row r="1122">
          <cell r="A1122" t="str">
            <v/>
          </cell>
          <cell r="B1122" t="str">
            <v/>
          </cell>
          <cell r="C1122"/>
          <cell r="D1122" t="str">
            <v/>
          </cell>
          <cell r="E1122" t="str">
            <v/>
          </cell>
          <cell r="F1122" t="str">
            <v/>
          </cell>
          <cell r="G1122" t="str">
            <v/>
          </cell>
        </row>
        <row r="1123">
          <cell r="B1123"/>
          <cell r="C1123"/>
          <cell r="D1123"/>
          <cell r="E1123"/>
          <cell r="F1123" t="str">
            <v>SUBTOTAL</v>
          </cell>
          <cell r="G1123" t="str">
            <v/>
          </cell>
        </row>
        <row r="1124">
          <cell r="A1124"/>
          <cell r="B1124"/>
          <cell r="C1124"/>
          <cell r="D1124"/>
          <cell r="E1124"/>
          <cell r="F1124"/>
        </row>
        <row r="1125">
          <cell r="A1125" t="str">
            <v>II. MATERIALES</v>
          </cell>
          <cell r="B1125"/>
          <cell r="C1125"/>
          <cell r="D1125"/>
          <cell r="E1125"/>
          <cell r="F1125"/>
          <cell r="G1125"/>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
          </cell>
          <cell r="B1127"/>
          <cell r="C1127" t="str">
            <v/>
          </cell>
          <cell r="D1127"/>
          <cell r="E1127"/>
          <cell r="F1127" t="str">
            <v/>
          </cell>
          <cell r="G1127" t="str">
            <v/>
          </cell>
        </row>
        <row r="1128">
          <cell r="A1128" t="str">
            <v/>
          </cell>
          <cell r="B1128"/>
          <cell r="C1128" t="str">
            <v/>
          </cell>
          <cell r="D1128"/>
          <cell r="E1128"/>
          <cell r="F1128" t="str">
            <v/>
          </cell>
          <cell r="G1128" t="str">
            <v/>
          </cell>
        </row>
        <row r="1129">
          <cell r="A1129" t="str">
            <v/>
          </cell>
          <cell r="B1129"/>
          <cell r="C1129" t="str">
            <v/>
          </cell>
          <cell r="D1129"/>
          <cell r="E1129"/>
          <cell r="F1129" t="str">
            <v/>
          </cell>
          <cell r="G1129" t="str">
            <v/>
          </cell>
        </row>
        <row r="1130">
          <cell r="A1130" t="str">
            <v/>
          </cell>
          <cell r="B1130"/>
          <cell r="C1130" t="str">
            <v/>
          </cell>
          <cell r="D1130"/>
          <cell r="E1130"/>
          <cell r="F1130" t="str">
            <v/>
          </cell>
          <cell r="G1130" t="str">
            <v/>
          </cell>
        </row>
        <row r="1131">
          <cell r="A1131" t="str">
            <v/>
          </cell>
          <cell r="B1131"/>
          <cell r="C1131" t="str">
            <v/>
          </cell>
          <cell r="D1131"/>
          <cell r="E1131"/>
          <cell r="F1131" t="str">
            <v/>
          </cell>
          <cell r="G1131" t="str">
            <v/>
          </cell>
        </row>
        <row r="1132">
          <cell r="A1132" t="str">
            <v/>
          </cell>
          <cell r="B1132"/>
          <cell r="C1132" t="str">
            <v/>
          </cell>
          <cell r="D1132"/>
          <cell r="E1132"/>
          <cell r="F1132" t="str">
            <v/>
          </cell>
          <cell r="G1132" t="str">
            <v/>
          </cell>
        </row>
        <row r="1133">
          <cell r="A1133" t="str">
            <v/>
          </cell>
          <cell r="B1133"/>
          <cell r="C1133" t="str">
            <v/>
          </cell>
          <cell r="D1133"/>
          <cell r="E1133"/>
          <cell r="F1133" t="str">
            <v/>
          </cell>
          <cell r="G1133" t="str">
            <v/>
          </cell>
        </row>
        <row r="1134">
          <cell r="B1134"/>
          <cell r="C1134"/>
          <cell r="D1134"/>
          <cell r="E1134"/>
          <cell r="F1134" t="str">
            <v>SUBTOTAL</v>
          </cell>
          <cell r="G1134" t="str">
            <v/>
          </cell>
        </row>
        <row r="1135">
          <cell r="A1135"/>
          <cell r="B1135"/>
          <cell r="C1135"/>
          <cell r="D1135"/>
          <cell r="E1135"/>
          <cell r="F1135"/>
        </row>
        <row r="1136">
          <cell r="A1136" t="str">
            <v>III. TRANSPORTES</v>
          </cell>
          <cell r="B1136"/>
          <cell r="C1136"/>
          <cell r="D1136"/>
          <cell r="E1136"/>
          <cell r="F1136"/>
          <cell r="G1136"/>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B1138"/>
          <cell r="C1138"/>
          <cell r="D1138"/>
          <cell r="E1138" t="str">
            <v/>
          </cell>
          <cell r="F1138" t="str">
            <v/>
          </cell>
          <cell r="G1138" t="str">
            <v/>
          </cell>
        </row>
        <row r="1139">
          <cell r="A1139" t="str">
            <v/>
          </cell>
          <cell r="B1139"/>
          <cell r="C1139"/>
          <cell r="D1139"/>
          <cell r="E1139" t="str">
            <v/>
          </cell>
          <cell r="F1139" t="str">
            <v/>
          </cell>
          <cell r="G1139" t="str">
            <v/>
          </cell>
        </row>
        <row r="1140">
          <cell r="A1140" t="str">
            <v/>
          </cell>
          <cell r="B1140"/>
          <cell r="C1140"/>
          <cell r="D1140"/>
          <cell r="E1140" t="str">
            <v/>
          </cell>
          <cell r="F1140" t="str">
            <v/>
          </cell>
          <cell r="G1140" t="str">
            <v/>
          </cell>
        </row>
        <row r="1141">
          <cell r="B1141"/>
          <cell r="C1141"/>
          <cell r="D1141"/>
          <cell r="E1141"/>
          <cell r="F1141" t="str">
            <v>SUBTOTAL</v>
          </cell>
          <cell r="G1141" t="str">
            <v/>
          </cell>
        </row>
        <row r="1142">
          <cell r="A1142"/>
          <cell r="B1142"/>
          <cell r="C1142"/>
          <cell r="D1142"/>
          <cell r="E1142"/>
          <cell r="F1142"/>
        </row>
        <row r="1143">
          <cell r="A1143" t="str">
            <v>IV. MANO DE OBRA</v>
          </cell>
          <cell r="B1143"/>
          <cell r="C1143"/>
          <cell r="D1143"/>
          <cell r="E1143"/>
          <cell r="F1143"/>
          <cell r="G1143"/>
        </row>
        <row r="1144">
          <cell r="A1144" t="str">
            <v>CÓDIGO</v>
          </cell>
          <cell r="B1144" t="str">
            <v>CARGOS PERSONAL</v>
          </cell>
          <cell r="C1144"/>
          <cell r="D1144" t="str">
            <v>CANTIDAD</v>
          </cell>
          <cell r="E1144" t="str">
            <v>JORNAL TOTAL</v>
          </cell>
          <cell r="F1144" t="str">
            <v>RENDIMIENTO</v>
          </cell>
          <cell r="G1144" t="str">
            <v>VR. UNITARIO</v>
          </cell>
        </row>
        <row r="1145">
          <cell r="A1145" t="str">
            <v/>
          </cell>
          <cell r="B1145"/>
          <cell r="C1145"/>
          <cell r="D1145"/>
          <cell r="E1145" t="str">
            <v/>
          </cell>
          <cell r="F1145"/>
          <cell r="G1145" t="str">
            <v/>
          </cell>
        </row>
        <row r="1146">
          <cell r="A1146" t="str">
            <v/>
          </cell>
          <cell r="B1146"/>
          <cell r="C1146"/>
          <cell r="D1146"/>
          <cell r="E1146" t="str">
            <v/>
          </cell>
          <cell r="F1146" t="str">
            <v/>
          </cell>
          <cell r="G1146" t="str">
            <v/>
          </cell>
        </row>
        <row r="1147">
          <cell r="A1147" t="str">
            <v/>
          </cell>
          <cell r="B1147"/>
          <cell r="C1147"/>
          <cell r="D1147"/>
          <cell r="E1147" t="str">
            <v/>
          </cell>
          <cell r="F1147" t="str">
            <v/>
          </cell>
          <cell r="G1147" t="str">
            <v/>
          </cell>
        </row>
        <row r="1148">
          <cell r="A1148" t="str">
            <v/>
          </cell>
          <cell r="B1148"/>
          <cell r="C1148"/>
          <cell r="D1148"/>
          <cell r="E1148" t="str">
            <v/>
          </cell>
          <cell r="F1148" t="str">
            <v/>
          </cell>
          <cell r="G1148" t="str">
            <v/>
          </cell>
        </row>
        <row r="1149">
          <cell r="B1149"/>
          <cell r="C1149"/>
          <cell r="D1149"/>
          <cell r="E1149"/>
          <cell r="F1149" t="str">
            <v>SUBTOTAL</v>
          </cell>
          <cell r="G1149" t="str">
            <v/>
          </cell>
        </row>
        <row r="1150">
          <cell r="A1150"/>
          <cell r="B1150"/>
          <cell r="C1150"/>
          <cell r="D1150"/>
          <cell r="E1150"/>
          <cell r="F1150"/>
        </row>
        <row r="1151">
          <cell r="A1151" t="str">
            <v>V. SERVICIOS</v>
          </cell>
          <cell r="B1151"/>
          <cell r="C1151"/>
          <cell r="D1151"/>
          <cell r="E1151"/>
          <cell r="F1151"/>
          <cell r="G1151"/>
        </row>
        <row r="1152">
          <cell r="A1152" t="str">
            <v>CÓDIGO</v>
          </cell>
          <cell r="B1152" t="str">
            <v>DESCRIPCIÓN</v>
          </cell>
          <cell r="C1152"/>
          <cell r="D1152" t="str">
            <v>UNIDAD</v>
          </cell>
          <cell r="E1152" t="str">
            <v>CANTIDAD</v>
          </cell>
          <cell r="F1152" t="str">
            <v>PRECIO UNIT.</v>
          </cell>
          <cell r="G1152" t="str">
            <v>VR. UNITARIO</v>
          </cell>
        </row>
        <row r="1153">
          <cell r="A1153" t="str">
            <v/>
          </cell>
          <cell r="B1153"/>
          <cell r="C1153"/>
          <cell r="D1153" t="str">
            <v/>
          </cell>
          <cell r="E1153"/>
          <cell r="F1153" t="str">
            <v/>
          </cell>
          <cell r="G1153" t="str">
            <v/>
          </cell>
        </row>
        <row r="1154">
          <cell r="A1154" t="str">
            <v/>
          </cell>
          <cell r="B1154"/>
          <cell r="C1154"/>
          <cell r="D1154" t="str">
            <v/>
          </cell>
          <cell r="E1154"/>
          <cell r="F1154" t="str">
            <v/>
          </cell>
          <cell r="G1154" t="str">
            <v/>
          </cell>
        </row>
        <row r="1155">
          <cell r="A1155" t="str">
            <v/>
          </cell>
          <cell r="B1155"/>
          <cell r="C1155"/>
          <cell r="D1155" t="str">
            <v/>
          </cell>
          <cell r="E1155"/>
          <cell r="F1155" t="str">
            <v/>
          </cell>
          <cell r="G1155" t="str">
            <v/>
          </cell>
        </row>
        <row r="1156">
          <cell r="B1156"/>
          <cell r="C1156"/>
          <cell r="D1156"/>
          <cell r="E1156"/>
          <cell r="F1156" t="str">
            <v>SUBTOTAL</v>
          </cell>
          <cell r="G1156" t="str">
            <v/>
          </cell>
        </row>
        <row r="1157">
          <cell r="A1157"/>
          <cell r="B1157"/>
          <cell r="C1157"/>
          <cell r="D1157"/>
          <cell r="E1157"/>
          <cell r="F1157"/>
        </row>
        <row r="1158">
          <cell r="A1158" t="str">
            <v>TOTAL COSTO DIRECTO</v>
          </cell>
          <cell r="B1158"/>
          <cell r="C1158"/>
          <cell r="D1158"/>
          <cell r="E1158"/>
          <cell r="F1158"/>
          <cell r="G1158" t="str">
            <v/>
          </cell>
        </row>
        <row r="1159">
          <cell r="B1159"/>
          <cell r="C1159"/>
          <cell r="D1159"/>
          <cell r="E1159"/>
          <cell r="F1159"/>
          <cell r="G1159"/>
        </row>
        <row r="1160">
          <cell r="A1160" t="str">
            <v>2. COSTOS INDIRECTOS</v>
          </cell>
          <cell r="B1160"/>
          <cell r="C1160"/>
          <cell r="D1160"/>
          <cell r="E1160"/>
          <cell r="F1160"/>
          <cell r="G1160"/>
        </row>
        <row r="1161">
          <cell r="A1161"/>
          <cell r="B1161"/>
          <cell r="C1161"/>
          <cell r="D1161"/>
          <cell r="E1161"/>
          <cell r="F1161"/>
          <cell r="G1161"/>
        </row>
        <row r="1162">
          <cell r="A1162" t="str">
            <v>DESCRIPCIÓN</v>
          </cell>
          <cell r="B1162"/>
          <cell r="C1162"/>
          <cell r="D1162"/>
          <cell r="E1162"/>
          <cell r="F1162" t="str">
            <v>PORCENTAJE</v>
          </cell>
          <cell r="G1162" t="str">
            <v>VALOR TOTAL</v>
          </cell>
        </row>
        <row r="1163">
          <cell r="A1163" t="str">
            <v>ADMINISTRACION</v>
          </cell>
          <cell r="B1163"/>
          <cell r="C1163"/>
          <cell r="D1163"/>
          <cell r="E1163"/>
          <cell r="F1163">
            <v>0.2452</v>
          </cell>
          <cell r="G1163" t="str">
            <v/>
          </cell>
        </row>
        <row r="1164">
          <cell r="A1164" t="str">
            <v>IMPREVISTOS</v>
          </cell>
          <cell r="B1164"/>
          <cell r="C1164"/>
          <cell r="D1164"/>
          <cell r="E1164"/>
          <cell r="F1164" t="str">
            <v/>
          </cell>
          <cell r="G1164" t="str">
            <v/>
          </cell>
        </row>
        <row r="1165">
          <cell r="A1165" t="str">
            <v>UTILIDADES</v>
          </cell>
          <cell r="B1165"/>
          <cell r="C1165"/>
          <cell r="D1165"/>
          <cell r="E1165"/>
          <cell r="F1165">
            <v>0.05</v>
          </cell>
          <cell r="G1165" t="str">
            <v/>
          </cell>
        </row>
        <row r="1166">
          <cell r="A1166" t="str">
            <v>TOTAL COSTO INDIRECTO</v>
          </cell>
          <cell r="B1166"/>
          <cell r="C1166"/>
          <cell r="D1166"/>
          <cell r="E1166"/>
          <cell r="F1166">
            <v>0.29520000000000002</v>
          </cell>
          <cell r="G1166" t="str">
            <v/>
          </cell>
        </row>
        <row r="1167">
          <cell r="B1167"/>
          <cell r="C1167"/>
          <cell r="D1167"/>
          <cell r="E1167"/>
          <cell r="F1167"/>
          <cell r="G1167"/>
        </row>
        <row r="1168">
          <cell r="A1168" t="str">
            <v>PRECIO UNITARIO TOTAL APROXIMADO AL PESO</v>
          </cell>
          <cell r="B1168"/>
          <cell r="C1168"/>
          <cell r="D1168"/>
          <cell r="E1168"/>
          <cell r="F1168"/>
          <cell r="G1168" t="str">
            <v/>
          </cell>
        </row>
        <row r="1170">
          <cell r="B1170" t="str">
            <v>RESPONSABLE: LUIS ROBERTO MONTERROSA OROZCO</v>
          </cell>
          <cell r="C1170"/>
          <cell r="D1170"/>
          <cell r="G1170"/>
        </row>
        <row r="1171">
          <cell r="B1171" t="str">
            <v>ING. CIVIL CONSULTOR EXTERNO</v>
          </cell>
          <cell r="C1171"/>
          <cell r="D1171"/>
          <cell r="G1171"/>
        </row>
        <row r="1172">
          <cell r="B1172" t="str">
            <v>PLANEACION MUNICIPAL</v>
          </cell>
          <cell r="C1172"/>
          <cell r="D1172"/>
          <cell r="E1172"/>
          <cell r="F1172"/>
          <cell r="G1172"/>
        </row>
        <row r="1173">
          <cell r="A1173"/>
          <cell r="B1173" t="str">
            <v>M.P. 5202140692</v>
          </cell>
          <cell r="D1173" t="str">
            <v>FIRMA RESPONSABLE</v>
          </cell>
          <cell r="E1173"/>
          <cell r="F1173"/>
        </row>
        <row r="1174">
          <cell r="A1174" t="str">
            <v>DEPARTAMENTO DE ANTIOQUIA</v>
          </cell>
          <cell r="B1174"/>
          <cell r="C1174"/>
          <cell r="D1174"/>
          <cell r="E1174"/>
          <cell r="F1174" t="str">
            <v/>
          </cell>
          <cell r="G1174"/>
        </row>
        <row r="1175">
          <cell r="A1175" t="str">
            <v>MUNICIPIO DE CAUCASIA</v>
          </cell>
          <cell r="B1175"/>
          <cell r="C1175"/>
          <cell r="D1175"/>
          <cell r="E1175"/>
          <cell r="F1175"/>
          <cell r="G1175"/>
        </row>
        <row r="1176">
          <cell r="A1176" t="str">
            <v>PROYECTO: CONSTRUCCION DE PAVIMENTO RIGIDO URBANO EN LA URBANIZACION VILLA SUAREZ DEL MUNICIPIO DE CAUCASIA ,ANTIOQUIA</v>
          </cell>
          <cell r="B1176"/>
          <cell r="C1176"/>
          <cell r="D1176"/>
          <cell r="E1176"/>
          <cell r="F1176"/>
          <cell r="G1176"/>
        </row>
        <row r="1177">
          <cell r="A1177"/>
          <cell r="B1177"/>
          <cell r="C1177"/>
          <cell r="D1177"/>
          <cell r="F1177"/>
          <cell r="G1177"/>
        </row>
        <row r="1178">
          <cell r="A1178" t="str">
            <v>ANÁLISIS DE PRECIOS UNITARIOS AUXILIARES</v>
          </cell>
          <cell r="B1178"/>
          <cell r="C1178"/>
          <cell r="D1178"/>
          <cell r="E1178"/>
          <cell r="F1178"/>
          <cell r="G1178"/>
        </row>
        <row r="1180">
          <cell r="A1180" t="str">
            <v>ITEM</v>
          </cell>
          <cell r="B1180" t="str">
            <v>DESCRIPCIÓN</v>
          </cell>
          <cell r="C1180"/>
          <cell r="D1180"/>
          <cell r="E1180" t="str">
            <v>UNIDAD</v>
          </cell>
          <cell r="F1180" t="str">
            <v>CANTIDAD</v>
          </cell>
          <cell r="G1180" t="str">
            <v>COSTO DIRECTO</v>
          </cell>
        </row>
        <row r="1181">
          <cell r="A1181" t="str">
            <v>SA018</v>
          </cell>
          <cell r="B1181">
            <v>0</v>
          </cell>
          <cell r="C1181"/>
          <cell r="D1181"/>
          <cell r="E1181">
            <v>0</v>
          </cell>
          <cell r="F1181" t="str">
            <v>N.D.</v>
          </cell>
          <cell r="G1181" t="str">
            <v/>
          </cell>
        </row>
        <row r="1183">
          <cell r="A1183" t="str">
            <v>1. COSTOS DIRECTOS</v>
          </cell>
          <cell r="B1183"/>
          <cell r="C1183"/>
          <cell r="D1183"/>
          <cell r="E1183"/>
          <cell r="F1183"/>
          <cell r="G1183"/>
        </row>
        <row r="1184">
          <cell r="A1184"/>
          <cell r="B1184"/>
          <cell r="C1184"/>
          <cell r="D1184"/>
          <cell r="E1184"/>
          <cell r="F1184"/>
          <cell r="G1184"/>
        </row>
        <row r="1185">
          <cell r="A1185" t="str">
            <v>I. EQUIPO</v>
          </cell>
          <cell r="B1185"/>
          <cell r="C1185"/>
          <cell r="D1185"/>
          <cell r="E1185"/>
          <cell r="F1185"/>
          <cell r="G1185"/>
        </row>
        <row r="1186">
          <cell r="A1186" t="str">
            <v>CÓDIGO</v>
          </cell>
          <cell r="B1186" t="str">
            <v>DESCRIPCIÓN</v>
          </cell>
          <cell r="C1186"/>
          <cell r="D1186" t="str">
            <v>UNIDAD</v>
          </cell>
          <cell r="E1186" t="str">
            <v>TARIFA</v>
          </cell>
          <cell r="F1186" t="str">
            <v>RENDIMIENTO</v>
          </cell>
          <cell r="G1186" t="str">
            <v>VR. UNITARIO</v>
          </cell>
        </row>
        <row r="1187">
          <cell r="A1187" t="str">
            <v/>
          </cell>
          <cell r="B1187"/>
          <cell r="C1187"/>
          <cell r="D1187" t="str">
            <v/>
          </cell>
          <cell r="E1187" t="str">
            <v/>
          </cell>
          <cell r="F1187"/>
          <cell r="G1187" t="str">
            <v/>
          </cell>
        </row>
        <row r="1188">
          <cell r="A1188" t="str">
            <v/>
          </cell>
          <cell r="B1188"/>
          <cell r="C1188"/>
          <cell r="D1188" t="str">
            <v/>
          </cell>
          <cell r="E1188" t="str">
            <v/>
          </cell>
          <cell r="F1188"/>
          <cell r="G1188" t="str">
            <v/>
          </cell>
        </row>
        <row r="1189">
          <cell r="A1189" t="str">
            <v/>
          </cell>
          <cell r="B1189"/>
          <cell r="C1189"/>
          <cell r="D1189" t="str">
            <v/>
          </cell>
          <cell r="E1189" t="str">
            <v/>
          </cell>
          <cell r="F1189"/>
          <cell r="G1189" t="str">
            <v/>
          </cell>
        </row>
        <row r="1190">
          <cell r="A1190" t="str">
            <v/>
          </cell>
          <cell r="B1190"/>
          <cell r="C1190"/>
          <cell r="D1190" t="str">
            <v/>
          </cell>
          <cell r="E1190" t="str">
            <v/>
          </cell>
          <cell r="F1190"/>
          <cell r="G1190" t="str">
            <v/>
          </cell>
        </row>
        <row r="1191">
          <cell r="A1191" t="str">
            <v/>
          </cell>
          <cell r="B1191" t="str">
            <v/>
          </cell>
          <cell r="C1191"/>
          <cell r="D1191" t="str">
            <v/>
          </cell>
          <cell r="E1191" t="str">
            <v/>
          </cell>
          <cell r="F1191" t="str">
            <v/>
          </cell>
          <cell r="G1191" t="str">
            <v/>
          </cell>
        </row>
        <row r="1192">
          <cell r="B1192"/>
          <cell r="C1192"/>
          <cell r="D1192"/>
          <cell r="E1192"/>
          <cell r="F1192" t="str">
            <v>SUBTOTAL</v>
          </cell>
          <cell r="G1192" t="str">
            <v/>
          </cell>
        </row>
        <row r="1193">
          <cell r="A1193"/>
          <cell r="B1193"/>
          <cell r="C1193"/>
          <cell r="D1193"/>
          <cell r="E1193"/>
          <cell r="F1193"/>
        </row>
        <row r="1194">
          <cell r="A1194" t="str">
            <v>II. MATERIALES</v>
          </cell>
          <cell r="B1194"/>
          <cell r="C1194"/>
          <cell r="D1194"/>
          <cell r="E1194"/>
          <cell r="F1194"/>
          <cell r="G1194"/>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
          </cell>
          <cell r="B1196"/>
          <cell r="C1196" t="str">
            <v/>
          </cell>
          <cell r="D1196"/>
          <cell r="E1196"/>
          <cell r="F1196" t="str">
            <v/>
          </cell>
          <cell r="G1196" t="str">
            <v/>
          </cell>
        </row>
        <row r="1197">
          <cell r="A1197" t="str">
            <v/>
          </cell>
          <cell r="B1197"/>
          <cell r="C1197" t="str">
            <v/>
          </cell>
          <cell r="D1197"/>
          <cell r="E1197"/>
          <cell r="F1197" t="str">
            <v/>
          </cell>
          <cell r="G1197" t="str">
            <v/>
          </cell>
        </row>
        <row r="1198">
          <cell r="A1198" t="str">
            <v/>
          </cell>
          <cell r="B1198"/>
          <cell r="C1198" t="str">
            <v/>
          </cell>
          <cell r="D1198"/>
          <cell r="E1198"/>
          <cell r="F1198" t="str">
            <v/>
          </cell>
          <cell r="G1198" t="str">
            <v/>
          </cell>
        </row>
        <row r="1199">
          <cell r="A1199" t="str">
            <v/>
          </cell>
          <cell r="B1199"/>
          <cell r="C1199" t="str">
            <v/>
          </cell>
          <cell r="D1199"/>
          <cell r="E1199"/>
          <cell r="F1199" t="str">
            <v/>
          </cell>
          <cell r="G1199" t="str">
            <v/>
          </cell>
        </row>
        <row r="1200">
          <cell r="A1200" t="str">
            <v/>
          </cell>
          <cell r="B1200"/>
          <cell r="C1200" t="str">
            <v/>
          </cell>
          <cell r="D1200"/>
          <cell r="E1200"/>
          <cell r="F1200" t="str">
            <v/>
          </cell>
          <cell r="G1200" t="str">
            <v/>
          </cell>
        </row>
        <row r="1201">
          <cell r="A1201" t="str">
            <v/>
          </cell>
          <cell r="B1201"/>
          <cell r="C1201" t="str">
            <v/>
          </cell>
          <cell r="D1201"/>
          <cell r="E1201"/>
          <cell r="F1201" t="str">
            <v/>
          </cell>
          <cell r="G1201" t="str">
            <v/>
          </cell>
        </row>
        <row r="1202">
          <cell r="A1202" t="str">
            <v/>
          </cell>
          <cell r="B1202"/>
          <cell r="C1202" t="str">
            <v/>
          </cell>
          <cell r="D1202"/>
          <cell r="E1202"/>
          <cell r="F1202" t="str">
            <v/>
          </cell>
          <cell r="G1202" t="str">
            <v/>
          </cell>
        </row>
        <row r="1203">
          <cell r="B1203"/>
          <cell r="C1203"/>
          <cell r="D1203"/>
          <cell r="E1203"/>
          <cell r="F1203" t="str">
            <v>SUBTOTAL</v>
          </cell>
          <cell r="G1203" t="str">
            <v/>
          </cell>
        </row>
        <row r="1204">
          <cell r="A1204"/>
          <cell r="B1204"/>
          <cell r="C1204"/>
          <cell r="D1204"/>
          <cell r="E1204"/>
          <cell r="F1204"/>
        </row>
        <row r="1205">
          <cell r="A1205" t="str">
            <v>III. TRANSPORTES</v>
          </cell>
          <cell r="B1205"/>
          <cell r="C1205"/>
          <cell r="D1205"/>
          <cell r="E1205"/>
          <cell r="F1205"/>
          <cell r="G1205"/>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
          </cell>
          <cell r="B1207"/>
          <cell r="C1207"/>
          <cell r="D1207"/>
          <cell r="E1207" t="str">
            <v/>
          </cell>
          <cell r="F1207" t="str">
            <v/>
          </cell>
          <cell r="G1207" t="str">
            <v/>
          </cell>
        </row>
        <row r="1208">
          <cell r="A1208" t="str">
            <v/>
          </cell>
          <cell r="B1208"/>
          <cell r="C1208"/>
          <cell r="D1208"/>
          <cell r="E1208" t="str">
            <v/>
          </cell>
          <cell r="F1208" t="str">
            <v/>
          </cell>
          <cell r="G1208" t="str">
            <v/>
          </cell>
        </row>
        <row r="1209">
          <cell r="A1209" t="str">
            <v/>
          </cell>
          <cell r="B1209"/>
          <cell r="C1209"/>
          <cell r="D1209"/>
          <cell r="E1209" t="str">
            <v/>
          </cell>
          <cell r="F1209" t="str">
            <v/>
          </cell>
          <cell r="G1209" t="str">
            <v/>
          </cell>
        </row>
        <row r="1210">
          <cell r="B1210"/>
          <cell r="C1210"/>
          <cell r="D1210"/>
          <cell r="E1210"/>
          <cell r="F1210" t="str">
            <v>SUBTOTAL</v>
          </cell>
          <cell r="G1210" t="str">
            <v/>
          </cell>
        </row>
        <row r="1211">
          <cell r="A1211"/>
          <cell r="B1211"/>
          <cell r="C1211"/>
          <cell r="D1211"/>
          <cell r="E1211"/>
          <cell r="F1211"/>
        </row>
        <row r="1212">
          <cell r="A1212" t="str">
            <v>IV. MANO DE OBRA</v>
          </cell>
          <cell r="B1212"/>
          <cell r="C1212"/>
          <cell r="D1212"/>
          <cell r="E1212"/>
          <cell r="F1212"/>
          <cell r="G1212"/>
        </row>
        <row r="1213">
          <cell r="A1213" t="str">
            <v>CÓDIGO</v>
          </cell>
          <cell r="B1213" t="str">
            <v>CARGOS PERSONAL</v>
          </cell>
          <cell r="C1213"/>
          <cell r="D1213" t="str">
            <v>CANTIDAD</v>
          </cell>
          <cell r="E1213" t="str">
            <v>JORNAL TOTAL</v>
          </cell>
          <cell r="F1213" t="str">
            <v>RENDIMIENTO</v>
          </cell>
          <cell r="G1213" t="str">
            <v>VR. UNITARIO</v>
          </cell>
        </row>
        <row r="1214">
          <cell r="A1214" t="str">
            <v/>
          </cell>
          <cell r="B1214"/>
          <cell r="C1214"/>
          <cell r="D1214"/>
          <cell r="E1214" t="str">
            <v/>
          </cell>
          <cell r="F1214"/>
          <cell r="G1214" t="str">
            <v/>
          </cell>
        </row>
        <row r="1215">
          <cell r="A1215" t="str">
            <v/>
          </cell>
          <cell r="B1215"/>
          <cell r="C1215"/>
          <cell r="D1215"/>
          <cell r="E1215" t="str">
            <v/>
          </cell>
          <cell r="F1215" t="str">
            <v/>
          </cell>
          <cell r="G1215" t="str">
            <v/>
          </cell>
        </row>
        <row r="1216">
          <cell r="A1216" t="str">
            <v/>
          </cell>
          <cell r="B1216"/>
          <cell r="C1216"/>
          <cell r="D1216"/>
          <cell r="E1216" t="str">
            <v/>
          </cell>
          <cell r="F1216" t="str">
            <v/>
          </cell>
          <cell r="G1216" t="str">
            <v/>
          </cell>
        </row>
        <row r="1217">
          <cell r="A1217" t="str">
            <v/>
          </cell>
          <cell r="B1217"/>
          <cell r="C1217"/>
          <cell r="D1217"/>
          <cell r="E1217" t="str">
            <v/>
          </cell>
          <cell r="F1217" t="str">
            <v/>
          </cell>
          <cell r="G1217" t="str">
            <v/>
          </cell>
        </row>
        <row r="1218">
          <cell r="B1218"/>
          <cell r="C1218"/>
          <cell r="D1218"/>
          <cell r="E1218"/>
          <cell r="F1218" t="str">
            <v>SUBTOTAL</v>
          </cell>
          <cell r="G1218" t="str">
            <v/>
          </cell>
        </row>
        <row r="1219">
          <cell r="A1219"/>
          <cell r="B1219"/>
          <cell r="C1219"/>
          <cell r="D1219"/>
          <cell r="E1219"/>
          <cell r="F1219"/>
        </row>
        <row r="1220">
          <cell r="A1220" t="str">
            <v>V. SERVICIOS</v>
          </cell>
          <cell r="B1220"/>
          <cell r="C1220"/>
          <cell r="D1220"/>
          <cell r="E1220"/>
          <cell r="F1220"/>
          <cell r="G1220"/>
        </row>
        <row r="1221">
          <cell r="A1221" t="str">
            <v>CÓDIGO</v>
          </cell>
          <cell r="B1221" t="str">
            <v>DESCRIPCIÓN</v>
          </cell>
          <cell r="C1221"/>
          <cell r="D1221" t="str">
            <v>UNIDAD</v>
          </cell>
          <cell r="E1221" t="str">
            <v>CANTIDAD</v>
          </cell>
          <cell r="F1221" t="str">
            <v>PRECIO UNIT.</v>
          </cell>
          <cell r="G1221" t="str">
            <v>VR. UNITARIO</v>
          </cell>
        </row>
        <row r="1222">
          <cell r="A1222" t="str">
            <v/>
          </cell>
          <cell r="B1222"/>
          <cell r="C1222"/>
          <cell r="D1222" t="str">
            <v/>
          </cell>
          <cell r="E1222"/>
          <cell r="F1222" t="str">
            <v/>
          </cell>
          <cell r="G1222" t="str">
            <v/>
          </cell>
        </row>
        <row r="1223">
          <cell r="A1223" t="str">
            <v/>
          </cell>
          <cell r="B1223"/>
          <cell r="C1223"/>
          <cell r="D1223" t="str">
            <v/>
          </cell>
          <cell r="E1223"/>
          <cell r="F1223" t="str">
            <v/>
          </cell>
          <cell r="G1223" t="str">
            <v/>
          </cell>
        </row>
        <row r="1224">
          <cell r="A1224" t="str">
            <v/>
          </cell>
          <cell r="B1224"/>
          <cell r="C1224"/>
          <cell r="D1224" t="str">
            <v/>
          </cell>
          <cell r="E1224"/>
          <cell r="F1224" t="str">
            <v/>
          </cell>
          <cell r="G1224" t="str">
            <v/>
          </cell>
        </row>
        <row r="1225">
          <cell r="B1225"/>
          <cell r="C1225"/>
          <cell r="D1225"/>
          <cell r="E1225"/>
          <cell r="F1225" t="str">
            <v>SUBTOTAL</v>
          </cell>
          <cell r="G1225" t="str">
            <v/>
          </cell>
        </row>
        <row r="1226">
          <cell r="A1226"/>
          <cell r="B1226"/>
          <cell r="C1226"/>
          <cell r="D1226"/>
          <cell r="E1226"/>
          <cell r="F1226"/>
        </row>
        <row r="1227">
          <cell r="A1227" t="str">
            <v>TOTAL COSTO DIRECTO</v>
          </cell>
          <cell r="B1227"/>
          <cell r="C1227"/>
          <cell r="D1227"/>
          <cell r="E1227"/>
          <cell r="F1227"/>
          <cell r="G1227" t="str">
            <v/>
          </cell>
        </row>
        <row r="1228">
          <cell r="B1228"/>
          <cell r="C1228"/>
          <cell r="D1228"/>
          <cell r="E1228"/>
          <cell r="F1228"/>
          <cell r="G1228"/>
        </row>
        <row r="1229">
          <cell r="A1229" t="str">
            <v>2. COSTOS INDIRECTOS</v>
          </cell>
          <cell r="B1229"/>
          <cell r="C1229"/>
          <cell r="D1229"/>
          <cell r="E1229"/>
          <cell r="F1229"/>
          <cell r="G1229"/>
        </row>
        <row r="1230">
          <cell r="A1230"/>
          <cell r="B1230"/>
          <cell r="C1230"/>
          <cell r="D1230"/>
          <cell r="E1230"/>
          <cell r="F1230"/>
          <cell r="G1230"/>
        </row>
        <row r="1231">
          <cell r="A1231" t="str">
            <v>DESCRIPCIÓN</v>
          </cell>
          <cell r="B1231"/>
          <cell r="C1231"/>
          <cell r="D1231"/>
          <cell r="E1231"/>
          <cell r="F1231" t="str">
            <v>PORCENTAJE</v>
          </cell>
          <cell r="G1231" t="str">
            <v>VALOR TOTAL</v>
          </cell>
        </row>
        <row r="1232">
          <cell r="A1232" t="str">
            <v>ADMINISTRACION</v>
          </cell>
          <cell r="B1232"/>
          <cell r="C1232"/>
          <cell r="D1232"/>
          <cell r="E1232"/>
          <cell r="F1232">
            <v>0.2452</v>
          </cell>
          <cell r="G1232" t="str">
            <v/>
          </cell>
        </row>
        <row r="1233">
          <cell r="A1233" t="str">
            <v>IMPREVISTOS</v>
          </cell>
          <cell r="B1233"/>
          <cell r="C1233"/>
          <cell r="D1233"/>
          <cell r="E1233"/>
          <cell r="F1233" t="str">
            <v/>
          </cell>
          <cell r="G1233" t="str">
            <v/>
          </cell>
        </row>
        <row r="1234">
          <cell r="A1234" t="str">
            <v>UTILIDADES</v>
          </cell>
          <cell r="B1234"/>
          <cell r="C1234"/>
          <cell r="D1234"/>
          <cell r="E1234"/>
          <cell r="F1234">
            <v>0.05</v>
          </cell>
          <cell r="G1234" t="str">
            <v/>
          </cell>
        </row>
        <row r="1235">
          <cell r="A1235" t="str">
            <v>TOTAL COSTO INDIRECTO</v>
          </cell>
          <cell r="B1235"/>
          <cell r="C1235"/>
          <cell r="D1235"/>
          <cell r="E1235"/>
          <cell r="F1235">
            <v>0.29520000000000002</v>
          </cell>
          <cell r="G1235" t="str">
            <v/>
          </cell>
        </row>
        <row r="1236">
          <cell r="B1236"/>
          <cell r="C1236"/>
          <cell r="D1236"/>
          <cell r="E1236"/>
          <cell r="F1236"/>
          <cell r="G1236"/>
        </row>
        <row r="1237">
          <cell r="A1237" t="str">
            <v>PRECIO UNITARIO TOTAL APROXIMADO AL PESO</v>
          </cell>
          <cell r="B1237"/>
          <cell r="C1237"/>
          <cell r="D1237"/>
          <cell r="E1237"/>
          <cell r="F1237"/>
          <cell r="G1237" t="str">
            <v/>
          </cell>
        </row>
        <row r="1239">
          <cell r="B1239" t="str">
            <v>RESPONSABLE: LUIS ROBERTO MONTERROSA OROZCO</v>
          </cell>
          <cell r="C1239"/>
          <cell r="D1239"/>
          <cell r="G1239"/>
        </row>
        <row r="1240">
          <cell r="B1240" t="str">
            <v>ING. CIVIL CONSULTOR EXTERNO</v>
          </cell>
          <cell r="C1240"/>
          <cell r="D1240"/>
          <cell r="G1240"/>
        </row>
        <row r="1241">
          <cell r="B1241" t="str">
            <v>PLANEACION MUNICIPAL</v>
          </cell>
          <cell r="C1241"/>
          <cell r="D1241"/>
          <cell r="E1241"/>
          <cell r="F1241"/>
          <cell r="G1241"/>
        </row>
        <row r="1242">
          <cell r="A1242"/>
          <cell r="B1242" t="str">
            <v>M.P. 5202140692</v>
          </cell>
          <cell r="D1242" t="str">
            <v>FIRMA RESPONSABLE</v>
          </cell>
          <cell r="E1242"/>
          <cell r="F1242"/>
        </row>
        <row r="1243">
          <cell r="A1243" t="str">
            <v>DEPARTAMENTO DE ANTIOQUIA</v>
          </cell>
          <cell r="B1243"/>
          <cell r="C1243"/>
          <cell r="D1243"/>
          <cell r="E1243"/>
          <cell r="F1243" t="str">
            <v/>
          </cell>
          <cell r="G1243"/>
        </row>
        <row r="1244">
          <cell r="A1244" t="str">
            <v>MUNICIPIO DE CAUCASIA</v>
          </cell>
          <cell r="B1244"/>
          <cell r="C1244"/>
          <cell r="D1244"/>
          <cell r="E1244"/>
          <cell r="F1244"/>
          <cell r="G1244"/>
        </row>
        <row r="1245">
          <cell r="A1245" t="str">
            <v>PROYECTO: CONSTRUCCION DE PAVIMENTO RIGIDO URBANO EN LA URBANIZACION VILLA SUAREZ DEL MUNICIPIO DE CAUCASIA ,ANTIOQUIA</v>
          </cell>
          <cell r="B1245"/>
          <cell r="C1245"/>
          <cell r="D1245"/>
          <cell r="E1245"/>
          <cell r="F1245"/>
          <cell r="G1245"/>
        </row>
        <row r="1246">
          <cell r="A1246"/>
          <cell r="B1246"/>
          <cell r="C1246"/>
          <cell r="D1246"/>
          <cell r="F1246"/>
          <cell r="G1246"/>
        </row>
        <row r="1247">
          <cell r="A1247" t="str">
            <v>ANÁLISIS DE PRECIOS UNITARIOS AUXILIARES</v>
          </cell>
          <cell r="B1247"/>
          <cell r="C1247"/>
          <cell r="D1247"/>
          <cell r="E1247"/>
          <cell r="F1247"/>
          <cell r="G1247"/>
        </row>
        <row r="1249">
          <cell r="A1249" t="str">
            <v>ITEM</v>
          </cell>
          <cell r="B1249" t="str">
            <v>DESCRIPCIÓN</v>
          </cell>
          <cell r="C1249"/>
          <cell r="D1249"/>
          <cell r="E1249" t="str">
            <v>UNIDAD</v>
          </cell>
          <cell r="F1249" t="str">
            <v>CANTIDAD</v>
          </cell>
          <cell r="G1249" t="str">
            <v>COSTO DIRECTO</v>
          </cell>
        </row>
        <row r="1250">
          <cell r="A1250" t="str">
            <v>SA019</v>
          </cell>
          <cell r="B1250">
            <v>0</v>
          </cell>
          <cell r="C1250"/>
          <cell r="D1250"/>
          <cell r="E1250">
            <v>0</v>
          </cell>
          <cell r="F1250" t="str">
            <v>N.D.</v>
          </cell>
          <cell r="G1250" t="str">
            <v/>
          </cell>
        </row>
        <row r="1252">
          <cell r="A1252" t="str">
            <v>1. COSTOS DIRECTOS</v>
          </cell>
          <cell r="B1252"/>
          <cell r="C1252"/>
          <cell r="D1252"/>
          <cell r="E1252"/>
          <cell r="F1252"/>
          <cell r="G1252"/>
        </row>
        <row r="1253">
          <cell r="A1253"/>
          <cell r="B1253"/>
          <cell r="C1253"/>
          <cell r="D1253"/>
          <cell r="E1253"/>
          <cell r="F1253"/>
          <cell r="G1253"/>
        </row>
        <row r="1254">
          <cell r="A1254" t="str">
            <v>I. EQUIPO</v>
          </cell>
          <cell r="B1254"/>
          <cell r="C1254"/>
          <cell r="D1254"/>
          <cell r="E1254"/>
          <cell r="F1254"/>
          <cell r="G1254"/>
        </row>
        <row r="1255">
          <cell r="A1255" t="str">
            <v>CÓDIGO</v>
          </cell>
          <cell r="B1255" t="str">
            <v>DESCRIPCIÓN</v>
          </cell>
          <cell r="C1255"/>
          <cell r="D1255" t="str">
            <v>UNIDAD</v>
          </cell>
          <cell r="E1255" t="str">
            <v>TARIFA</v>
          </cell>
          <cell r="F1255" t="str">
            <v>RENDIMIENTO</v>
          </cell>
          <cell r="G1255" t="str">
            <v>VR. UNITARIO</v>
          </cell>
        </row>
        <row r="1256">
          <cell r="A1256" t="str">
            <v/>
          </cell>
          <cell r="B1256"/>
          <cell r="C1256"/>
          <cell r="D1256" t="str">
            <v/>
          </cell>
          <cell r="E1256" t="str">
            <v/>
          </cell>
          <cell r="F1256"/>
          <cell r="G1256" t="str">
            <v/>
          </cell>
        </row>
        <row r="1257">
          <cell r="A1257" t="str">
            <v/>
          </cell>
          <cell r="B1257"/>
          <cell r="C1257"/>
          <cell r="D1257" t="str">
            <v/>
          </cell>
          <cell r="E1257" t="str">
            <v/>
          </cell>
          <cell r="F1257"/>
          <cell r="G1257" t="str">
            <v/>
          </cell>
        </row>
        <row r="1258">
          <cell r="A1258" t="str">
            <v/>
          </cell>
          <cell r="B1258"/>
          <cell r="C1258"/>
          <cell r="D1258" t="str">
            <v/>
          </cell>
          <cell r="E1258" t="str">
            <v/>
          </cell>
          <cell r="F1258"/>
          <cell r="G1258" t="str">
            <v/>
          </cell>
        </row>
        <row r="1259">
          <cell r="A1259" t="str">
            <v/>
          </cell>
          <cell r="B1259"/>
          <cell r="C1259"/>
          <cell r="D1259" t="str">
            <v/>
          </cell>
          <cell r="E1259" t="str">
            <v/>
          </cell>
          <cell r="F1259"/>
          <cell r="G1259" t="str">
            <v/>
          </cell>
        </row>
        <row r="1260">
          <cell r="A1260" t="str">
            <v/>
          </cell>
          <cell r="B1260" t="str">
            <v/>
          </cell>
          <cell r="C1260"/>
          <cell r="D1260" t="str">
            <v/>
          </cell>
          <cell r="E1260" t="str">
            <v/>
          </cell>
          <cell r="F1260" t="str">
            <v/>
          </cell>
          <cell r="G1260" t="str">
            <v/>
          </cell>
        </row>
        <row r="1261">
          <cell r="B1261"/>
          <cell r="C1261"/>
          <cell r="D1261"/>
          <cell r="E1261"/>
          <cell r="F1261" t="str">
            <v>SUBTOTAL</v>
          </cell>
          <cell r="G1261" t="str">
            <v/>
          </cell>
        </row>
        <row r="1262">
          <cell r="A1262"/>
          <cell r="B1262"/>
          <cell r="C1262"/>
          <cell r="D1262"/>
          <cell r="E1262"/>
          <cell r="F1262"/>
        </row>
        <row r="1263">
          <cell r="A1263" t="str">
            <v>II. MATERIALES</v>
          </cell>
          <cell r="B1263"/>
          <cell r="C1263"/>
          <cell r="D1263"/>
          <cell r="E1263"/>
          <cell r="F1263"/>
          <cell r="G1263"/>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B1265"/>
          <cell r="C1265" t="str">
            <v/>
          </cell>
          <cell r="D1265"/>
          <cell r="E1265"/>
          <cell r="F1265" t="str">
            <v/>
          </cell>
          <cell r="G1265" t="str">
            <v/>
          </cell>
        </row>
        <row r="1266">
          <cell r="A1266" t="str">
            <v/>
          </cell>
          <cell r="B1266"/>
          <cell r="C1266" t="str">
            <v/>
          </cell>
          <cell r="D1266"/>
          <cell r="E1266"/>
          <cell r="F1266" t="str">
            <v/>
          </cell>
          <cell r="G1266" t="str">
            <v/>
          </cell>
        </row>
        <row r="1267">
          <cell r="A1267" t="str">
            <v/>
          </cell>
          <cell r="B1267"/>
          <cell r="C1267" t="str">
            <v/>
          </cell>
          <cell r="D1267"/>
          <cell r="E1267"/>
          <cell r="F1267" t="str">
            <v/>
          </cell>
          <cell r="G1267" t="str">
            <v/>
          </cell>
        </row>
        <row r="1268">
          <cell r="A1268" t="str">
            <v/>
          </cell>
          <cell r="B1268"/>
          <cell r="C1268" t="str">
            <v/>
          </cell>
          <cell r="D1268"/>
          <cell r="E1268"/>
          <cell r="F1268" t="str">
            <v/>
          </cell>
          <cell r="G1268" t="str">
            <v/>
          </cell>
        </row>
        <row r="1269">
          <cell r="A1269" t="str">
            <v/>
          </cell>
          <cell r="B1269"/>
          <cell r="C1269" t="str">
            <v/>
          </cell>
          <cell r="D1269"/>
          <cell r="E1269"/>
          <cell r="F1269" t="str">
            <v/>
          </cell>
          <cell r="G1269" t="str">
            <v/>
          </cell>
        </row>
        <row r="1270">
          <cell r="A1270" t="str">
            <v/>
          </cell>
          <cell r="B1270"/>
          <cell r="C1270" t="str">
            <v/>
          </cell>
          <cell r="D1270"/>
          <cell r="E1270"/>
          <cell r="F1270" t="str">
            <v/>
          </cell>
          <cell r="G1270" t="str">
            <v/>
          </cell>
        </row>
        <row r="1271">
          <cell r="A1271" t="str">
            <v/>
          </cell>
          <cell r="B1271"/>
          <cell r="C1271" t="str">
            <v/>
          </cell>
          <cell r="D1271"/>
          <cell r="E1271"/>
          <cell r="F1271" t="str">
            <v/>
          </cell>
          <cell r="G1271" t="str">
            <v/>
          </cell>
        </row>
        <row r="1272">
          <cell r="B1272"/>
          <cell r="C1272"/>
          <cell r="D1272"/>
          <cell r="E1272"/>
          <cell r="F1272" t="str">
            <v>SUBTOTAL</v>
          </cell>
          <cell r="G1272" t="str">
            <v/>
          </cell>
        </row>
        <row r="1273">
          <cell r="A1273"/>
          <cell r="B1273"/>
          <cell r="C1273"/>
          <cell r="D1273"/>
          <cell r="E1273"/>
          <cell r="F1273"/>
        </row>
        <row r="1274">
          <cell r="A1274" t="str">
            <v>III. TRANSPORTES</v>
          </cell>
          <cell r="B1274"/>
          <cell r="C1274"/>
          <cell r="D1274"/>
          <cell r="E1274"/>
          <cell r="F1274"/>
          <cell r="G1274"/>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B1276"/>
          <cell r="C1276"/>
          <cell r="D1276"/>
          <cell r="E1276" t="str">
            <v/>
          </cell>
          <cell r="F1276" t="str">
            <v/>
          </cell>
          <cell r="G1276" t="str">
            <v/>
          </cell>
        </row>
        <row r="1277">
          <cell r="A1277" t="str">
            <v/>
          </cell>
          <cell r="B1277"/>
          <cell r="C1277"/>
          <cell r="D1277"/>
          <cell r="E1277" t="str">
            <v/>
          </cell>
          <cell r="F1277" t="str">
            <v/>
          </cell>
          <cell r="G1277" t="str">
            <v/>
          </cell>
        </row>
        <row r="1278">
          <cell r="A1278" t="str">
            <v/>
          </cell>
          <cell r="B1278"/>
          <cell r="C1278"/>
          <cell r="D1278"/>
          <cell r="E1278" t="str">
            <v/>
          </cell>
          <cell r="F1278" t="str">
            <v/>
          </cell>
          <cell r="G1278" t="str">
            <v/>
          </cell>
        </row>
        <row r="1279">
          <cell r="B1279"/>
          <cell r="C1279"/>
          <cell r="D1279"/>
          <cell r="E1279"/>
          <cell r="F1279" t="str">
            <v>SUBTOTAL</v>
          </cell>
          <cell r="G1279" t="str">
            <v/>
          </cell>
        </row>
        <row r="1280">
          <cell r="A1280"/>
          <cell r="B1280"/>
          <cell r="C1280"/>
          <cell r="D1280"/>
          <cell r="E1280"/>
          <cell r="F1280"/>
        </row>
        <row r="1281">
          <cell r="A1281" t="str">
            <v>IV. MANO DE OBRA</v>
          </cell>
          <cell r="B1281"/>
          <cell r="C1281"/>
          <cell r="D1281"/>
          <cell r="E1281"/>
          <cell r="F1281"/>
          <cell r="G1281"/>
        </row>
        <row r="1282">
          <cell r="A1282" t="str">
            <v>CÓDIGO</v>
          </cell>
          <cell r="B1282" t="str">
            <v>CARGOS PERSONAL</v>
          </cell>
          <cell r="C1282"/>
          <cell r="D1282" t="str">
            <v>CANTIDAD</v>
          </cell>
          <cell r="E1282" t="str">
            <v>JORNAL TOTAL</v>
          </cell>
          <cell r="F1282" t="str">
            <v>RENDIMIENTO</v>
          </cell>
          <cell r="G1282" t="str">
            <v>VR. UNITARIO</v>
          </cell>
        </row>
        <row r="1283">
          <cell r="A1283" t="str">
            <v/>
          </cell>
          <cell r="B1283"/>
          <cell r="C1283"/>
          <cell r="D1283"/>
          <cell r="E1283" t="str">
            <v/>
          </cell>
          <cell r="F1283"/>
          <cell r="G1283" t="str">
            <v/>
          </cell>
        </row>
        <row r="1284">
          <cell r="A1284" t="str">
            <v/>
          </cell>
          <cell r="B1284"/>
          <cell r="C1284"/>
          <cell r="D1284"/>
          <cell r="E1284" t="str">
            <v/>
          </cell>
          <cell r="F1284" t="str">
            <v/>
          </cell>
          <cell r="G1284" t="str">
            <v/>
          </cell>
        </row>
        <row r="1285">
          <cell r="A1285" t="str">
            <v/>
          </cell>
          <cell r="B1285"/>
          <cell r="C1285"/>
          <cell r="D1285"/>
          <cell r="E1285" t="str">
            <v/>
          </cell>
          <cell r="F1285" t="str">
            <v/>
          </cell>
          <cell r="G1285" t="str">
            <v/>
          </cell>
        </row>
        <row r="1286">
          <cell r="A1286" t="str">
            <v/>
          </cell>
          <cell r="B1286"/>
          <cell r="C1286"/>
          <cell r="D1286"/>
          <cell r="E1286" t="str">
            <v/>
          </cell>
          <cell r="F1286" t="str">
            <v/>
          </cell>
          <cell r="G1286" t="str">
            <v/>
          </cell>
        </row>
        <row r="1287">
          <cell r="B1287"/>
          <cell r="C1287"/>
          <cell r="D1287"/>
          <cell r="E1287"/>
          <cell r="F1287" t="str">
            <v>SUBTOTAL</v>
          </cell>
          <cell r="G1287" t="str">
            <v/>
          </cell>
        </row>
        <row r="1288">
          <cell r="A1288"/>
          <cell r="B1288"/>
          <cell r="C1288"/>
          <cell r="D1288"/>
          <cell r="E1288"/>
          <cell r="F1288"/>
        </row>
        <row r="1289">
          <cell r="A1289" t="str">
            <v>V. SERVICIOS</v>
          </cell>
          <cell r="B1289"/>
          <cell r="C1289"/>
          <cell r="D1289"/>
          <cell r="E1289"/>
          <cell r="F1289"/>
          <cell r="G1289"/>
        </row>
        <row r="1290">
          <cell r="A1290" t="str">
            <v>CÓDIGO</v>
          </cell>
          <cell r="B1290" t="str">
            <v>DESCRIPCIÓN</v>
          </cell>
          <cell r="C1290"/>
          <cell r="D1290" t="str">
            <v>UNIDAD</v>
          </cell>
          <cell r="E1290" t="str">
            <v>CANTIDAD</v>
          </cell>
          <cell r="F1290" t="str">
            <v>PRECIO UNIT.</v>
          </cell>
          <cell r="G1290" t="str">
            <v>VR. UNITARIO</v>
          </cell>
        </row>
        <row r="1291">
          <cell r="A1291" t="str">
            <v/>
          </cell>
          <cell r="B1291"/>
          <cell r="C1291"/>
          <cell r="D1291" t="str">
            <v/>
          </cell>
          <cell r="E1291"/>
          <cell r="F1291" t="str">
            <v/>
          </cell>
          <cell r="G1291" t="str">
            <v/>
          </cell>
        </row>
        <row r="1292">
          <cell r="A1292" t="str">
            <v/>
          </cell>
          <cell r="B1292"/>
          <cell r="C1292"/>
          <cell r="D1292" t="str">
            <v/>
          </cell>
          <cell r="E1292"/>
          <cell r="F1292" t="str">
            <v/>
          </cell>
          <cell r="G1292" t="str">
            <v/>
          </cell>
        </row>
        <row r="1293">
          <cell r="A1293" t="str">
            <v/>
          </cell>
          <cell r="B1293"/>
          <cell r="C1293"/>
          <cell r="D1293" t="str">
            <v/>
          </cell>
          <cell r="E1293"/>
          <cell r="F1293" t="str">
            <v/>
          </cell>
          <cell r="G1293" t="str">
            <v/>
          </cell>
        </row>
        <row r="1294">
          <cell r="B1294"/>
          <cell r="C1294"/>
          <cell r="D1294"/>
          <cell r="E1294"/>
          <cell r="F1294" t="str">
            <v>SUBTOTAL</v>
          </cell>
          <cell r="G1294" t="str">
            <v/>
          </cell>
        </row>
        <row r="1295">
          <cell r="A1295"/>
          <cell r="B1295"/>
          <cell r="C1295"/>
          <cell r="D1295"/>
          <cell r="E1295"/>
          <cell r="F1295"/>
        </row>
        <row r="1296">
          <cell r="A1296" t="str">
            <v>TOTAL COSTO DIRECTO</v>
          </cell>
          <cell r="B1296"/>
          <cell r="C1296"/>
          <cell r="D1296"/>
          <cell r="E1296"/>
          <cell r="F1296"/>
          <cell r="G1296" t="str">
            <v/>
          </cell>
        </row>
        <row r="1297">
          <cell r="B1297"/>
          <cell r="C1297"/>
          <cell r="D1297"/>
          <cell r="E1297"/>
          <cell r="F1297"/>
          <cell r="G1297"/>
        </row>
        <row r="1298">
          <cell r="A1298" t="str">
            <v>2. COSTOS INDIRECTOS</v>
          </cell>
          <cell r="B1298"/>
          <cell r="C1298"/>
          <cell r="D1298"/>
          <cell r="E1298"/>
          <cell r="F1298"/>
          <cell r="G1298"/>
        </row>
        <row r="1299">
          <cell r="A1299"/>
          <cell r="B1299"/>
          <cell r="C1299"/>
          <cell r="D1299"/>
          <cell r="E1299"/>
          <cell r="F1299"/>
          <cell r="G1299"/>
        </row>
        <row r="1300">
          <cell r="A1300" t="str">
            <v>DESCRIPCIÓN</v>
          </cell>
          <cell r="B1300"/>
          <cell r="C1300"/>
          <cell r="D1300"/>
          <cell r="E1300"/>
          <cell r="F1300" t="str">
            <v>PORCENTAJE</v>
          </cell>
          <cell r="G1300" t="str">
            <v>VALOR TOTAL</v>
          </cell>
        </row>
        <row r="1301">
          <cell r="A1301" t="str">
            <v>ADMINISTRACION</v>
          </cell>
          <cell r="B1301"/>
          <cell r="C1301"/>
          <cell r="D1301"/>
          <cell r="E1301"/>
          <cell r="F1301">
            <v>0.2452</v>
          </cell>
          <cell r="G1301" t="str">
            <v/>
          </cell>
        </row>
        <row r="1302">
          <cell r="A1302" t="str">
            <v>IMPREVISTOS</v>
          </cell>
          <cell r="B1302"/>
          <cell r="C1302"/>
          <cell r="D1302"/>
          <cell r="E1302"/>
          <cell r="F1302" t="str">
            <v/>
          </cell>
          <cell r="G1302" t="str">
            <v/>
          </cell>
        </row>
        <row r="1303">
          <cell r="A1303" t="str">
            <v>UTILIDADES</v>
          </cell>
          <cell r="B1303"/>
          <cell r="C1303"/>
          <cell r="D1303"/>
          <cell r="E1303"/>
          <cell r="F1303">
            <v>0.05</v>
          </cell>
          <cell r="G1303" t="str">
            <v/>
          </cell>
        </row>
        <row r="1304">
          <cell r="A1304" t="str">
            <v>TOTAL COSTO INDIRECTO</v>
          </cell>
          <cell r="B1304"/>
          <cell r="C1304"/>
          <cell r="D1304"/>
          <cell r="E1304"/>
          <cell r="F1304">
            <v>0.29520000000000002</v>
          </cell>
          <cell r="G1304" t="str">
            <v/>
          </cell>
        </row>
        <row r="1305">
          <cell r="B1305"/>
          <cell r="C1305"/>
          <cell r="D1305"/>
          <cell r="E1305"/>
          <cell r="F1305"/>
          <cell r="G1305"/>
        </row>
        <row r="1306">
          <cell r="A1306" t="str">
            <v>PRECIO UNITARIO TOTAL APROXIMADO AL PESO</v>
          </cell>
          <cell r="B1306"/>
          <cell r="C1306"/>
          <cell r="D1306"/>
          <cell r="E1306"/>
          <cell r="F1306"/>
          <cell r="G1306" t="str">
            <v/>
          </cell>
        </row>
        <row r="1308">
          <cell r="B1308" t="str">
            <v>RESPONSABLE: LUIS ROBERTO MONTERROSA OROZCO</v>
          </cell>
          <cell r="C1308"/>
          <cell r="D1308"/>
          <cell r="G1308"/>
        </row>
        <row r="1309">
          <cell r="B1309" t="str">
            <v>ING. CIVIL CONSULTOR EXTERNO</v>
          </cell>
          <cell r="C1309"/>
          <cell r="D1309"/>
          <cell r="G1309"/>
        </row>
        <row r="1310">
          <cell r="B1310" t="str">
            <v>PLANEACION MUNICIPAL</v>
          </cell>
          <cell r="C1310"/>
          <cell r="D1310"/>
          <cell r="E1310"/>
          <cell r="F1310"/>
          <cell r="G1310"/>
        </row>
        <row r="1311">
          <cell r="A1311"/>
          <cell r="B1311" t="str">
            <v>M.P. 5202140692</v>
          </cell>
          <cell r="D1311" t="str">
            <v>FIRMA RESPONSABLE</v>
          </cell>
          <cell r="E1311"/>
          <cell r="F1311"/>
        </row>
        <row r="1312">
          <cell r="A1312" t="str">
            <v>DEPARTAMENTO DE ANTIOQUIA</v>
          </cell>
          <cell r="B1312"/>
          <cell r="C1312"/>
          <cell r="D1312"/>
          <cell r="E1312"/>
          <cell r="F1312" t="str">
            <v/>
          </cell>
          <cell r="G1312"/>
        </row>
        <row r="1313">
          <cell r="A1313" t="str">
            <v>MUNICIPIO DE CAUCASIA</v>
          </cell>
          <cell r="B1313"/>
          <cell r="C1313"/>
          <cell r="D1313"/>
          <cell r="E1313"/>
          <cell r="F1313"/>
          <cell r="G1313"/>
        </row>
        <row r="1314">
          <cell r="A1314" t="str">
            <v>PROYECTO: CONSTRUCCION DE PAVIMENTO RIGIDO URBANO EN LA URBANIZACION VILLA SUAREZ DEL MUNICIPIO DE CAUCASIA ,ANTIOQUIA</v>
          </cell>
          <cell r="B1314"/>
          <cell r="C1314"/>
          <cell r="D1314"/>
          <cell r="E1314"/>
          <cell r="F1314"/>
          <cell r="G1314"/>
        </row>
        <row r="1315">
          <cell r="A1315"/>
          <cell r="B1315"/>
          <cell r="C1315"/>
          <cell r="D1315"/>
          <cell r="F1315"/>
          <cell r="G1315"/>
        </row>
        <row r="1316">
          <cell r="A1316" t="str">
            <v>ANÁLISIS DE PRECIOS UNITARIOS AUXILIARES</v>
          </cell>
          <cell r="B1316"/>
          <cell r="C1316"/>
          <cell r="D1316"/>
          <cell r="E1316"/>
          <cell r="F1316"/>
          <cell r="G1316"/>
        </row>
        <row r="1318">
          <cell r="A1318" t="str">
            <v>ITEM</v>
          </cell>
          <cell r="B1318" t="str">
            <v>DESCRIPCIÓN</v>
          </cell>
          <cell r="C1318"/>
          <cell r="D1318"/>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C1319"/>
          <cell r="D1319"/>
          <cell r="E1319" t="str">
            <v>DÍA</v>
          </cell>
          <cell r="F1319" t="str">
            <v>N.D.</v>
          </cell>
          <cell r="G1319" t="str">
            <v/>
          </cell>
        </row>
        <row r="1321">
          <cell r="A1321" t="str">
            <v>1. COSTOS DIRECTOS</v>
          </cell>
          <cell r="B1321"/>
          <cell r="C1321"/>
          <cell r="D1321"/>
          <cell r="E1321"/>
          <cell r="F1321"/>
          <cell r="G1321"/>
        </row>
        <row r="1322">
          <cell r="A1322"/>
          <cell r="B1322"/>
          <cell r="C1322"/>
          <cell r="D1322"/>
          <cell r="E1322"/>
          <cell r="F1322"/>
          <cell r="G1322"/>
        </row>
        <row r="1323">
          <cell r="A1323" t="str">
            <v>I. EQUIPO</v>
          </cell>
          <cell r="B1323"/>
          <cell r="C1323"/>
          <cell r="D1323"/>
          <cell r="E1323"/>
          <cell r="F1323"/>
          <cell r="G1323"/>
        </row>
        <row r="1324">
          <cell r="A1324" t="str">
            <v>CÓDIGO</v>
          </cell>
          <cell r="B1324" t="str">
            <v>DESCRIPCIÓN</v>
          </cell>
          <cell r="C1324"/>
          <cell r="D1324" t="str">
            <v>UNIDAD</v>
          </cell>
          <cell r="E1324" t="str">
            <v>TARIFA</v>
          </cell>
          <cell r="F1324" t="str">
            <v>RENDIMIENTO</v>
          </cell>
          <cell r="G1324" t="str">
            <v>VR. UNITARIO</v>
          </cell>
        </row>
        <row r="1325">
          <cell r="A1325" t="str">
            <v/>
          </cell>
          <cell r="B1325"/>
          <cell r="C1325"/>
          <cell r="D1325" t="str">
            <v/>
          </cell>
          <cell r="E1325" t="str">
            <v/>
          </cell>
          <cell r="F1325"/>
          <cell r="G1325" t="str">
            <v/>
          </cell>
        </row>
        <row r="1326">
          <cell r="A1326" t="str">
            <v/>
          </cell>
          <cell r="B1326"/>
          <cell r="C1326"/>
          <cell r="D1326" t="str">
            <v/>
          </cell>
          <cell r="E1326" t="str">
            <v/>
          </cell>
          <cell r="F1326"/>
          <cell r="G1326" t="str">
            <v/>
          </cell>
        </row>
        <row r="1327">
          <cell r="A1327" t="str">
            <v/>
          </cell>
          <cell r="B1327"/>
          <cell r="C1327"/>
          <cell r="D1327" t="str">
            <v/>
          </cell>
          <cell r="E1327" t="str">
            <v/>
          </cell>
          <cell r="F1327"/>
          <cell r="G1327" t="str">
            <v/>
          </cell>
        </row>
        <row r="1328">
          <cell r="A1328" t="str">
            <v/>
          </cell>
          <cell r="B1328"/>
          <cell r="C1328"/>
          <cell r="D1328" t="str">
            <v/>
          </cell>
          <cell r="E1328" t="str">
            <v/>
          </cell>
          <cell r="F1328"/>
          <cell r="G1328" t="str">
            <v/>
          </cell>
        </row>
        <row r="1329">
          <cell r="A1329" t="str">
            <v/>
          </cell>
          <cell r="B1329" t="str">
            <v/>
          </cell>
          <cell r="C1329"/>
          <cell r="D1329" t="str">
            <v/>
          </cell>
          <cell r="E1329" t="str">
            <v/>
          </cell>
          <cell r="F1329" t="str">
            <v/>
          </cell>
          <cell r="G1329" t="str">
            <v/>
          </cell>
        </row>
        <row r="1330">
          <cell r="B1330"/>
          <cell r="C1330"/>
          <cell r="D1330"/>
          <cell r="E1330"/>
          <cell r="F1330" t="str">
            <v>SUBTOTAL</v>
          </cell>
          <cell r="G1330" t="str">
            <v/>
          </cell>
        </row>
        <row r="1331">
          <cell r="A1331"/>
          <cell r="B1331"/>
          <cell r="C1331"/>
          <cell r="D1331"/>
          <cell r="E1331"/>
          <cell r="F1331"/>
        </row>
        <row r="1332">
          <cell r="A1332" t="str">
            <v>II. MATERIALES</v>
          </cell>
          <cell r="B1332"/>
          <cell r="C1332"/>
          <cell r="D1332"/>
          <cell r="E1332"/>
          <cell r="F1332"/>
          <cell r="G1332"/>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
          </cell>
          <cell r="B1334"/>
          <cell r="C1334" t="str">
            <v/>
          </cell>
          <cell r="D1334"/>
          <cell r="E1334"/>
          <cell r="F1334" t="str">
            <v/>
          </cell>
          <cell r="G1334" t="str">
            <v/>
          </cell>
        </row>
        <row r="1335">
          <cell r="A1335" t="str">
            <v/>
          </cell>
          <cell r="B1335"/>
          <cell r="C1335" t="str">
            <v/>
          </cell>
          <cell r="D1335"/>
          <cell r="E1335"/>
          <cell r="F1335" t="str">
            <v/>
          </cell>
          <cell r="G1335" t="str">
            <v/>
          </cell>
        </row>
        <row r="1336">
          <cell r="A1336" t="str">
            <v/>
          </cell>
          <cell r="B1336"/>
          <cell r="C1336" t="str">
            <v/>
          </cell>
          <cell r="D1336"/>
          <cell r="E1336"/>
          <cell r="F1336" t="str">
            <v/>
          </cell>
          <cell r="G1336" t="str">
            <v/>
          </cell>
        </row>
        <row r="1337">
          <cell r="A1337" t="str">
            <v/>
          </cell>
          <cell r="B1337"/>
          <cell r="C1337" t="str">
            <v/>
          </cell>
          <cell r="D1337"/>
          <cell r="E1337"/>
          <cell r="F1337" t="str">
            <v/>
          </cell>
          <cell r="G1337" t="str">
            <v/>
          </cell>
        </row>
        <row r="1338">
          <cell r="A1338" t="str">
            <v/>
          </cell>
          <cell r="B1338"/>
          <cell r="C1338" t="str">
            <v/>
          </cell>
          <cell r="D1338"/>
          <cell r="E1338"/>
          <cell r="F1338" t="str">
            <v/>
          </cell>
          <cell r="G1338" t="str">
            <v/>
          </cell>
        </row>
        <row r="1339">
          <cell r="A1339" t="str">
            <v/>
          </cell>
          <cell r="B1339"/>
          <cell r="C1339" t="str">
            <v/>
          </cell>
          <cell r="D1339"/>
          <cell r="E1339"/>
          <cell r="F1339" t="str">
            <v/>
          </cell>
          <cell r="G1339" t="str">
            <v/>
          </cell>
        </row>
        <row r="1340">
          <cell r="A1340" t="str">
            <v/>
          </cell>
          <cell r="B1340"/>
          <cell r="C1340" t="str">
            <v/>
          </cell>
          <cell r="D1340"/>
          <cell r="E1340"/>
          <cell r="F1340" t="str">
            <v/>
          </cell>
          <cell r="G1340" t="str">
            <v/>
          </cell>
        </row>
        <row r="1341">
          <cell r="B1341"/>
          <cell r="C1341"/>
          <cell r="D1341"/>
          <cell r="E1341"/>
          <cell r="F1341" t="str">
            <v>SUBTOTAL</v>
          </cell>
          <cell r="G1341" t="str">
            <v/>
          </cell>
        </row>
        <row r="1342">
          <cell r="A1342"/>
          <cell r="B1342"/>
          <cell r="C1342"/>
          <cell r="D1342"/>
          <cell r="E1342"/>
          <cell r="F1342"/>
        </row>
        <row r="1343">
          <cell r="A1343" t="str">
            <v>III. TRANSPORTES</v>
          </cell>
          <cell r="B1343"/>
          <cell r="C1343"/>
          <cell r="D1343"/>
          <cell r="E1343"/>
          <cell r="F1343"/>
          <cell r="G1343"/>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B1345"/>
          <cell r="C1345"/>
          <cell r="D1345"/>
          <cell r="E1345" t="str">
            <v/>
          </cell>
          <cell r="F1345" t="str">
            <v/>
          </cell>
          <cell r="G1345" t="str">
            <v/>
          </cell>
        </row>
        <row r="1346">
          <cell r="A1346" t="str">
            <v/>
          </cell>
          <cell r="B1346"/>
          <cell r="C1346"/>
          <cell r="D1346"/>
          <cell r="E1346" t="str">
            <v/>
          </cell>
          <cell r="F1346" t="str">
            <v/>
          </cell>
          <cell r="G1346" t="str">
            <v/>
          </cell>
        </row>
        <row r="1347">
          <cell r="A1347" t="str">
            <v/>
          </cell>
          <cell r="B1347"/>
          <cell r="C1347"/>
          <cell r="D1347"/>
          <cell r="E1347" t="str">
            <v/>
          </cell>
          <cell r="F1347" t="str">
            <v/>
          </cell>
          <cell r="G1347" t="str">
            <v/>
          </cell>
        </row>
        <row r="1348">
          <cell r="B1348"/>
          <cell r="C1348"/>
          <cell r="D1348"/>
          <cell r="E1348"/>
          <cell r="F1348" t="str">
            <v>SUBTOTAL</v>
          </cell>
          <cell r="G1348" t="str">
            <v/>
          </cell>
        </row>
        <row r="1349">
          <cell r="A1349"/>
          <cell r="B1349"/>
          <cell r="C1349"/>
          <cell r="D1349"/>
          <cell r="E1349"/>
          <cell r="F1349"/>
        </row>
        <row r="1350">
          <cell r="A1350" t="str">
            <v>IV. MANO DE OBRA</v>
          </cell>
          <cell r="B1350"/>
          <cell r="C1350"/>
          <cell r="D1350"/>
          <cell r="E1350"/>
          <cell r="F1350"/>
          <cell r="G1350"/>
        </row>
        <row r="1351">
          <cell r="A1351" t="str">
            <v>CÓDIGO</v>
          </cell>
          <cell r="B1351" t="str">
            <v>CARGOS PERSONAL</v>
          </cell>
          <cell r="C1351"/>
          <cell r="D1351" t="str">
            <v>CANTIDAD</v>
          </cell>
          <cell r="E1351" t="str">
            <v>JORNAL TOTAL</v>
          </cell>
          <cell r="F1351" t="str">
            <v>RENDIMIENTO</v>
          </cell>
          <cell r="G1351" t="str">
            <v>VR. UNITARIO</v>
          </cell>
        </row>
        <row r="1352">
          <cell r="A1352" t="str">
            <v/>
          </cell>
          <cell r="B1352"/>
          <cell r="C1352"/>
          <cell r="D1352"/>
          <cell r="E1352" t="str">
            <v/>
          </cell>
          <cell r="F1352"/>
          <cell r="G1352" t="str">
            <v/>
          </cell>
        </row>
        <row r="1353">
          <cell r="A1353" t="str">
            <v/>
          </cell>
          <cell r="B1353"/>
          <cell r="C1353"/>
          <cell r="D1353"/>
          <cell r="E1353" t="str">
            <v/>
          </cell>
          <cell r="F1353" t="str">
            <v/>
          </cell>
          <cell r="G1353" t="str">
            <v/>
          </cell>
        </row>
        <row r="1354">
          <cell r="A1354" t="str">
            <v/>
          </cell>
          <cell r="B1354"/>
          <cell r="C1354"/>
          <cell r="D1354"/>
          <cell r="E1354" t="str">
            <v/>
          </cell>
          <cell r="F1354" t="str">
            <v/>
          </cell>
          <cell r="G1354" t="str">
            <v/>
          </cell>
        </row>
        <row r="1355">
          <cell r="A1355" t="str">
            <v/>
          </cell>
          <cell r="B1355"/>
          <cell r="C1355"/>
          <cell r="D1355"/>
          <cell r="E1355" t="str">
            <v/>
          </cell>
          <cell r="F1355" t="str">
            <v/>
          </cell>
          <cell r="G1355" t="str">
            <v/>
          </cell>
        </row>
        <row r="1356">
          <cell r="B1356"/>
          <cell r="C1356"/>
          <cell r="D1356"/>
          <cell r="E1356"/>
          <cell r="F1356" t="str">
            <v>SUBTOTAL</v>
          </cell>
          <cell r="G1356" t="str">
            <v/>
          </cell>
        </row>
        <row r="1357">
          <cell r="A1357"/>
          <cell r="B1357"/>
          <cell r="C1357"/>
          <cell r="D1357"/>
          <cell r="E1357"/>
          <cell r="F1357"/>
        </row>
        <row r="1358">
          <cell r="A1358" t="str">
            <v>V. SERVICIOS</v>
          </cell>
          <cell r="B1358"/>
          <cell r="C1358"/>
          <cell r="D1358"/>
          <cell r="E1358"/>
          <cell r="F1358"/>
          <cell r="G1358"/>
        </row>
        <row r="1359">
          <cell r="A1359" t="str">
            <v>CÓDIGO</v>
          </cell>
          <cell r="B1359" t="str">
            <v>DESCRIPCIÓN</v>
          </cell>
          <cell r="C1359"/>
          <cell r="D1359" t="str">
            <v>UNIDAD</v>
          </cell>
          <cell r="E1359" t="str">
            <v>CANTIDAD</v>
          </cell>
          <cell r="F1359" t="str">
            <v>PRECIO UNIT.</v>
          </cell>
          <cell r="G1359" t="str">
            <v>VR. UNITARIO</v>
          </cell>
        </row>
        <row r="1360">
          <cell r="A1360" t="str">
            <v/>
          </cell>
          <cell r="B1360"/>
          <cell r="C1360"/>
          <cell r="D1360" t="str">
            <v/>
          </cell>
          <cell r="E1360"/>
          <cell r="F1360" t="str">
            <v/>
          </cell>
          <cell r="G1360" t="str">
            <v/>
          </cell>
        </row>
        <row r="1361">
          <cell r="A1361" t="str">
            <v/>
          </cell>
          <cell r="B1361"/>
          <cell r="C1361"/>
          <cell r="D1361" t="str">
            <v/>
          </cell>
          <cell r="E1361"/>
          <cell r="F1361" t="str">
            <v/>
          </cell>
          <cell r="G1361" t="str">
            <v/>
          </cell>
        </row>
        <row r="1362">
          <cell r="A1362" t="str">
            <v/>
          </cell>
          <cell r="B1362"/>
          <cell r="C1362"/>
          <cell r="D1362" t="str">
            <v/>
          </cell>
          <cell r="E1362"/>
          <cell r="F1362" t="str">
            <v/>
          </cell>
          <cell r="G1362" t="str">
            <v/>
          </cell>
        </row>
        <row r="1363">
          <cell r="B1363"/>
          <cell r="C1363"/>
          <cell r="D1363"/>
          <cell r="E1363"/>
          <cell r="F1363" t="str">
            <v>SUBTOTAL</v>
          </cell>
          <cell r="G1363" t="str">
            <v/>
          </cell>
        </row>
        <row r="1364">
          <cell r="A1364"/>
          <cell r="B1364"/>
          <cell r="C1364"/>
          <cell r="D1364"/>
          <cell r="E1364"/>
          <cell r="F1364"/>
        </row>
        <row r="1365">
          <cell r="A1365" t="str">
            <v>TOTAL COSTO DIRECTO</v>
          </cell>
          <cell r="B1365"/>
          <cell r="C1365"/>
          <cell r="D1365"/>
          <cell r="E1365"/>
          <cell r="F1365"/>
          <cell r="G1365" t="str">
            <v/>
          </cell>
        </row>
        <row r="1366">
          <cell r="B1366"/>
          <cell r="C1366"/>
          <cell r="D1366"/>
          <cell r="E1366"/>
          <cell r="F1366"/>
          <cell r="G1366"/>
        </row>
        <row r="1367">
          <cell r="A1367" t="str">
            <v>2. COSTOS INDIRECTOS</v>
          </cell>
          <cell r="B1367"/>
          <cell r="C1367"/>
          <cell r="D1367"/>
          <cell r="E1367"/>
          <cell r="F1367"/>
          <cell r="G1367"/>
        </row>
        <row r="1368">
          <cell r="A1368"/>
          <cell r="B1368"/>
          <cell r="C1368"/>
          <cell r="D1368"/>
          <cell r="E1368"/>
          <cell r="F1368"/>
          <cell r="G1368"/>
        </row>
        <row r="1369">
          <cell r="A1369" t="str">
            <v>DESCRIPCIÓN</v>
          </cell>
          <cell r="B1369"/>
          <cell r="C1369"/>
          <cell r="D1369"/>
          <cell r="E1369"/>
          <cell r="F1369" t="str">
            <v>PORCENTAJE</v>
          </cell>
          <cell r="G1369" t="str">
            <v>VALOR TOTAL</v>
          </cell>
        </row>
        <row r="1370">
          <cell r="A1370" t="str">
            <v>ADMINISTRACION</v>
          </cell>
          <cell r="B1370"/>
          <cell r="C1370"/>
          <cell r="D1370"/>
          <cell r="E1370"/>
          <cell r="F1370">
            <v>0.2452</v>
          </cell>
          <cell r="G1370" t="str">
            <v/>
          </cell>
        </row>
        <row r="1371">
          <cell r="A1371" t="str">
            <v>IMPREVISTOS</v>
          </cell>
          <cell r="B1371"/>
          <cell r="C1371"/>
          <cell r="D1371"/>
          <cell r="E1371"/>
          <cell r="F1371" t="str">
            <v/>
          </cell>
          <cell r="G1371" t="str">
            <v/>
          </cell>
        </row>
        <row r="1372">
          <cell r="A1372" t="str">
            <v>UTILIDADES</v>
          </cell>
          <cell r="B1372"/>
          <cell r="C1372"/>
          <cell r="D1372"/>
          <cell r="E1372"/>
          <cell r="F1372">
            <v>0.05</v>
          </cell>
          <cell r="G1372" t="str">
            <v/>
          </cell>
        </row>
        <row r="1373">
          <cell r="A1373" t="str">
            <v>TOTAL COSTO INDIRECTO</v>
          </cell>
          <cell r="B1373"/>
          <cell r="C1373"/>
          <cell r="D1373"/>
          <cell r="E1373"/>
          <cell r="F1373">
            <v>0.29520000000000002</v>
          </cell>
          <cell r="G1373" t="str">
            <v/>
          </cell>
        </row>
        <row r="1374">
          <cell r="B1374"/>
          <cell r="C1374"/>
          <cell r="D1374"/>
          <cell r="E1374"/>
          <cell r="F1374"/>
          <cell r="G1374"/>
        </row>
        <row r="1375">
          <cell r="A1375" t="str">
            <v>PRECIO UNITARIO TOTAL APROXIMADO AL PESO</v>
          </cell>
          <cell r="B1375"/>
          <cell r="C1375"/>
          <cell r="D1375"/>
          <cell r="E1375"/>
          <cell r="F1375"/>
          <cell r="G1375" t="str">
            <v/>
          </cell>
        </row>
        <row r="1377">
          <cell r="B1377" t="str">
            <v>RESPONSABLE: LUIS ROBERTO MONTERROSA OROZCO</v>
          </cell>
          <cell r="C1377"/>
          <cell r="D1377"/>
          <cell r="G1377"/>
        </row>
        <row r="1378">
          <cell r="B1378" t="str">
            <v>ING. CIVIL CONSULTOR EXTERNO</v>
          </cell>
          <cell r="C1378"/>
          <cell r="D1378"/>
          <cell r="G1378"/>
        </row>
        <row r="1379">
          <cell r="B1379" t="str">
            <v>PLANEACION MUNICIPAL</v>
          </cell>
          <cell r="C1379"/>
          <cell r="D1379"/>
          <cell r="E1379"/>
          <cell r="F1379"/>
          <cell r="G1379"/>
        </row>
        <row r="1380">
          <cell r="A1380"/>
          <cell r="B1380" t="str">
            <v>M.P. 5202140692</v>
          </cell>
          <cell r="D1380" t="str">
            <v>FIRMA RESPONSABLE</v>
          </cell>
          <cell r="E1380"/>
          <cell r="F1380"/>
        </row>
        <row r="1381">
          <cell r="A1381" t="str">
            <v>DEPARTAMENTO DE ANTIOQUIA</v>
          </cell>
          <cell r="B1381"/>
          <cell r="C1381"/>
          <cell r="D1381"/>
          <cell r="E1381"/>
          <cell r="F1381" t="str">
            <v/>
          </cell>
          <cell r="G1381"/>
        </row>
        <row r="1382">
          <cell r="A1382" t="str">
            <v>MUNICIPIO DE CAUCASIA</v>
          </cell>
          <cell r="B1382"/>
          <cell r="C1382"/>
          <cell r="D1382"/>
          <cell r="E1382"/>
          <cell r="F1382"/>
          <cell r="G1382"/>
        </row>
        <row r="1383">
          <cell r="A1383" t="str">
            <v>PROYECTO: CONSTRUCCION DE PAVIMENTO RIGIDO URBANO EN LA URBANIZACION VILLA SUAREZ DEL MUNICIPIO DE CAUCASIA ,ANTIOQUIA</v>
          </cell>
          <cell r="B1383"/>
          <cell r="C1383"/>
          <cell r="D1383"/>
          <cell r="E1383"/>
          <cell r="F1383"/>
          <cell r="G1383"/>
        </row>
        <row r="1384">
          <cell r="A1384"/>
          <cell r="B1384"/>
          <cell r="C1384"/>
          <cell r="D1384"/>
          <cell r="F1384"/>
          <cell r="G1384"/>
        </row>
        <row r="1385">
          <cell r="A1385" t="str">
            <v>ANÁLISIS DE PRECIOS UNITARIOS AUXILIARES</v>
          </cell>
          <cell r="B1385"/>
          <cell r="C1385"/>
          <cell r="D1385"/>
          <cell r="E1385"/>
          <cell r="F1385"/>
          <cell r="G1385"/>
        </row>
        <row r="1387">
          <cell r="A1387" t="str">
            <v>ITEM</v>
          </cell>
          <cell r="B1387" t="str">
            <v>DESCRIPCIÓN</v>
          </cell>
          <cell r="C1387"/>
          <cell r="D1387"/>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C1388"/>
          <cell r="D1388"/>
          <cell r="E1388" t="str">
            <v>DÍA</v>
          </cell>
          <cell r="F1388" t="str">
            <v>N.D.</v>
          </cell>
          <cell r="G1388" t="str">
            <v/>
          </cell>
        </row>
        <row r="1390">
          <cell r="A1390" t="str">
            <v>1. COSTOS DIRECTOS</v>
          </cell>
          <cell r="B1390"/>
          <cell r="C1390"/>
          <cell r="D1390"/>
          <cell r="E1390"/>
          <cell r="F1390"/>
          <cell r="G1390"/>
        </row>
        <row r="1391">
          <cell r="A1391"/>
          <cell r="B1391"/>
          <cell r="C1391"/>
          <cell r="D1391"/>
          <cell r="E1391"/>
          <cell r="F1391"/>
          <cell r="G1391"/>
        </row>
        <row r="1392">
          <cell r="A1392" t="str">
            <v>I. EQUIPO</v>
          </cell>
          <cell r="B1392"/>
          <cell r="C1392"/>
          <cell r="D1392"/>
          <cell r="E1392"/>
          <cell r="F1392"/>
          <cell r="G1392"/>
        </row>
        <row r="1393">
          <cell r="A1393" t="str">
            <v>CÓDIGO</v>
          </cell>
          <cell r="B1393" t="str">
            <v>DESCRIPCIÓN</v>
          </cell>
          <cell r="C1393"/>
          <cell r="D1393" t="str">
            <v>UNIDAD</v>
          </cell>
          <cell r="E1393" t="str">
            <v>TARIFA</v>
          </cell>
          <cell r="F1393" t="str">
            <v>RENDIMIENTO</v>
          </cell>
          <cell r="G1393" t="str">
            <v>VR. UNITARIO</v>
          </cell>
        </row>
        <row r="1394">
          <cell r="A1394" t="str">
            <v/>
          </cell>
          <cell r="B1394"/>
          <cell r="C1394"/>
          <cell r="D1394" t="str">
            <v/>
          </cell>
          <cell r="E1394" t="str">
            <v/>
          </cell>
          <cell r="F1394"/>
          <cell r="G1394" t="str">
            <v/>
          </cell>
        </row>
        <row r="1395">
          <cell r="A1395" t="str">
            <v/>
          </cell>
          <cell r="B1395"/>
          <cell r="C1395"/>
          <cell r="D1395" t="str">
            <v/>
          </cell>
          <cell r="E1395" t="str">
            <v/>
          </cell>
          <cell r="F1395"/>
          <cell r="G1395" t="str">
            <v/>
          </cell>
        </row>
        <row r="1396">
          <cell r="A1396" t="str">
            <v/>
          </cell>
          <cell r="B1396"/>
          <cell r="C1396"/>
          <cell r="D1396" t="str">
            <v/>
          </cell>
          <cell r="E1396" t="str">
            <v/>
          </cell>
          <cell r="F1396"/>
          <cell r="G1396" t="str">
            <v/>
          </cell>
        </row>
        <row r="1397">
          <cell r="A1397" t="str">
            <v/>
          </cell>
          <cell r="B1397"/>
          <cell r="C1397"/>
          <cell r="D1397" t="str">
            <v/>
          </cell>
          <cell r="E1397" t="str">
            <v/>
          </cell>
          <cell r="F1397"/>
          <cell r="G1397" t="str">
            <v/>
          </cell>
        </row>
        <row r="1398">
          <cell r="A1398" t="str">
            <v/>
          </cell>
          <cell r="B1398" t="str">
            <v/>
          </cell>
          <cell r="C1398"/>
          <cell r="D1398" t="str">
            <v/>
          </cell>
          <cell r="E1398" t="str">
            <v/>
          </cell>
          <cell r="F1398" t="str">
            <v/>
          </cell>
          <cell r="G1398" t="str">
            <v/>
          </cell>
        </row>
        <row r="1399">
          <cell r="B1399"/>
          <cell r="C1399"/>
          <cell r="D1399"/>
          <cell r="E1399"/>
          <cell r="F1399" t="str">
            <v>SUBTOTAL</v>
          </cell>
          <cell r="G1399" t="str">
            <v/>
          </cell>
        </row>
        <row r="1400">
          <cell r="A1400"/>
          <cell r="B1400"/>
          <cell r="C1400"/>
          <cell r="D1400"/>
          <cell r="E1400"/>
          <cell r="F1400"/>
        </row>
        <row r="1401">
          <cell r="A1401" t="str">
            <v>II. MATERIALES</v>
          </cell>
          <cell r="B1401"/>
          <cell r="C1401"/>
          <cell r="D1401"/>
          <cell r="E1401"/>
          <cell r="F1401"/>
          <cell r="G1401"/>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
          </cell>
          <cell r="B1403"/>
          <cell r="C1403" t="str">
            <v/>
          </cell>
          <cell r="D1403"/>
          <cell r="E1403"/>
          <cell r="F1403" t="str">
            <v/>
          </cell>
          <cell r="G1403" t="str">
            <v/>
          </cell>
        </row>
        <row r="1404">
          <cell r="A1404" t="str">
            <v/>
          </cell>
          <cell r="B1404"/>
          <cell r="C1404" t="str">
            <v/>
          </cell>
          <cell r="D1404"/>
          <cell r="E1404"/>
          <cell r="F1404" t="str">
            <v/>
          </cell>
          <cell r="G1404" t="str">
            <v/>
          </cell>
        </row>
        <row r="1405">
          <cell r="A1405" t="str">
            <v/>
          </cell>
          <cell r="B1405"/>
          <cell r="C1405" t="str">
            <v/>
          </cell>
          <cell r="D1405"/>
          <cell r="E1405"/>
          <cell r="F1405" t="str">
            <v/>
          </cell>
          <cell r="G1405" t="str">
            <v/>
          </cell>
        </row>
        <row r="1406">
          <cell r="A1406" t="str">
            <v/>
          </cell>
          <cell r="B1406"/>
          <cell r="C1406" t="str">
            <v/>
          </cell>
          <cell r="D1406"/>
          <cell r="E1406"/>
          <cell r="F1406" t="str">
            <v/>
          </cell>
          <cell r="G1406" t="str">
            <v/>
          </cell>
        </row>
        <row r="1407">
          <cell r="A1407" t="str">
            <v/>
          </cell>
          <cell r="B1407"/>
          <cell r="C1407" t="str">
            <v/>
          </cell>
          <cell r="D1407"/>
          <cell r="E1407"/>
          <cell r="F1407" t="str">
            <v/>
          </cell>
          <cell r="G1407" t="str">
            <v/>
          </cell>
        </row>
        <row r="1408">
          <cell r="A1408" t="str">
            <v/>
          </cell>
          <cell r="B1408"/>
          <cell r="C1408" t="str">
            <v/>
          </cell>
          <cell r="D1408"/>
          <cell r="E1408"/>
          <cell r="F1408" t="str">
            <v/>
          </cell>
          <cell r="G1408" t="str">
            <v/>
          </cell>
        </row>
        <row r="1409">
          <cell r="A1409" t="str">
            <v/>
          </cell>
          <cell r="B1409"/>
          <cell r="C1409" t="str">
            <v/>
          </cell>
          <cell r="D1409"/>
          <cell r="E1409"/>
          <cell r="F1409" t="str">
            <v/>
          </cell>
          <cell r="G1409" t="str">
            <v/>
          </cell>
        </row>
        <row r="1410">
          <cell r="B1410"/>
          <cell r="C1410"/>
          <cell r="D1410"/>
          <cell r="E1410"/>
          <cell r="F1410" t="str">
            <v>SUBTOTAL</v>
          </cell>
          <cell r="G1410" t="str">
            <v/>
          </cell>
        </row>
        <row r="1411">
          <cell r="A1411"/>
          <cell r="B1411"/>
          <cell r="C1411"/>
          <cell r="D1411"/>
          <cell r="E1411"/>
          <cell r="F1411"/>
        </row>
        <row r="1412">
          <cell r="A1412" t="str">
            <v>III. TRANSPORTES</v>
          </cell>
          <cell r="B1412"/>
          <cell r="C1412"/>
          <cell r="D1412"/>
          <cell r="E1412"/>
          <cell r="F1412"/>
          <cell r="G1412"/>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B1414"/>
          <cell r="C1414"/>
          <cell r="D1414"/>
          <cell r="E1414" t="str">
            <v/>
          </cell>
          <cell r="F1414" t="str">
            <v/>
          </cell>
          <cell r="G1414" t="str">
            <v/>
          </cell>
        </row>
        <row r="1415">
          <cell r="A1415" t="str">
            <v/>
          </cell>
          <cell r="B1415"/>
          <cell r="C1415"/>
          <cell r="D1415"/>
          <cell r="E1415" t="str">
            <v/>
          </cell>
          <cell r="F1415" t="str">
            <v/>
          </cell>
          <cell r="G1415" t="str">
            <v/>
          </cell>
        </row>
        <row r="1416">
          <cell r="A1416" t="str">
            <v/>
          </cell>
          <cell r="B1416"/>
          <cell r="C1416"/>
          <cell r="D1416"/>
          <cell r="E1416" t="str">
            <v/>
          </cell>
          <cell r="F1416" t="str">
            <v/>
          </cell>
          <cell r="G1416" t="str">
            <v/>
          </cell>
        </row>
        <row r="1417">
          <cell r="B1417"/>
          <cell r="C1417"/>
          <cell r="D1417"/>
          <cell r="E1417"/>
          <cell r="F1417" t="str">
            <v>SUBTOTAL</v>
          </cell>
          <cell r="G1417" t="str">
            <v/>
          </cell>
        </row>
        <row r="1418">
          <cell r="A1418"/>
          <cell r="B1418"/>
          <cell r="C1418"/>
          <cell r="D1418"/>
          <cell r="E1418"/>
          <cell r="F1418"/>
        </row>
        <row r="1419">
          <cell r="A1419" t="str">
            <v>IV. MANO DE OBRA</v>
          </cell>
          <cell r="B1419"/>
          <cell r="C1419"/>
          <cell r="D1419"/>
          <cell r="E1419"/>
          <cell r="F1419"/>
          <cell r="G1419"/>
        </row>
        <row r="1420">
          <cell r="A1420" t="str">
            <v>CÓDIGO</v>
          </cell>
          <cell r="B1420" t="str">
            <v>CARGOS PERSONAL</v>
          </cell>
          <cell r="C1420"/>
          <cell r="D1420" t="str">
            <v>CANTIDAD</v>
          </cell>
          <cell r="E1420" t="str">
            <v>JORNAL TOTAL</v>
          </cell>
          <cell r="F1420" t="str">
            <v>RENDIMIENTO</v>
          </cell>
          <cell r="G1420" t="str">
            <v>VR. UNITARIO</v>
          </cell>
        </row>
        <row r="1421">
          <cell r="A1421" t="str">
            <v/>
          </cell>
          <cell r="B1421"/>
          <cell r="C1421"/>
          <cell r="D1421"/>
          <cell r="E1421" t="str">
            <v/>
          </cell>
          <cell r="F1421"/>
          <cell r="G1421" t="str">
            <v/>
          </cell>
        </row>
        <row r="1422">
          <cell r="A1422" t="str">
            <v/>
          </cell>
          <cell r="B1422"/>
          <cell r="C1422"/>
          <cell r="D1422"/>
          <cell r="E1422" t="str">
            <v/>
          </cell>
          <cell r="F1422" t="str">
            <v/>
          </cell>
          <cell r="G1422" t="str">
            <v/>
          </cell>
        </row>
        <row r="1423">
          <cell r="A1423" t="str">
            <v/>
          </cell>
          <cell r="B1423"/>
          <cell r="C1423"/>
          <cell r="D1423"/>
          <cell r="E1423" t="str">
            <v/>
          </cell>
          <cell r="F1423" t="str">
            <v/>
          </cell>
          <cell r="G1423" t="str">
            <v/>
          </cell>
        </row>
        <row r="1424">
          <cell r="A1424" t="str">
            <v/>
          </cell>
          <cell r="B1424"/>
          <cell r="C1424"/>
          <cell r="D1424"/>
          <cell r="E1424" t="str">
            <v/>
          </cell>
          <cell r="F1424" t="str">
            <v/>
          </cell>
          <cell r="G1424" t="str">
            <v/>
          </cell>
        </row>
        <row r="1425">
          <cell r="B1425"/>
          <cell r="C1425"/>
          <cell r="D1425"/>
          <cell r="E1425"/>
          <cell r="F1425" t="str">
            <v>SUBTOTAL</v>
          </cell>
          <cell r="G1425" t="str">
            <v/>
          </cell>
        </row>
        <row r="1426">
          <cell r="A1426"/>
          <cell r="B1426"/>
          <cell r="C1426"/>
          <cell r="D1426"/>
          <cell r="E1426"/>
          <cell r="F1426"/>
        </row>
        <row r="1427">
          <cell r="A1427" t="str">
            <v>V. SERVICIOS</v>
          </cell>
          <cell r="B1427"/>
          <cell r="C1427"/>
          <cell r="D1427"/>
          <cell r="E1427"/>
          <cell r="F1427"/>
          <cell r="G1427"/>
        </row>
        <row r="1428">
          <cell r="A1428" t="str">
            <v>CÓDIGO</v>
          </cell>
          <cell r="B1428" t="str">
            <v>DESCRIPCIÓN</v>
          </cell>
          <cell r="C1428"/>
          <cell r="D1428" t="str">
            <v>UNIDAD</v>
          </cell>
          <cell r="E1428" t="str">
            <v>CANTIDAD</v>
          </cell>
          <cell r="F1428" t="str">
            <v>PRECIO UNIT.</v>
          </cell>
          <cell r="G1428" t="str">
            <v>VR. UNITARIO</v>
          </cell>
        </row>
        <row r="1429">
          <cell r="A1429" t="str">
            <v/>
          </cell>
          <cell r="B1429"/>
          <cell r="C1429"/>
          <cell r="D1429" t="str">
            <v/>
          </cell>
          <cell r="E1429"/>
          <cell r="F1429" t="str">
            <v/>
          </cell>
          <cell r="G1429" t="str">
            <v/>
          </cell>
        </row>
        <row r="1430">
          <cell r="A1430" t="str">
            <v/>
          </cell>
          <cell r="B1430"/>
          <cell r="C1430"/>
          <cell r="D1430" t="str">
            <v/>
          </cell>
          <cell r="E1430"/>
          <cell r="F1430" t="str">
            <v/>
          </cell>
          <cell r="G1430" t="str">
            <v/>
          </cell>
        </row>
        <row r="1431">
          <cell r="A1431" t="str">
            <v/>
          </cell>
          <cell r="B1431"/>
          <cell r="C1431"/>
          <cell r="D1431" t="str">
            <v/>
          </cell>
          <cell r="E1431"/>
          <cell r="F1431" t="str">
            <v/>
          </cell>
          <cell r="G1431" t="str">
            <v/>
          </cell>
        </row>
        <row r="1432">
          <cell r="B1432"/>
          <cell r="C1432"/>
          <cell r="D1432"/>
          <cell r="E1432"/>
          <cell r="F1432" t="str">
            <v>SUBTOTAL</v>
          </cell>
          <cell r="G1432" t="str">
            <v/>
          </cell>
        </row>
        <row r="1433">
          <cell r="A1433"/>
          <cell r="B1433"/>
          <cell r="C1433"/>
          <cell r="D1433"/>
          <cell r="E1433"/>
          <cell r="F1433"/>
        </row>
        <row r="1434">
          <cell r="A1434" t="str">
            <v>TOTAL COSTO DIRECTO</v>
          </cell>
          <cell r="B1434"/>
          <cell r="C1434"/>
          <cell r="D1434"/>
          <cell r="E1434"/>
          <cell r="F1434"/>
          <cell r="G1434" t="str">
            <v/>
          </cell>
        </row>
        <row r="1435">
          <cell r="B1435"/>
          <cell r="C1435"/>
          <cell r="D1435"/>
          <cell r="E1435"/>
          <cell r="F1435"/>
          <cell r="G1435"/>
        </row>
        <row r="1436">
          <cell r="A1436" t="str">
            <v>2. COSTOS INDIRECTOS</v>
          </cell>
          <cell r="B1436"/>
          <cell r="C1436"/>
          <cell r="D1436"/>
          <cell r="E1436"/>
          <cell r="F1436"/>
          <cell r="G1436"/>
        </row>
        <row r="1437">
          <cell r="A1437"/>
          <cell r="B1437"/>
          <cell r="C1437"/>
          <cell r="D1437"/>
          <cell r="E1437"/>
          <cell r="F1437"/>
          <cell r="G1437"/>
        </row>
        <row r="1438">
          <cell r="A1438" t="str">
            <v>DESCRIPCIÓN</v>
          </cell>
          <cell r="B1438"/>
          <cell r="C1438"/>
          <cell r="D1438"/>
          <cell r="E1438"/>
          <cell r="F1438" t="str">
            <v>PORCENTAJE</v>
          </cell>
          <cell r="G1438" t="str">
            <v>VALOR TOTAL</v>
          </cell>
        </row>
        <row r="1439">
          <cell r="A1439" t="str">
            <v>ADMINISTRACION</v>
          </cell>
          <cell r="B1439"/>
          <cell r="C1439"/>
          <cell r="D1439"/>
          <cell r="E1439"/>
          <cell r="F1439">
            <v>0.2452</v>
          </cell>
          <cell r="G1439" t="str">
            <v/>
          </cell>
        </row>
        <row r="1440">
          <cell r="A1440" t="str">
            <v>IMPREVISTOS</v>
          </cell>
          <cell r="B1440"/>
          <cell r="C1440"/>
          <cell r="D1440"/>
          <cell r="E1440"/>
          <cell r="F1440" t="str">
            <v/>
          </cell>
          <cell r="G1440" t="str">
            <v/>
          </cell>
        </row>
        <row r="1441">
          <cell r="A1441" t="str">
            <v>UTILIDADES</v>
          </cell>
          <cell r="B1441"/>
          <cell r="C1441"/>
          <cell r="D1441"/>
          <cell r="E1441"/>
          <cell r="F1441">
            <v>0.05</v>
          </cell>
          <cell r="G1441" t="str">
            <v/>
          </cell>
        </row>
        <row r="1442">
          <cell r="A1442" t="str">
            <v>TOTAL COSTO INDIRECTO</v>
          </cell>
          <cell r="B1442"/>
          <cell r="C1442"/>
          <cell r="D1442"/>
          <cell r="E1442"/>
          <cell r="F1442">
            <v>0.29520000000000002</v>
          </cell>
          <cell r="G1442" t="str">
            <v/>
          </cell>
        </row>
        <row r="1443">
          <cell r="B1443"/>
          <cell r="C1443"/>
          <cell r="D1443"/>
          <cell r="E1443"/>
          <cell r="F1443"/>
          <cell r="G1443"/>
        </row>
        <row r="1444">
          <cell r="A1444" t="str">
            <v>PRECIO UNITARIO TOTAL APROXIMADO AL PESO</v>
          </cell>
          <cell r="B1444"/>
          <cell r="C1444"/>
          <cell r="D1444"/>
          <cell r="E1444"/>
          <cell r="F1444"/>
          <cell r="G1444" t="str">
            <v/>
          </cell>
        </row>
        <row r="1446">
          <cell r="B1446" t="str">
            <v>RESPONSABLE: LUIS ROBERTO MONTERROSA OROZCO</v>
          </cell>
          <cell r="C1446"/>
          <cell r="D1446"/>
          <cell r="G1446"/>
        </row>
        <row r="1447">
          <cell r="B1447" t="str">
            <v>ING. CIVIL CONSULTOR EXTERNO</v>
          </cell>
          <cell r="C1447"/>
          <cell r="D1447"/>
          <cell r="G1447"/>
        </row>
        <row r="1448">
          <cell r="B1448" t="str">
            <v>PLANEACION MUNICIPAL</v>
          </cell>
          <cell r="C1448"/>
          <cell r="D1448"/>
          <cell r="E1448"/>
          <cell r="F1448"/>
          <cell r="G1448"/>
        </row>
        <row r="1449">
          <cell r="A1449"/>
          <cell r="B1449" t="str">
            <v>M.P. 5202140692</v>
          </cell>
          <cell r="D1449" t="str">
            <v>FIRMA RESPONSABLE</v>
          </cell>
          <cell r="E1449"/>
          <cell r="F1449"/>
        </row>
        <row r="1450">
          <cell r="A1450"/>
          <cell r="B1450"/>
          <cell r="C1450"/>
          <cell r="D1450"/>
          <cell r="G1450"/>
        </row>
        <row r="1451">
          <cell r="A1451"/>
          <cell r="B1451"/>
          <cell r="C1451"/>
          <cell r="D1451"/>
          <cell r="G1451"/>
        </row>
        <row r="1452">
          <cell r="A1452"/>
          <cell r="B1452"/>
          <cell r="C1452"/>
          <cell r="D1452"/>
          <cell r="G1452"/>
        </row>
        <row r="1453">
          <cell r="A1453"/>
          <cell r="B1453"/>
          <cell r="C1453"/>
          <cell r="D1453"/>
          <cell r="G1453"/>
        </row>
        <row r="1454">
          <cell r="A1454"/>
          <cell r="B1454"/>
          <cell r="C1454"/>
          <cell r="D1454"/>
          <cell r="G1454"/>
        </row>
        <row r="1455">
          <cell r="A1455"/>
          <cell r="B1455"/>
          <cell r="C1455"/>
          <cell r="D1455"/>
          <cell r="G1455"/>
        </row>
        <row r="1456">
          <cell r="A1456"/>
          <cell r="B1456"/>
          <cell r="C1456"/>
          <cell r="D1456"/>
          <cell r="G1456"/>
        </row>
      </sheetData>
      <sheetData sheetId="17">
        <row r="1">
          <cell r="A1" t="str">
            <v>DEPARTAMENTO DE ANTIOQUIA</v>
          </cell>
          <cell r="B1"/>
          <cell r="C1" t="str">
            <v/>
          </cell>
          <cell r="D1"/>
        </row>
        <row r="2">
          <cell r="A2" t="str">
            <v>MUNICIPIO DE CAUCASIA</v>
          </cell>
          <cell r="B2"/>
          <cell r="C2"/>
          <cell r="D2"/>
        </row>
        <row r="3">
          <cell r="A3" t="str">
            <v>PROYECTO: CONSTRUCCION DE PAVIMENTO RIGIDO URBANO EN LA URBANIZACION VILLA SUAREZ DEL MUNICIPIO DE CAUCASIA ,ANTIOQUIA</v>
          </cell>
          <cell r="B3"/>
          <cell r="C3" t="str">
            <v>INSERTE ESCUDO ENTIDAD AQUÍ</v>
          </cell>
          <cell r="D3"/>
        </row>
        <row r="4">
          <cell r="A4"/>
          <cell r="C4"/>
          <cell r="D4"/>
        </row>
        <row r="5">
          <cell r="A5" t="str">
            <v>LISTADO DE INSUMOS - EQUIPOS Y HERRAMIENTAS</v>
          </cell>
          <cell r="B5"/>
          <cell r="C5"/>
          <cell r="D5"/>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95200</v>
          </cell>
        </row>
        <row r="10">
          <cell r="A10" t="str">
            <v>HEQ003</v>
          </cell>
          <cell r="B10" t="str">
            <v>BULLDOZER CAT D6H O SIMLAR</v>
          </cell>
          <cell r="C10" t="str">
            <v>HORA</v>
          </cell>
          <cell r="D10">
            <v>215765</v>
          </cell>
        </row>
        <row r="11">
          <cell r="A11" t="str">
            <v>HEQ004</v>
          </cell>
          <cell r="B11" t="str">
            <v>MOTONIVELADORA CATERPILLAR 120 - 140</v>
          </cell>
          <cell r="C11" t="str">
            <v>HORA</v>
          </cell>
          <cell r="D11">
            <v>202300</v>
          </cell>
        </row>
        <row r="12">
          <cell r="A12" t="str">
            <v>HEQ005</v>
          </cell>
          <cell r="B12" t="str">
            <v>CARROTANQUE  AGUA</v>
          </cell>
          <cell r="C12" t="str">
            <v>HORA</v>
          </cell>
          <cell r="D12">
            <v>68992</v>
          </cell>
        </row>
        <row r="13">
          <cell r="A13" t="str">
            <v>HEQ006</v>
          </cell>
          <cell r="B13" t="str">
            <v>COMPACTADOR TIPO RANA A GASOLINA (INCLUYE COMBUSTIBLE)</v>
          </cell>
          <cell r="C13" t="str">
            <v>DÍA</v>
          </cell>
          <cell r="D13">
            <v>95200</v>
          </cell>
        </row>
        <row r="14">
          <cell r="A14" t="str">
            <v>HEQ007</v>
          </cell>
          <cell r="B14" t="str">
            <v>RETROEXCAVADORA LLANTA</v>
          </cell>
          <cell r="C14" t="str">
            <v>HORA</v>
          </cell>
          <cell r="D14">
            <v>141612</v>
          </cell>
        </row>
        <row r="15">
          <cell r="A15" t="str">
            <v>HEQ008</v>
          </cell>
          <cell r="B15" t="str">
            <v>COMPACTADOR VIBRATORIO 11 TON.</v>
          </cell>
          <cell r="C15" t="str">
            <v>HORA</v>
          </cell>
          <cell r="D15">
            <v>129558</v>
          </cell>
        </row>
        <row r="16">
          <cell r="A16" t="str">
            <v>HEQ009</v>
          </cell>
          <cell r="B16" t="str">
            <v>TRONZADORA CORTA HIERRO</v>
          </cell>
          <cell r="C16" t="str">
            <v>DIA</v>
          </cell>
          <cell r="D16">
            <v>47600</v>
          </cell>
        </row>
        <row r="17">
          <cell r="A17" t="str">
            <v>HEQ010</v>
          </cell>
          <cell r="B17" t="str">
            <v>VIBRADOR DE CONCRETO A GASOLINA (ALQUILER)</v>
          </cell>
          <cell r="C17" t="str">
            <v>DÍA</v>
          </cell>
          <cell r="D17">
            <v>47600</v>
          </cell>
        </row>
        <row r="18">
          <cell r="A18" t="str">
            <v>HEQ011</v>
          </cell>
          <cell r="B18" t="str">
            <v>ESTACION DE TOPOGRAFIA</v>
          </cell>
          <cell r="C18" t="str">
            <v>DIA</v>
          </cell>
          <cell r="D18">
            <v>95200</v>
          </cell>
        </row>
        <row r="19">
          <cell r="A19" t="str">
            <v>HEQ012</v>
          </cell>
          <cell r="B19" t="str">
            <v>NIVEL DE TOPOGRAFIA</v>
          </cell>
          <cell r="C19" t="str">
            <v>DIA</v>
          </cell>
          <cell r="D19">
            <v>17850</v>
          </cell>
        </row>
        <row r="20">
          <cell r="A20" t="str">
            <v>HEQ013</v>
          </cell>
          <cell r="B20" t="str">
            <v>REGLA VIBRADORA</v>
          </cell>
          <cell r="C20" t="str">
            <v>DIA</v>
          </cell>
          <cell r="D20">
            <v>71400</v>
          </cell>
        </row>
        <row r="21">
          <cell r="A21" t="str">
            <v>HEQ014</v>
          </cell>
          <cell r="B21" t="str">
            <v xml:space="preserve">FORMALETA TIPO RIEL </v>
          </cell>
          <cell r="C21" t="str">
            <v>DIA</v>
          </cell>
          <cell r="D21">
            <v>2380</v>
          </cell>
        </row>
        <row r="22">
          <cell r="A22" t="str">
            <v>HEQ015</v>
          </cell>
          <cell r="B22" t="str">
            <v>COMPRESOR DE SOPLADO Y BARRIDO</v>
          </cell>
          <cell r="C22" t="str">
            <v>DIA</v>
          </cell>
          <cell r="D22">
            <v>41650</v>
          </cell>
        </row>
        <row r="23">
          <cell r="A23" t="str">
            <v>HEQ016</v>
          </cell>
          <cell r="B23" t="str">
            <v>CORTADORA DE CONCRETO, INCLUYE DICO DE CORTE</v>
          </cell>
          <cell r="C23" t="str">
            <v>DIA</v>
          </cell>
          <cell r="D23">
            <v>238000</v>
          </cell>
        </row>
        <row r="24">
          <cell r="A24" t="str">
            <v>HEQ017</v>
          </cell>
          <cell r="B24" t="str">
            <v xml:space="preserve">COMPRESOR PARA PINTURA, INCLUYE PISTOLA </v>
          </cell>
          <cell r="C24" t="str">
            <v>DIA</v>
          </cell>
          <cell r="D24">
            <v>41650</v>
          </cell>
        </row>
        <row r="25">
          <cell r="A25" t="str">
            <v>HEQ018</v>
          </cell>
          <cell r="B25"/>
          <cell r="C25"/>
          <cell r="D25"/>
        </row>
        <row r="26">
          <cell r="A26" t="str">
            <v>HEQ019</v>
          </cell>
          <cell r="B26"/>
          <cell r="C26"/>
          <cell r="D26"/>
        </row>
        <row r="27">
          <cell r="A27" t="str">
            <v>HEQ020</v>
          </cell>
          <cell r="B27"/>
          <cell r="C27"/>
          <cell r="D27"/>
        </row>
        <row r="28">
          <cell r="A28" t="str">
            <v>HEQ021</v>
          </cell>
          <cell r="B28"/>
          <cell r="C28"/>
          <cell r="D28"/>
        </row>
        <row r="29">
          <cell r="A29" t="str">
            <v>HEQ022</v>
          </cell>
          <cell r="B29"/>
          <cell r="C29"/>
          <cell r="D29"/>
        </row>
        <row r="30">
          <cell r="A30" t="str">
            <v>HEQ023</v>
          </cell>
          <cell r="B30"/>
          <cell r="C30"/>
          <cell r="D30"/>
        </row>
        <row r="31">
          <cell r="A31" t="str">
            <v>HEQ024</v>
          </cell>
          <cell r="B31"/>
          <cell r="C31"/>
          <cell r="D31"/>
        </row>
        <row r="32">
          <cell r="A32" t="str">
            <v>HEQ025</v>
          </cell>
          <cell r="B32"/>
          <cell r="C32"/>
          <cell r="D32"/>
        </row>
        <row r="33">
          <cell r="A33" t="str">
            <v>HEQ026</v>
          </cell>
          <cell r="B33"/>
          <cell r="C33"/>
          <cell r="D33"/>
        </row>
        <row r="34">
          <cell r="A34" t="str">
            <v>HEQ027</v>
          </cell>
          <cell r="B34"/>
          <cell r="C34"/>
          <cell r="D34"/>
        </row>
        <row r="35">
          <cell r="A35" t="str">
            <v>HEQ028</v>
          </cell>
          <cell r="B35"/>
          <cell r="C35"/>
          <cell r="D35"/>
        </row>
        <row r="36">
          <cell r="A36" t="str">
            <v>HEQ029</v>
          </cell>
          <cell r="B36"/>
          <cell r="C36"/>
          <cell r="D36"/>
        </row>
        <row r="37">
          <cell r="A37" t="str">
            <v>HEQ030</v>
          </cell>
          <cell r="B37"/>
          <cell r="C37"/>
          <cell r="D37"/>
        </row>
        <row r="38">
          <cell r="A38" t="str">
            <v>HEQ031</v>
          </cell>
          <cell r="B38"/>
          <cell r="C38"/>
          <cell r="D38"/>
        </row>
        <row r="39">
          <cell r="A39" t="str">
            <v>HEQ032</v>
          </cell>
          <cell r="B39"/>
          <cell r="C39"/>
          <cell r="D39"/>
        </row>
        <row r="40">
          <cell r="A40" t="str">
            <v>HEQ033</v>
          </cell>
          <cell r="B40"/>
          <cell r="C40"/>
          <cell r="D40"/>
        </row>
        <row r="41">
          <cell r="A41" t="str">
            <v>HEQ034</v>
          </cell>
          <cell r="B41"/>
          <cell r="C41"/>
          <cell r="D41"/>
        </row>
        <row r="42">
          <cell r="A42" t="str">
            <v>HEQ035</v>
          </cell>
          <cell r="B42"/>
          <cell r="C42"/>
          <cell r="D42"/>
        </row>
        <row r="43">
          <cell r="A43" t="str">
            <v>HEQ036</v>
          </cell>
          <cell r="B43"/>
          <cell r="C43"/>
          <cell r="D43"/>
        </row>
        <row r="44">
          <cell r="A44" t="str">
            <v>HEQ037</v>
          </cell>
          <cell r="B44"/>
          <cell r="C44"/>
          <cell r="D44"/>
        </row>
        <row r="45">
          <cell r="A45" t="str">
            <v>HEQ038</v>
          </cell>
          <cell r="B45"/>
          <cell r="C45"/>
          <cell r="D45"/>
        </row>
        <row r="46">
          <cell r="A46" t="str">
            <v>HEQ039</v>
          </cell>
          <cell r="B46"/>
          <cell r="C46"/>
          <cell r="D46"/>
        </row>
        <row r="47">
          <cell r="A47" t="str">
            <v>HEQ040</v>
          </cell>
          <cell r="B47"/>
          <cell r="C47"/>
          <cell r="D47"/>
        </row>
        <row r="48">
          <cell r="A48" t="str">
            <v>HEQ041</v>
          </cell>
          <cell r="B48"/>
          <cell r="C48"/>
          <cell r="D48"/>
        </row>
        <row r="49">
          <cell r="A49" t="str">
            <v>HEQ042</v>
          </cell>
          <cell r="B49"/>
          <cell r="C49"/>
          <cell r="D49"/>
        </row>
        <row r="50">
          <cell r="A50" t="str">
            <v>HEQ043</v>
          </cell>
          <cell r="B50"/>
          <cell r="C50"/>
          <cell r="D50"/>
        </row>
        <row r="51">
          <cell r="A51" t="str">
            <v>HEQ044</v>
          </cell>
          <cell r="B51"/>
          <cell r="C51"/>
          <cell r="D51"/>
        </row>
        <row r="52">
          <cell r="A52" t="str">
            <v>HEQ045</v>
          </cell>
          <cell r="B52"/>
          <cell r="C52"/>
          <cell r="D52"/>
        </row>
        <row r="53">
          <cell r="A53" t="str">
            <v>HEQ046</v>
          </cell>
          <cell r="B53"/>
          <cell r="C53"/>
          <cell r="D53"/>
        </row>
        <row r="54">
          <cell r="A54" t="str">
            <v>HEQ047</v>
          </cell>
          <cell r="B54"/>
          <cell r="C54"/>
          <cell r="D54"/>
        </row>
        <row r="55">
          <cell r="A55" t="str">
            <v>HEQ048</v>
          </cell>
          <cell r="B55"/>
          <cell r="C55"/>
          <cell r="D55"/>
        </row>
        <row r="56">
          <cell r="A56" t="str">
            <v>HEQ049</v>
          </cell>
          <cell r="B56"/>
          <cell r="C56"/>
          <cell r="D56"/>
        </row>
        <row r="57">
          <cell r="A57" t="str">
            <v>HEQ050</v>
          </cell>
          <cell r="B57"/>
          <cell r="C57"/>
          <cell r="D57"/>
        </row>
        <row r="58">
          <cell r="A58" t="str">
            <v>HEQ051</v>
          </cell>
          <cell r="B58"/>
          <cell r="C58"/>
          <cell r="D58"/>
        </row>
        <row r="59">
          <cell r="A59" t="str">
            <v>HEQ052</v>
          </cell>
          <cell r="B59"/>
          <cell r="C59"/>
          <cell r="D59"/>
        </row>
        <row r="60">
          <cell r="A60" t="str">
            <v>HEQ053</v>
          </cell>
          <cell r="B60"/>
          <cell r="C60"/>
          <cell r="D60"/>
        </row>
        <row r="61">
          <cell r="A61" t="str">
            <v>HEQ054</v>
          </cell>
          <cell r="B61"/>
          <cell r="C61"/>
          <cell r="D61"/>
        </row>
        <row r="62">
          <cell r="A62" t="str">
            <v>HEQ055</v>
          </cell>
          <cell r="B62"/>
          <cell r="C62"/>
          <cell r="D62"/>
        </row>
        <row r="63">
          <cell r="A63" t="str">
            <v>HEQ056</v>
          </cell>
          <cell r="B63"/>
          <cell r="C63"/>
          <cell r="D63"/>
        </row>
        <row r="64">
          <cell r="A64" t="str">
            <v>HEQ057</v>
          </cell>
          <cell r="B64"/>
          <cell r="C64"/>
          <cell r="D64"/>
        </row>
        <row r="65">
          <cell r="A65" t="str">
            <v>HEQ058</v>
          </cell>
          <cell r="B65"/>
          <cell r="C65"/>
          <cell r="D65"/>
        </row>
      </sheetData>
      <sheetData sheetId="18">
        <row r="1">
          <cell r="A1" t="str">
            <v>DEPARTAMENTO DE ANTIOQUIA</v>
          </cell>
          <cell r="B1"/>
          <cell r="C1"/>
          <cell r="D1"/>
          <cell r="E1" t="str">
            <v/>
          </cell>
          <cell r="F1"/>
          <cell r="G1"/>
          <cell r="H1"/>
        </row>
        <row r="2">
          <cell r="A2" t="str">
            <v>MUNICIPIO DE CAUCASIA</v>
          </cell>
          <cell r="B2"/>
          <cell r="C2"/>
          <cell r="D2"/>
          <cell r="E2"/>
          <cell r="F2"/>
          <cell r="G2"/>
          <cell r="H2"/>
        </row>
        <row r="3">
          <cell r="A3" t="str">
            <v>PROYECTO: CONSTRUCCION DE PAVIMENTO RIGIDO URBANO EN LA URBANIZACION VILLA SUAREZ DEL MUNICIPIO DE CAUCASIA ,ANTIOQUIA</v>
          </cell>
          <cell r="B3"/>
          <cell r="C3"/>
          <cell r="D3"/>
          <cell r="E3" t="str">
            <v>INSERTE ESCUDO ENTIDAD AQUÍ</v>
          </cell>
          <cell r="F3"/>
          <cell r="G3"/>
          <cell r="H3"/>
        </row>
        <row r="4">
          <cell r="B4"/>
          <cell r="C4"/>
          <cell r="D4"/>
          <cell r="E4"/>
          <cell r="F4"/>
          <cell r="G4"/>
          <cell r="H4"/>
        </row>
        <row r="5">
          <cell r="A5" t="str">
            <v>PRESUPUESTO GENERAL</v>
          </cell>
          <cell r="B5"/>
          <cell r="C5"/>
          <cell r="D5"/>
          <cell r="E5"/>
          <cell r="F5"/>
          <cell r="G5"/>
          <cell r="H5"/>
        </row>
        <row r="7">
          <cell r="A7" t="str">
            <v>ITEM</v>
          </cell>
          <cell r="B7" t="str">
            <v>ESPECIFICACIONES</v>
          </cell>
          <cell r="C7"/>
          <cell r="D7" t="str">
            <v>DESCRIPCIÓN</v>
          </cell>
          <cell r="E7" t="str">
            <v>UNIDAD</v>
          </cell>
          <cell r="F7" t="str">
            <v>CANTIDAD</v>
          </cell>
          <cell r="G7" t="str">
            <v>VR.UNITARIO</v>
          </cell>
          <cell r="H7" t="str">
            <v>VALOR TOTAL</v>
          </cell>
        </row>
        <row r="8">
          <cell r="A8"/>
          <cell r="B8" t="str">
            <v>GENERAL</v>
          </cell>
          <cell r="C8" t="str">
            <v>PARTICULAR</v>
          </cell>
          <cell r="D8"/>
          <cell r="E8"/>
          <cell r="F8"/>
          <cell r="G8"/>
          <cell r="H8"/>
        </row>
        <row r="9">
          <cell r="A9"/>
          <cell r="B9"/>
          <cell r="C9"/>
          <cell r="D9"/>
          <cell r="E9"/>
          <cell r="F9" t="str">
            <v/>
          </cell>
          <cell r="G9" t="str">
            <v/>
          </cell>
          <cell r="H9" t="str">
            <v/>
          </cell>
        </row>
        <row r="10">
          <cell r="A10">
            <v>1.1000000000000001</v>
          </cell>
          <cell r="B10">
            <v>1.1000000000000001</v>
          </cell>
          <cell r="C10" t="str">
            <v>INV 210,1,1</v>
          </cell>
          <cell r="D10" t="str">
            <v>Excavación mecanica varias sin clasificar de la excavacion,  provenientes de los cortes requeridos para la explaneacion, no incluye cargue y retiro del material provenientes de la excavacion.</v>
          </cell>
          <cell r="E10" t="str">
            <v>m3</v>
          </cell>
          <cell r="F10">
            <v>2495</v>
          </cell>
          <cell r="G10">
            <v>7266</v>
          </cell>
          <cell r="H10">
            <v>18128670</v>
          </cell>
        </row>
        <row r="11">
          <cell r="A11">
            <v>1.2</v>
          </cell>
          <cell r="B11">
            <v>1.2</v>
          </cell>
          <cell r="C11" t="str">
            <v>INV Art 900,2,1</v>
          </cell>
          <cell r="D11" t="str">
            <v>Retiro de material sobrante de la excavacion, hasta botadero, se retiraran, transportaran, depositaran y conformaran en los sitios destinados para la disposición  de sobrantes o desechos</v>
          </cell>
          <cell r="E11" t="str">
            <v>m3</v>
          </cell>
          <cell r="F11">
            <v>2994</v>
          </cell>
          <cell r="G11">
            <v>14185</v>
          </cell>
          <cell r="H11">
            <v>42469890</v>
          </cell>
        </row>
        <row r="12">
          <cell r="A12">
            <v>1.3</v>
          </cell>
          <cell r="B12">
            <v>1.3</v>
          </cell>
          <cell r="C12" t="str">
            <v>INV 320-1</v>
          </cell>
          <cell r="D12" t="str">
            <v>subbase granular Clase C, transporte, disposición, conformación y compactación mecánica, de los Materiales establecidos en el diseño como subbase granular para la realización del relleno, de acuerdo a los planos de topografía y al diseño del pavimento.</v>
          </cell>
          <cell r="E12" t="str">
            <v>m3</v>
          </cell>
          <cell r="F12">
            <v>1081</v>
          </cell>
          <cell r="G12">
            <v>107749</v>
          </cell>
          <cell r="H12">
            <v>116476669</v>
          </cell>
        </row>
        <row r="13">
          <cell r="A13">
            <v>1.4</v>
          </cell>
          <cell r="B13">
            <v>1.4</v>
          </cell>
          <cell r="C13" t="str">
            <v>INV Art-500</v>
          </cell>
          <cell r="D13" t="str">
            <v>Suministro  y colocacion de concreto  de 4,000 PSI para pavimento e=0.20m</v>
          </cell>
          <cell r="E13" t="str">
            <v>m2</v>
          </cell>
          <cell r="F13">
            <v>7129</v>
          </cell>
          <cell r="G13">
            <v>118917</v>
          </cell>
          <cell r="H13">
            <v>847759293</v>
          </cell>
        </row>
        <row r="14">
          <cell r="A14">
            <v>1.5</v>
          </cell>
          <cell r="B14">
            <v>1.5</v>
          </cell>
          <cell r="C14" t="str">
            <v>INV Art-640</v>
          </cell>
          <cell r="D14" t="str">
            <v>Suministro, transporte e instalacion de acero de Refuerzo para pasador y uniones de pavimento. transporte, disposición, conformación y compactación mecánica, de los Materiales establecidos en el diseño como base granular para la realización del relleno, de acuerdo a los planos de topografía y al diseño del pavimento.</v>
          </cell>
          <cell r="E14" t="str">
            <v>kg</v>
          </cell>
          <cell r="F14">
            <v>16869</v>
          </cell>
          <cell r="G14">
            <v>7770</v>
          </cell>
          <cell r="H14">
            <v>131072130</v>
          </cell>
        </row>
        <row r="15">
          <cell r="A15">
            <v>1.6</v>
          </cell>
          <cell r="B15">
            <v>1.6</v>
          </cell>
          <cell r="C15" t="str">
            <v>INV Art-642,4</v>
          </cell>
          <cell r="D15" t="str">
            <v>Corte de juntas transversales y longitudinales, incluye cordon y sellante de poliuritano, el equipo de corte incluye operador.</v>
          </cell>
          <cell r="E15" t="str">
            <v>ml</v>
          </cell>
          <cell r="F15">
            <v>3796</v>
          </cell>
          <cell r="G15">
            <v>10499</v>
          </cell>
          <cell r="H15">
            <v>39854204</v>
          </cell>
        </row>
        <row r="16">
          <cell r="A16">
            <v>1.7</v>
          </cell>
          <cell r="B16">
            <v>1.7</v>
          </cell>
          <cell r="C16" t="str">
            <v>INV Art-700,1</v>
          </cell>
          <cell r="D16" t="str">
            <v>Aplicación manual de pintura de trafico o resina termoplastica de aplicación en frio con microesferas para lineas  viales de 12 cm de ancho</v>
          </cell>
          <cell r="E16" t="str">
            <v>ml</v>
          </cell>
          <cell r="F16">
            <v>1166</v>
          </cell>
          <cell r="G16">
            <v>3210</v>
          </cell>
          <cell r="H16">
            <v>3742860</v>
          </cell>
        </row>
        <row r="17">
          <cell r="A17">
            <v>1.8</v>
          </cell>
          <cell r="B17">
            <v>1.8</v>
          </cell>
          <cell r="C17" t="str">
            <v>INV Art-710,1</v>
          </cell>
          <cell r="D17" t="str">
            <v xml:space="preserve">Señal vertical de transito tipo 1 con lamina retroreflectiva tipo III (75x75) cm de acuerdo con los planos </v>
          </cell>
          <cell r="E17" t="str">
            <v>und</v>
          </cell>
          <cell r="F17">
            <v>25</v>
          </cell>
          <cell r="G17">
            <v>402989</v>
          </cell>
          <cell r="H17">
            <v>10074725</v>
          </cell>
        </row>
        <row r="18">
          <cell r="A18">
            <v>1.9</v>
          </cell>
          <cell r="B18">
            <v>1.9</v>
          </cell>
          <cell r="C18" t="str">
            <v>INV Art-700,1</v>
          </cell>
          <cell r="D18" t="str">
            <v>Cebras, Aplicación de pintura de trafico o resina termoplastica de aplicación en frio con microesferas para marcas viales tipo cebra (según planos)</v>
          </cell>
          <cell r="E18" t="str">
            <v>ml</v>
          </cell>
          <cell r="F18">
            <v>324</v>
          </cell>
          <cell r="G18">
            <v>16563</v>
          </cell>
          <cell r="H18">
            <v>5366412</v>
          </cell>
        </row>
        <row r="19">
          <cell r="A19"/>
          <cell r="B19"/>
          <cell r="C19"/>
          <cell r="D19"/>
          <cell r="E19"/>
          <cell r="F19" t="str">
            <v/>
          </cell>
          <cell r="G19" t="str">
            <v/>
          </cell>
          <cell r="H19" t="str">
            <v/>
          </cell>
        </row>
        <row r="20">
          <cell r="A20"/>
          <cell r="B20"/>
          <cell r="C20"/>
          <cell r="D20"/>
          <cell r="E20"/>
          <cell r="F20" t="str">
            <v/>
          </cell>
          <cell r="G20" t="str">
            <v/>
          </cell>
          <cell r="H20" t="str">
            <v/>
          </cell>
        </row>
        <row r="21">
          <cell r="A21"/>
          <cell r="B21"/>
          <cell r="C21"/>
          <cell r="D21"/>
          <cell r="E21"/>
          <cell r="F21" t="str">
            <v/>
          </cell>
          <cell r="G21" t="str">
            <v/>
          </cell>
          <cell r="H21" t="str">
            <v/>
          </cell>
        </row>
        <row r="22">
          <cell r="A22"/>
          <cell r="B22"/>
          <cell r="C22"/>
          <cell r="D22"/>
          <cell r="E22"/>
          <cell r="F22" t="str">
            <v/>
          </cell>
          <cell r="G22" t="str">
            <v/>
          </cell>
          <cell r="H22" t="str">
            <v/>
          </cell>
        </row>
        <row r="23">
          <cell r="A23"/>
          <cell r="B23"/>
          <cell r="C23"/>
          <cell r="D23"/>
          <cell r="E23"/>
          <cell r="F23" t="str">
            <v/>
          </cell>
          <cell r="G23" t="str">
            <v/>
          </cell>
          <cell r="H23" t="str">
            <v/>
          </cell>
        </row>
        <row r="24">
          <cell r="A24"/>
          <cell r="B24"/>
          <cell r="C24"/>
          <cell r="D24"/>
          <cell r="E24"/>
          <cell r="F24" t="str">
            <v/>
          </cell>
          <cell r="G24" t="str">
            <v/>
          </cell>
          <cell r="H24" t="str">
            <v/>
          </cell>
        </row>
        <row r="25">
          <cell r="A25"/>
          <cell r="B25"/>
          <cell r="C25"/>
          <cell r="D25"/>
          <cell r="E25"/>
          <cell r="F25" t="str">
            <v/>
          </cell>
          <cell r="G25" t="str">
            <v/>
          </cell>
          <cell r="H25" t="str">
            <v/>
          </cell>
        </row>
        <row r="26">
          <cell r="A26"/>
          <cell r="B26"/>
          <cell r="C26"/>
          <cell r="D26"/>
          <cell r="E26"/>
          <cell r="F26" t="str">
            <v/>
          </cell>
          <cell r="G26" t="str">
            <v/>
          </cell>
          <cell r="H26" t="str">
            <v/>
          </cell>
        </row>
        <row r="27">
          <cell r="A27"/>
          <cell r="B27"/>
          <cell r="C27"/>
          <cell r="D27"/>
          <cell r="E27"/>
          <cell r="F27" t="str">
            <v/>
          </cell>
          <cell r="G27" t="str">
            <v/>
          </cell>
          <cell r="H27" t="str">
            <v/>
          </cell>
        </row>
        <row r="28">
          <cell r="A28"/>
          <cell r="B28"/>
          <cell r="C28"/>
          <cell r="D28"/>
          <cell r="E28"/>
          <cell r="F28" t="str">
            <v/>
          </cell>
          <cell r="G28" t="str">
            <v/>
          </cell>
          <cell r="H28" t="str">
            <v/>
          </cell>
        </row>
        <row r="29">
          <cell r="A29"/>
          <cell r="B29"/>
          <cell r="C29"/>
          <cell r="D29"/>
          <cell r="E29"/>
          <cell r="F29" t="str">
            <v/>
          </cell>
          <cell r="G29" t="str">
            <v/>
          </cell>
          <cell r="H29" t="str">
            <v/>
          </cell>
        </row>
        <row r="30">
          <cell r="A30"/>
          <cell r="B30"/>
          <cell r="C30"/>
          <cell r="D30"/>
          <cell r="E30"/>
          <cell r="F30" t="str">
            <v/>
          </cell>
          <cell r="G30" t="str">
            <v/>
          </cell>
          <cell r="H30" t="str">
            <v/>
          </cell>
        </row>
        <row r="31">
          <cell r="A31"/>
          <cell r="B31"/>
          <cell r="C31"/>
          <cell r="D31"/>
          <cell r="E31"/>
          <cell r="F31" t="str">
            <v/>
          </cell>
          <cell r="G31" t="str">
            <v/>
          </cell>
          <cell r="H31" t="str">
            <v/>
          </cell>
        </row>
        <row r="32">
          <cell r="A32"/>
          <cell r="B32"/>
          <cell r="C32"/>
          <cell r="D32"/>
          <cell r="E32"/>
          <cell r="F32" t="str">
            <v/>
          </cell>
          <cell r="G32" t="str">
            <v/>
          </cell>
          <cell r="H32" t="str">
            <v/>
          </cell>
        </row>
        <row r="33">
          <cell r="A33"/>
          <cell r="B33"/>
          <cell r="C33"/>
          <cell r="D33"/>
          <cell r="E33"/>
          <cell r="F33" t="str">
            <v/>
          </cell>
          <cell r="G33" t="str">
            <v/>
          </cell>
          <cell r="H33" t="str">
            <v/>
          </cell>
        </row>
        <row r="34">
          <cell r="A34"/>
          <cell r="B34"/>
          <cell r="C34"/>
          <cell r="D34"/>
          <cell r="E34"/>
          <cell r="F34" t="str">
            <v/>
          </cell>
          <cell r="G34" t="str">
            <v/>
          </cell>
          <cell r="H34" t="str">
            <v/>
          </cell>
        </row>
        <row r="35">
          <cell r="A35"/>
          <cell r="B35"/>
          <cell r="C35"/>
          <cell r="D35"/>
          <cell r="E35"/>
          <cell r="F35" t="str">
            <v/>
          </cell>
          <cell r="G35" t="str">
            <v/>
          </cell>
          <cell r="H35" t="str">
            <v/>
          </cell>
        </row>
        <row r="36">
          <cell r="A36"/>
          <cell r="B36"/>
          <cell r="C36"/>
          <cell r="D36"/>
          <cell r="E36"/>
          <cell r="F36" t="str">
            <v/>
          </cell>
          <cell r="G36" t="str">
            <v/>
          </cell>
          <cell r="H36" t="str">
            <v/>
          </cell>
        </row>
        <row r="37">
          <cell r="A37"/>
          <cell r="B37"/>
          <cell r="C37"/>
          <cell r="D37"/>
          <cell r="E37"/>
          <cell r="F37" t="str">
            <v/>
          </cell>
          <cell r="G37" t="str">
            <v/>
          </cell>
          <cell r="H37" t="str">
            <v/>
          </cell>
        </row>
        <row r="38">
          <cell r="A38"/>
          <cell r="B38"/>
          <cell r="C38"/>
          <cell r="D38"/>
          <cell r="E38"/>
          <cell r="F38" t="str">
            <v/>
          </cell>
          <cell r="G38" t="str">
            <v/>
          </cell>
          <cell r="H38" t="str">
            <v/>
          </cell>
        </row>
        <row r="39">
          <cell r="A39"/>
          <cell r="B39"/>
          <cell r="C39"/>
          <cell r="D39"/>
          <cell r="E39"/>
          <cell r="F39" t="str">
            <v/>
          </cell>
          <cell r="G39" t="str">
            <v/>
          </cell>
          <cell r="H39" t="str">
            <v/>
          </cell>
        </row>
        <row r="40">
          <cell r="A40"/>
          <cell r="B40"/>
          <cell r="C40"/>
          <cell r="D40"/>
          <cell r="E40"/>
          <cell r="F40" t="str">
            <v/>
          </cell>
          <cell r="G40" t="str">
            <v/>
          </cell>
          <cell r="H40" t="str">
            <v/>
          </cell>
        </row>
        <row r="41">
          <cell r="A41"/>
          <cell r="B41"/>
          <cell r="C41"/>
          <cell r="D41"/>
          <cell r="E41"/>
          <cell r="F41" t="str">
            <v/>
          </cell>
          <cell r="G41" t="str">
            <v/>
          </cell>
          <cell r="H41" t="str">
            <v/>
          </cell>
        </row>
        <row r="42">
          <cell r="A42"/>
          <cell r="B42"/>
          <cell r="C42"/>
          <cell r="D42"/>
          <cell r="E42"/>
          <cell r="F42" t="str">
            <v/>
          </cell>
          <cell r="G42" t="str">
            <v/>
          </cell>
          <cell r="H42" t="str">
            <v/>
          </cell>
        </row>
        <row r="43">
          <cell r="A43"/>
          <cell r="B43"/>
          <cell r="C43"/>
          <cell r="D43"/>
          <cell r="E43"/>
          <cell r="F43" t="str">
            <v/>
          </cell>
          <cell r="G43" t="str">
            <v/>
          </cell>
          <cell r="H43" t="str">
            <v/>
          </cell>
        </row>
        <row r="44">
          <cell r="A44"/>
          <cell r="B44"/>
          <cell r="C44"/>
          <cell r="D44"/>
          <cell r="E44"/>
          <cell r="F44" t="str">
            <v/>
          </cell>
          <cell r="G44" t="str">
            <v/>
          </cell>
          <cell r="H44" t="str">
            <v/>
          </cell>
        </row>
        <row r="45">
          <cell r="A45"/>
          <cell r="B45"/>
          <cell r="C45"/>
          <cell r="D45"/>
          <cell r="E45"/>
          <cell r="F45" t="str">
            <v/>
          </cell>
          <cell r="G45" t="str">
            <v/>
          </cell>
          <cell r="H45" t="str">
            <v/>
          </cell>
        </row>
        <row r="46">
          <cell r="A46"/>
          <cell r="B46"/>
          <cell r="C46"/>
          <cell r="D46"/>
          <cell r="E46"/>
          <cell r="F46" t="str">
            <v/>
          </cell>
          <cell r="G46" t="str">
            <v/>
          </cell>
          <cell r="H46" t="str">
            <v/>
          </cell>
        </row>
        <row r="47">
          <cell r="A47"/>
          <cell r="B47"/>
          <cell r="C47"/>
          <cell r="D47"/>
          <cell r="E47"/>
          <cell r="F47" t="str">
            <v/>
          </cell>
          <cell r="G47" t="str">
            <v/>
          </cell>
          <cell r="H47" t="str">
            <v/>
          </cell>
        </row>
        <row r="48">
          <cell r="A48"/>
          <cell r="B48"/>
          <cell r="C48"/>
          <cell r="D48"/>
          <cell r="E48"/>
          <cell r="F48" t="str">
            <v/>
          </cell>
          <cell r="G48" t="str">
            <v/>
          </cell>
          <cell r="H48" t="str">
            <v/>
          </cell>
        </row>
        <row r="49">
          <cell r="A49"/>
          <cell r="B49"/>
          <cell r="C49"/>
          <cell r="D49"/>
          <cell r="E49"/>
          <cell r="F49" t="str">
            <v/>
          </cell>
          <cell r="G49" t="str">
            <v/>
          </cell>
          <cell r="H49" t="str">
            <v/>
          </cell>
        </row>
        <row r="50">
          <cell r="A50"/>
          <cell r="B50"/>
          <cell r="C50"/>
          <cell r="D50"/>
          <cell r="E50"/>
          <cell r="F50" t="str">
            <v/>
          </cell>
          <cell r="G50" t="str">
            <v/>
          </cell>
          <cell r="H50" t="str">
            <v/>
          </cell>
        </row>
        <row r="51">
          <cell r="A51"/>
          <cell r="B51"/>
          <cell r="C51"/>
          <cell r="D51"/>
          <cell r="E51"/>
          <cell r="F51" t="str">
            <v/>
          </cell>
          <cell r="G51" t="str">
            <v/>
          </cell>
          <cell r="H51" t="str">
            <v/>
          </cell>
        </row>
        <row r="52">
          <cell r="A52"/>
          <cell r="B52"/>
          <cell r="C52"/>
          <cell r="D52"/>
          <cell r="E52"/>
          <cell r="F52" t="str">
            <v/>
          </cell>
          <cell r="G52" t="str">
            <v/>
          </cell>
          <cell r="H52" t="str">
            <v/>
          </cell>
        </row>
        <row r="53">
          <cell r="A53"/>
          <cell r="B53"/>
          <cell r="C53"/>
          <cell r="D53"/>
          <cell r="E53"/>
          <cell r="F53" t="str">
            <v/>
          </cell>
          <cell r="G53" t="str">
            <v/>
          </cell>
          <cell r="H53" t="str">
            <v/>
          </cell>
        </row>
        <row r="54">
          <cell r="A54"/>
          <cell r="B54"/>
          <cell r="C54"/>
          <cell r="D54"/>
          <cell r="E54"/>
          <cell r="F54" t="str">
            <v/>
          </cell>
          <cell r="G54" t="str">
            <v/>
          </cell>
          <cell r="H54" t="str">
            <v/>
          </cell>
        </row>
        <row r="55">
          <cell r="A55"/>
          <cell r="B55"/>
          <cell r="C55"/>
          <cell r="D55"/>
          <cell r="E55"/>
          <cell r="F55" t="str">
            <v/>
          </cell>
          <cell r="G55" t="str">
            <v/>
          </cell>
          <cell r="H55" t="str">
            <v/>
          </cell>
        </row>
        <row r="56">
          <cell r="A56"/>
          <cell r="B56"/>
          <cell r="C56"/>
          <cell r="D56"/>
          <cell r="E56"/>
          <cell r="F56" t="str">
            <v/>
          </cell>
          <cell r="G56" t="str">
            <v/>
          </cell>
          <cell r="H56" t="str">
            <v/>
          </cell>
        </row>
        <row r="57">
          <cell r="A57"/>
          <cell r="B57"/>
          <cell r="C57"/>
          <cell r="D57"/>
          <cell r="E57"/>
          <cell r="F57" t="str">
            <v/>
          </cell>
          <cell r="G57" t="str">
            <v/>
          </cell>
          <cell r="H57" t="str">
            <v/>
          </cell>
        </row>
        <row r="58">
          <cell r="A58"/>
          <cell r="B58"/>
          <cell r="C58"/>
          <cell r="D58"/>
          <cell r="E58"/>
          <cell r="F58" t="str">
            <v/>
          </cell>
          <cell r="G58" t="str">
            <v/>
          </cell>
          <cell r="H58" t="str">
            <v/>
          </cell>
        </row>
        <row r="59">
          <cell r="A59"/>
          <cell r="B59"/>
          <cell r="C59"/>
          <cell r="D59"/>
          <cell r="E59"/>
          <cell r="F59" t="str">
            <v/>
          </cell>
          <cell r="G59" t="str">
            <v/>
          </cell>
          <cell r="H59" t="str">
            <v/>
          </cell>
        </row>
        <row r="60">
          <cell r="A60"/>
          <cell r="B60"/>
          <cell r="C60"/>
          <cell r="D60"/>
          <cell r="E60"/>
          <cell r="F60" t="str">
            <v/>
          </cell>
          <cell r="G60" t="str">
            <v/>
          </cell>
          <cell r="H60" t="str">
            <v/>
          </cell>
        </row>
        <row r="61">
          <cell r="A61"/>
          <cell r="B61"/>
          <cell r="C61"/>
          <cell r="D61"/>
          <cell r="E61"/>
          <cell r="F61" t="str">
            <v/>
          </cell>
          <cell r="G61" t="str">
            <v/>
          </cell>
          <cell r="H61" t="str">
            <v/>
          </cell>
        </row>
        <row r="62">
          <cell r="A62"/>
          <cell r="B62"/>
          <cell r="C62"/>
          <cell r="D62"/>
          <cell r="E62"/>
          <cell r="F62" t="str">
            <v/>
          </cell>
          <cell r="G62" t="str">
            <v/>
          </cell>
          <cell r="H62" t="str">
            <v/>
          </cell>
        </row>
        <row r="63">
          <cell r="A63"/>
          <cell r="B63"/>
          <cell r="C63"/>
          <cell r="D63"/>
          <cell r="E63"/>
          <cell r="F63" t="str">
            <v/>
          </cell>
          <cell r="G63" t="str">
            <v/>
          </cell>
          <cell r="H63" t="str">
            <v/>
          </cell>
        </row>
        <row r="64">
          <cell r="A64"/>
          <cell r="B64"/>
          <cell r="C64"/>
          <cell r="D64"/>
          <cell r="E64"/>
          <cell r="F64" t="str">
            <v/>
          </cell>
          <cell r="G64" t="str">
            <v/>
          </cell>
          <cell r="H64" t="str">
            <v/>
          </cell>
        </row>
        <row r="65">
          <cell r="A65"/>
          <cell r="B65"/>
          <cell r="C65"/>
          <cell r="D65"/>
          <cell r="E65"/>
          <cell r="F65" t="str">
            <v/>
          </cell>
          <cell r="G65" t="str">
            <v/>
          </cell>
          <cell r="H65" t="str">
            <v/>
          </cell>
        </row>
        <row r="66">
          <cell r="A66"/>
          <cell r="B66"/>
          <cell r="C66"/>
          <cell r="D66"/>
          <cell r="E66"/>
          <cell r="F66" t="str">
            <v/>
          </cell>
          <cell r="G66" t="str">
            <v/>
          </cell>
          <cell r="H66" t="str">
            <v/>
          </cell>
        </row>
        <row r="67">
          <cell r="A67"/>
          <cell r="B67"/>
          <cell r="C67"/>
          <cell r="D67"/>
          <cell r="E67"/>
          <cell r="F67" t="str">
            <v/>
          </cell>
          <cell r="G67" t="str">
            <v/>
          </cell>
          <cell r="H67" t="str">
            <v/>
          </cell>
        </row>
        <row r="68">
          <cell r="A68"/>
          <cell r="B68"/>
          <cell r="C68"/>
          <cell r="D68"/>
          <cell r="E68"/>
          <cell r="F68" t="str">
            <v/>
          </cell>
          <cell r="G68" t="str">
            <v/>
          </cell>
          <cell r="H68" t="str">
            <v/>
          </cell>
        </row>
        <row r="69">
          <cell r="A69"/>
          <cell r="B69"/>
          <cell r="C69"/>
          <cell r="D69"/>
          <cell r="E69"/>
          <cell r="F69" t="str">
            <v/>
          </cell>
          <cell r="G69" t="str">
            <v/>
          </cell>
          <cell r="H69" t="str">
            <v/>
          </cell>
        </row>
        <row r="70">
          <cell r="A70"/>
          <cell r="B70"/>
          <cell r="C70"/>
          <cell r="D70"/>
          <cell r="E70"/>
          <cell r="F70" t="str">
            <v/>
          </cell>
          <cell r="G70" t="str">
            <v/>
          </cell>
          <cell r="H70" t="str">
            <v/>
          </cell>
        </row>
        <row r="71">
          <cell r="A71"/>
          <cell r="B71"/>
          <cell r="C71"/>
          <cell r="D71"/>
          <cell r="E71"/>
          <cell r="F71" t="str">
            <v/>
          </cell>
          <cell r="G71" t="str">
            <v/>
          </cell>
          <cell r="H71" t="str">
            <v/>
          </cell>
        </row>
        <row r="72">
          <cell r="A72"/>
          <cell r="B72"/>
          <cell r="C72"/>
          <cell r="D72"/>
          <cell r="E72"/>
          <cell r="F72" t="str">
            <v/>
          </cell>
          <cell r="G72" t="str">
            <v/>
          </cell>
          <cell r="H72" t="str">
            <v/>
          </cell>
        </row>
        <row r="73">
          <cell r="A73"/>
          <cell r="B73"/>
          <cell r="C73"/>
          <cell r="D73"/>
          <cell r="E73"/>
          <cell r="F73" t="str">
            <v/>
          </cell>
          <cell r="G73" t="str">
            <v/>
          </cell>
          <cell r="H73" t="str">
            <v/>
          </cell>
        </row>
        <row r="74">
          <cell r="A74"/>
          <cell r="B74"/>
          <cell r="C74"/>
          <cell r="D74"/>
          <cell r="E74"/>
          <cell r="F74" t="str">
            <v/>
          </cell>
          <cell r="G74" t="str">
            <v/>
          </cell>
          <cell r="H74" t="str">
            <v/>
          </cell>
        </row>
        <row r="75">
          <cell r="A75"/>
          <cell r="B75"/>
          <cell r="C75"/>
          <cell r="D75"/>
          <cell r="E75"/>
          <cell r="F75" t="str">
            <v/>
          </cell>
          <cell r="G75" t="str">
            <v/>
          </cell>
          <cell r="H75" t="str">
            <v/>
          </cell>
        </row>
        <row r="76">
          <cell r="A76"/>
          <cell r="B76"/>
          <cell r="C76"/>
          <cell r="D76"/>
          <cell r="E76"/>
          <cell r="F76" t="str">
            <v/>
          </cell>
          <cell r="G76" t="str">
            <v/>
          </cell>
          <cell r="H76" t="str">
            <v/>
          </cell>
        </row>
        <row r="77">
          <cell r="A77"/>
          <cell r="B77"/>
          <cell r="C77"/>
          <cell r="D77"/>
          <cell r="E77"/>
          <cell r="F77" t="str">
            <v/>
          </cell>
          <cell r="G77" t="str">
            <v/>
          </cell>
          <cell r="H77" t="str">
            <v/>
          </cell>
        </row>
        <row r="78">
          <cell r="A78"/>
          <cell r="B78"/>
          <cell r="C78"/>
          <cell r="D78"/>
          <cell r="E78"/>
          <cell r="F78" t="str">
            <v/>
          </cell>
          <cell r="G78" t="str">
            <v/>
          </cell>
          <cell r="H78" t="str">
            <v/>
          </cell>
        </row>
        <row r="79">
          <cell r="A79"/>
          <cell r="B79"/>
          <cell r="C79"/>
          <cell r="D79"/>
          <cell r="E79"/>
          <cell r="F79" t="str">
            <v/>
          </cell>
          <cell r="G79" t="str">
            <v/>
          </cell>
          <cell r="H79" t="str">
            <v/>
          </cell>
        </row>
        <row r="80">
          <cell r="A80"/>
          <cell r="B80"/>
          <cell r="C80"/>
          <cell r="D80"/>
          <cell r="E80"/>
          <cell r="F80" t="str">
            <v/>
          </cell>
          <cell r="G80" t="str">
            <v/>
          </cell>
          <cell r="H80" t="str">
            <v/>
          </cell>
        </row>
        <row r="81">
          <cell r="A81"/>
          <cell r="B81"/>
          <cell r="C81"/>
          <cell r="D81"/>
          <cell r="E81"/>
          <cell r="F81" t="str">
            <v/>
          </cell>
          <cell r="G81" t="str">
            <v/>
          </cell>
          <cell r="H81" t="str">
            <v/>
          </cell>
        </row>
        <row r="82">
          <cell r="A82"/>
          <cell r="B82"/>
          <cell r="C82"/>
          <cell r="D82"/>
          <cell r="E82"/>
          <cell r="F82" t="str">
            <v/>
          </cell>
          <cell r="G82" t="str">
            <v/>
          </cell>
          <cell r="H82" t="str">
            <v/>
          </cell>
        </row>
        <row r="83">
          <cell r="A83"/>
          <cell r="B83"/>
          <cell r="C83"/>
          <cell r="D83"/>
          <cell r="E83"/>
          <cell r="F83" t="str">
            <v/>
          </cell>
          <cell r="G83" t="str">
            <v/>
          </cell>
          <cell r="H83" t="str">
            <v/>
          </cell>
        </row>
        <row r="84">
          <cell r="A84"/>
          <cell r="B84"/>
          <cell r="C84"/>
          <cell r="D84"/>
          <cell r="E84"/>
          <cell r="F84" t="str">
            <v/>
          </cell>
          <cell r="G84" t="str">
            <v/>
          </cell>
          <cell r="H84" t="str">
            <v/>
          </cell>
        </row>
        <row r="85">
          <cell r="A85"/>
          <cell r="B85"/>
          <cell r="C85"/>
          <cell r="D85"/>
          <cell r="E85"/>
          <cell r="F85" t="str">
            <v/>
          </cell>
          <cell r="G85" t="str">
            <v/>
          </cell>
          <cell r="H85" t="str">
            <v/>
          </cell>
        </row>
        <row r="86">
          <cell r="A86"/>
          <cell r="B86"/>
          <cell r="C86"/>
          <cell r="D86"/>
          <cell r="E86"/>
          <cell r="F86" t="str">
            <v/>
          </cell>
          <cell r="G86" t="str">
            <v/>
          </cell>
          <cell r="H86" t="str">
            <v/>
          </cell>
        </row>
        <row r="87">
          <cell r="A87"/>
          <cell r="B87"/>
          <cell r="C87"/>
          <cell r="D87"/>
          <cell r="E87"/>
          <cell r="F87" t="str">
            <v/>
          </cell>
          <cell r="G87" t="str">
            <v/>
          </cell>
          <cell r="H87" t="str">
            <v/>
          </cell>
        </row>
        <row r="88">
          <cell r="A88"/>
          <cell r="B88"/>
          <cell r="C88"/>
          <cell r="D88"/>
          <cell r="E88"/>
          <cell r="F88" t="str">
            <v/>
          </cell>
          <cell r="G88" t="str">
            <v/>
          </cell>
          <cell r="H88" t="str">
            <v/>
          </cell>
        </row>
        <row r="89">
          <cell r="A89"/>
          <cell r="B89"/>
          <cell r="C89"/>
          <cell r="D89"/>
          <cell r="E89"/>
          <cell r="F89" t="str">
            <v/>
          </cell>
          <cell r="G89" t="str">
            <v/>
          </cell>
          <cell r="H89" t="str">
            <v/>
          </cell>
        </row>
        <row r="90">
          <cell r="A90"/>
          <cell r="B90"/>
          <cell r="C90"/>
          <cell r="D90"/>
          <cell r="E90"/>
          <cell r="F90" t="str">
            <v/>
          </cell>
          <cell r="G90" t="str">
            <v/>
          </cell>
          <cell r="H90" t="str">
            <v/>
          </cell>
        </row>
        <row r="91">
          <cell r="A91"/>
          <cell r="B91"/>
          <cell r="C91"/>
          <cell r="D91"/>
          <cell r="E91"/>
          <cell r="F91" t="str">
            <v/>
          </cell>
          <cell r="G91" t="str">
            <v/>
          </cell>
          <cell r="H91" t="str">
            <v/>
          </cell>
        </row>
        <row r="92">
          <cell r="A92"/>
          <cell r="B92"/>
          <cell r="C92"/>
          <cell r="D92"/>
          <cell r="E92"/>
          <cell r="F92" t="str">
            <v/>
          </cell>
          <cell r="G92" t="str">
            <v/>
          </cell>
          <cell r="H92" t="str">
            <v/>
          </cell>
        </row>
        <row r="93">
          <cell r="A93"/>
          <cell r="B93"/>
          <cell r="C93"/>
          <cell r="D93"/>
          <cell r="E93"/>
          <cell r="F93" t="str">
            <v/>
          </cell>
          <cell r="G93" t="str">
            <v/>
          </cell>
          <cell r="H93" t="str">
            <v/>
          </cell>
        </row>
        <row r="94">
          <cell r="A94"/>
          <cell r="B94"/>
          <cell r="C94"/>
          <cell r="D94"/>
          <cell r="E94"/>
          <cell r="F94" t="str">
            <v/>
          </cell>
          <cell r="G94" t="str">
            <v/>
          </cell>
          <cell r="H94" t="str">
            <v/>
          </cell>
        </row>
        <row r="95">
          <cell r="A95"/>
          <cell r="B95"/>
          <cell r="C95"/>
          <cell r="D95"/>
          <cell r="E95"/>
          <cell r="F95" t="str">
            <v/>
          </cell>
          <cell r="G95" t="str">
            <v/>
          </cell>
          <cell r="H95" t="str">
            <v/>
          </cell>
        </row>
        <row r="96">
          <cell r="A96"/>
          <cell r="B96"/>
          <cell r="C96"/>
          <cell r="D96"/>
          <cell r="E96"/>
          <cell r="F96" t="str">
            <v/>
          </cell>
          <cell r="G96" t="str">
            <v/>
          </cell>
          <cell r="H96" t="str">
            <v/>
          </cell>
        </row>
        <row r="97">
          <cell r="A97"/>
          <cell r="B97"/>
          <cell r="C97"/>
          <cell r="D97"/>
          <cell r="E97"/>
          <cell r="F97" t="str">
            <v/>
          </cell>
          <cell r="G97" t="str">
            <v/>
          </cell>
          <cell r="H97" t="str">
            <v/>
          </cell>
        </row>
        <row r="98">
          <cell r="A98"/>
          <cell r="B98"/>
          <cell r="C98"/>
          <cell r="D98"/>
          <cell r="E98"/>
          <cell r="F98" t="str">
            <v/>
          </cell>
          <cell r="G98" t="str">
            <v/>
          </cell>
          <cell r="H98" t="str">
            <v/>
          </cell>
        </row>
        <row r="99">
          <cell r="A99"/>
          <cell r="B99"/>
          <cell r="C99"/>
          <cell r="D99"/>
          <cell r="E99"/>
          <cell r="F99" t="str">
            <v/>
          </cell>
          <cell r="G99" t="str">
            <v/>
          </cell>
          <cell r="H99" t="str">
            <v/>
          </cell>
        </row>
        <row r="100">
          <cell r="A100"/>
          <cell r="B100"/>
          <cell r="C100"/>
          <cell r="D100"/>
          <cell r="E100"/>
          <cell r="F100" t="str">
            <v/>
          </cell>
          <cell r="G100" t="str">
            <v/>
          </cell>
          <cell r="H100" t="str">
            <v/>
          </cell>
        </row>
        <row r="101">
          <cell r="A101"/>
          <cell r="B101"/>
          <cell r="C101"/>
          <cell r="D101"/>
          <cell r="E101"/>
          <cell r="F101" t="str">
            <v/>
          </cell>
          <cell r="G101" t="str">
            <v/>
          </cell>
          <cell r="H101" t="str">
            <v/>
          </cell>
        </row>
        <row r="102">
          <cell r="A102"/>
          <cell r="B102"/>
          <cell r="C102"/>
          <cell r="D102"/>
          <cell r="E102"/>
          <cell r="F102" t="str">
            <v/>
          </cell>
          <cell r="G102" t="str">
            <v/>
          </cell>
          <cell r="H102" t="str">
            <v/>
          </cell>
        </row>
        <row r="103">
          <cell r="A103"/>
          <cell r="B103"/>
          <cell r="C103"/>
          <cell r="D103"/>
          <cell r="E103"/>
          <cell r="F103" t="str">
            <v/>
          </cell>
          <cell r="G103" t="str">
            <v/>
          </cell>
          <cell r="H103" t="str">
            <v/>
          </cell>
        </row>
        <row r="104">
          <cell r="A104"/>
          <cell r="B104"/>
          <cell r="C104"/>
          <cell r="D104"/>
          <cell r="E104"/>
          <cell r="F104" t="str">
            <v/>
          </cell>
          <cell r="G104" t="str">
            <v/>
          </cell>
          <cell r="H104" t="str">
            <v/>
          </cell>
        </row>
        <row r="105">
          <cell r="A105"/>
          <cell r="B105"/>
          <cell r="C105"/>
          <cell r="D105"/>
          <cell r="E105"/>
          <cell r="F105" t="str">
            <v/>
          </cell>
          <cell r="G105" t="str">
            <v/>
          </cell>
          <cell r="H105" t="str">
            <v/>
          </cell>
        </row>
        <row r="106">
          <cell r="A106"/>
          <cell r="B106"/>
          <cell r="C106"/>
          <cell r="D106"/>
          <cell r="E106"/>
          <cell r="F106" t="str">
            <v/>
          </cell>
          <cell r="G106" t="str">
            <v/>
          </cell>
          <cell r="H106" t="str">
            <v/>
          </cell>
        </row>
        <row r="107">
          <cell r="A107"/>
          <cell r="B107"/>
          <cell r="C107"/>
          <cell r="D107"/>
          <cell r="E107"/>
          <cell r="F107" t="str">
            <v/>
          </cell>
          <cell r="G107" t="str">
            <v/>
          </cell>
          <cell r="H107" t="str">
            <v/>
          </cell>
        </row>
        <row r="108">
          <cell r="A108"/>
          <cell r="B108"/>
          <cell r="C108"/>
          <cell r="D108"/>
          <cell r="E108"/>
          <cell r="F108" t="str">
            <v/>
          </cell>
          <cell r="G108" t="str">
            <v/>
          </cell>
          <cell r="H108" t="str">
            <v/>
          </cell>
        </row>
        <row r="109">
          <cell r="A109" t="str">
            <v>SUBTOTAL COSTOS DIRECTOS</v>
          </cell>
          <cell r="B109"/>
          <cell r="C109"/>
          <cell r="D109"/>
          <cell r="E109"/>
          <cell r="F109"/>
          <cell r="G109"/>
          <cell r="H109">
            <v>1214944853</v>
          </cell>
        </row>
        <row r="110">
          <cell r="A110" t="str">
            <v>% ADMINISTRACIÓN</v>
          </cell>
          <cell r="B110"/>
          <cell r="C110"/>
          <cell r="D110"/>
          <cell r="E110"/>
          <cell r="F110"/>
          <cell r="G110">
            <v>0.2452</v>
          </cell>
          <cell r="H110">
            <v>297904478</v>
          </cell>
        </row>
        <row r="111">
          <cell r="A111" t="str">
            <v>% IMPREVISTOS</v>
          </cell>
          <cell r="B111"/>
          <cell r="C111"/>
          <cell r="D111"/>
          <cell r="E111"/>
          <cell r="F111"/>
          <cell r="G111">
            <v>0</v>
          </cell>
          <cell r="H111">
            <v>0</v>
          </cell>
        </row>
        <row r="112">
          <cell r="A112" t="str">
            <v>% UTILIDADES</v>
          </cell>
          <cell r="B112"/>
          <cell r="C112"/>
          <cell r="D112"/>
          <cell r="E112"/>
          <cell r="F112"/>
          <cell r="G112">
            <v>0.05</v>
          </cell>
          <cell r="H112">
            <v>60747243</v>
          </cell>
        </row>
        <row r="113">
          <cell r="A113" t="str">
            <v>PLAN DE MANEJO AMBIENTAL (PMA)</v>
          </cell>
          <cell r="B113"/>
          <cell r="C113"/>
          <cell r="D113"/>
          <cell r="E113"/>
          <cell r="F113"/>
          <cell r="G113"/>
          <cell r="H113">
            <v>25033500</v>
          </cell>
        </row>
        <row r="114">
          <cell r="A114" t="str">
            <v>PLAN DE MANEJO DE TRÁNSITO (PMT)</v>
          </cell>
          <cell r="B114"/>
          <cell r="C114"/>
          <cell r="D114"/>
          <cell r="E114"/>
          <cell r="F114"/>
          <cell r="G114"/>
          <cell r="H114">
            <v>37529144</v>
          </cell>
        </row>
        <row r="115">
          <cell r="A115" t="str">
            <v>PLAN DE APLICACIÓN DEL PROTOCOLO DE SEGURIDAD EN LA OBRA (PAPSO)</v>
          </cell>
          <cell r="B115"/>
          <cell r="C115"/>
          <cell r="D115"/>
          <cell r="E115"/>
          <cell r="F115"/>
          <cell r="G115"/>
          <cell r="H115">
            <v>4948900</v>
          </cell>
        </row>
        <row r="116">
          <cell r="A116" t="str">
            <v>AJUSTE A ESTUDIOS Y DISEÑOS (SI APLICA)</v>
          </cell>
          <cell r="B116"/>
          <cell r="C116"/>
          <cell r="D116"/>
          <cell r="E116"/>
          <cell r="F116"/>
          <cell r="G116"/>
          <cell r="H116" t="str">
            <v/>
          </cell>
        </row>
        <row r="117">
          <cell r="A117" t="str">
            <v>GEORREFERENCIACIÓN VIAL - UN (SI APLICA)</v>
          </cell>
          <cell r="B117"/>
          <cell r="C117"/>
          <cell r="D117"/>
          <cell r="E117"/>
          <cell r="F117"/>
          <cell r="G117" t="str">
            <v/>
          </cell>
          <cell r="H117" t="str">
            <v/>
          </cell>
        </row>
        <row r="118">
          <cell r="A118" t="str">
            <v>CARACTERIZACIÓN VIAL - KM (SI APLICA)</v>
          </cell>
          <cell r="B118"/>
          <cell r="C118"/>
          <cell r="D118"/>
          <cell r="E118"/>
          <cell r="F118"/>
          <cell r="G118" t="str">
            <v/>
          </cell>
          <cell r="H118" t="str">
            <v/>
          </cell>
        </row>
        <row r="119">
          <cell r="A119" t="str">
            <v>VALOR TOTAL DE OBRA</v>
          </cell>
          <cell r="B119"/>
          <cell r="C119"/>
          <cell r="D119"/>
          <cell r="E119"/>
          <cell r="F119"/>
          <cell r="G119"/>
          <cell r="H119">
            <v>1641108118</v>
          </cell>
        </row>
        <row r="120">
          <cell r="A120" t="str">
            <v>INTERVENTORÍA</v>
          </cell>
          <cell r="B120"/>
          <cell r="C120"/>
          <cell r="D120"/>
          <cell r="E120"/>
          <cell r="F120"/>
          <cell r="G120">
            <v>9.1756320225575783E-2</v>
          </cell>
          <cell r="H120">
            <v>150582042</v>
          </cell>
        </row>
        <row r="121">
          <cell r="A121" t="str">
            <v>VALOR TOTAL DEL PROYECTO</v>
          </cell>
          <cell r="B121"/>
          <cell r="C121"/>
          <cell r="D121"/>
          <cell r="E121"/>
          <cell r="F121"/>
          <cell r="G121"/>
          <cell r="H121">
            <v>1791690160</v>
          </cell>
        </row>
        <row r="122">
          <cell r="A122"/>
          <cell r="B122"/>
          <cell r="C122"/>
          <cell r="D122"/>
          <cell r="E122"/>
          <cell r="F122"/>
          <cell r="H122"/>
        </row>
        <row r="123">
          <cell r="A123"/>
          <cell r="B123"/>
          <cell r="C123"/>
          <cell r="D123"/>
          <cell r="E123"/>
          <cell r="F123"/>
          <cell r="H123"/>
        </row>
        <row r="124">
          <cell r="A124"/>
          <cell r="B124"/>
          <cell r="C124"/>
          <cell r="D124"/>
          <cell r="E124"/>
          <cell r="F124"/>
          <cell r="G124"/>
          <cell r="H124"/>
        </row>
        <row r="125">
          <cell r="A125"/>
          <cell r="B125"/>
          <cell r="C125"/>
          <cell r="D125" t="str">
            <v>LUIS ROBERTO MONTERROSA OROZCO</v>
          </cell>
          <cell r="E125"/>
          <cell r="F125"/>
          <cell r="G125"/>
          <cell r="H125"/>
        </row>
        <row r="126">
          <cell r="A126"/>
          <cell r="B126"/>
          <cell r="C126"/>
          <cell r="D126" t="str">
            <v>ING. CIVIL CONSULTOR EXTERNO</v>
          </cell>
          <cell r="E126"/>
          <cell r="F126"/>
          <cell r="G126"/>
          <cell r="H126"/>
        </row>
        <row r="127">
          <cell r="A127"/>
          <cell r="B127"/>
          <cell r="C127"/>
          <cell r="D127" t="str">
            <v>PLANEACION MUNICIPAL</v>
          </cell>
          <cell r="E127"/>
          <cell r="F127"/>
          <cell r="G127"/>
          <cell r="H127"/>
        </row>
        <row r="128">
          <cell r="A128"/>
          <cell r="B128"/>
          <cell r="C128"/>
          <cell r="D128" t="str">
            <v>M.P. 5202140692</v>
          </cell>
          <cell r="E128"/>
          <cell r="F128"/>
          <cell r="G128"/>
          <cell r="H128"/>
        </row>
      </sheetData>
      <sheetData sheetId="19">
        <row r="1">
          <cell r="A1" t="str">
            <v>DEPARTAMENTO DE ANTIOQUIA</v>
          </cell>
          <cell r="B1"/>
          <cell r="C1"/>
          <cell r="D1"/>
        </row>
        <row r="2">
          <cell r="A2" t="str">
            <v>MUNICIPIO DE CAUCASIA</v>
          </cell>
          <cell r="B2"/>
          <cell r="C2"/>
          <cell r="D2"/>
        </row>
        <row r="3">
          <cell r="A3" t="str">
            <v>PROYECTO: CONSTRUCCION DE PAVIMENTO RIGIDO URBANO EN LA URBANIZACION VILLA SUAREZ DEL MUNICIPIO DE CAUCASIA ,ANTIOQUIA</v>
          </cell>
          <cell r="B3"/>
          <cell r="C3" t="str">
            <v>INSERTE ESCUDO ENTIDAD AQUÍ</v>
          </cell>
          <cell r="D3"/>
        </row>
        <row r="4">
          <cell r="A4"/>
          <cell r="C4"/>
          <cell r="D4"/>
        </row>
        <row r="5">
          <cell r="A5" t="str">
            <v>LISTADO DE INSUMOS - MATERIALES</v>
          </cell>
          <cell r="B5"/>
          <cell r="C5"/>
          <cell r="D5"/>
        </row>
        <row r="7">
          <cell r="A7" t="str">
            <v>CÓDIGO</v>
          </cell>
          <cell r="B7" t="str">
            <v>DESCRIPCIÓN</v>
          </cell>
          <cell r="C7" t="str">
            <v>UNIDAD</v>
          </cell>
          <cell r="D7" t="str">
            <v>VALOR UNITARIO</v>
          </cell>
        </row>
        <row r="8">
          <cell r="A8"/>
          <cell r="B8" t="str">
            <v>APU AUXILIARES</v>
          </cell>
          <cell r="C8"/>
          <cell r="D8"/>
        </row>
        <row r="9">
          <cell r="A9" t="str">
            <v>SA001</v>
          </cell>
          <cell r="B9" t="str">
            <v>CONCRETO 2000 PSI (140 MPA) EN OBRA</v>
          </cell>
          <cell r="C9" t="str">
            <v>M3</v>
          </cell>
          <cell r="D9">
            <v>319347</v>
          </cell>
        </row>
        <row r="10">
          <cell r="A10" t="str">
            <v>SA002</v>
          </cell>
          <cell r="B10" t="str">
            <v>CONCRETO 2500 PSI (175 MPA) EN OBRA</v>
          </cell>
          <cell r="C10" t="str">
            <v>M3</v>
          </cell>
          <cell r="D10">
            <v>345653</v>
          </cell>
        </row>
        <row r="11">
          <cell r="A11" t="str">
            <v>SA003</v>
          </cell>
          <cell r="B11" t="str">
            <v>CONCRETO 3000 PSI (210 MPA) EN OBRA</v>
          </cell>
          <cell r="C11" t="str">
            <v>M3</v>
          </cell>
          <cell r="D11">
            <v>381299</v>
          </cell>
        </row>
        <row r="12">
          <cell r="A12" t="str">
            <v>SA004</v>
          </cell>
          <cell r="B12" t="str">
            <v>CONCRETO 3500 PSI (245 MPA) EN OBRA</v>
          </cell>
          <cell r="C12" t="str">
            <v>M3</v>
          </cell>
          <cell r="D12">
            <v>401964</v>
          </cell>
        </row>
        <row r="13">
          <cell r="A13" t="str">
            <v>SA005</v>
          </cell>
          <cell r="B13" t="str">
            <v>CONCRETO 4000 PSI (280 MPA) EN OBRA</v>
          </cell>
          <cell r="C13" t="str">
            <v>M3</v>
          </cell>
          <cell r="D13">
            <v>396225</v>
          </cell>
        </row>
        <row r="14">
          <cell r="A14" t="str">
            <v>SA006</v>
          </cell>
          <cell r="B14" t="str">
            <v>MORTERO 1:2 EN OBRA (REVOQUE)</v>
          </cell>
          <cell r="C14" t="str">
            <v>M3</v>
          </cell>
          <cell r="D14" t="str">
            <v/>
          </cell>
        </row>
        <row r="15">
          <cell r="A15" t="str">
            <v>SA007</v>
          </cell>
          <cell r="B15" t="str">
            <v>MORTERO 1:2 EN OBRA (GROUT)</v>
          </cell>
          <cell r="C15" t="str">
            <v>M3</v>
          </cell>
          <cell r="D15" t="str">
            <v/>
          </cell>
        </row>
        <row r="16">
          <cell r="A16" t="str">
            <v>SA008</v>
          </cell>
          <cell r="B16" t="str">
            <v>MORTERO 1:3 EN OBRA (REVOQUE)</v>
          </cell>
          <cell r="C16" t="str">
            <v>M3</v>
          </cell>
          <cell r="D16" t="str">
            <v/>
          </cell>
        </row>
        <row r="17">
          <cell r="A17" t="str">
            <v>SA009</v>
          </cell>
          <cell r="B17" t="str">
            <v>MORTERO 1:3 EN OBRA (GROUT)</v>
          </cell>
          <cell r="C17" t="str">
            <v>M3</v>
          </cell>
          <cell r="D17" t="str">
            <v/>
          </cell>
        </row>
        <row r="18">
          <cell r="A18" t="str">
            <v>SA010</v>
          </cell>
          <cell r="B18" t="str">
            <v>MORTERO 1:3 EN OBRA (PEGA)</v>
          </cell>
          <cell r="C18" t="str">
            <v>M3</v>
          </cell>
          <cell r="D18" t="str">
            <v/>
          </cell>
        </row>
        <row r="19">
          <cell r="A19" t="str">
            <v>SA011</v>
          </cell>
          <cell r="B19" t="str">
            <v>MORTERO 1:4 EN OBRA (REVOQUE)</v>
          </cell>
          <cell r="C19" t="str">
            <v>M3</v>
          </cell>
          <cell r="D19" t="str">
            <v/>
          </cell>
        </row>
        <row r="20">
          <cell r="A20" t="str">
            <v>SA012</v>
          </cell>
          <cell r="B20" t="str">
            <v>MORTERO 1:4 EN OBRA (GROUT)</v>
          </cell>
          <cell r="C20" t="str">
            <v>M3</v>
          </cell>
          <cell r="D20" t="str">
            <v/>
          </cell>
        </row>
        <row r="21">
          <cell r="A21" t="str">
            <v>SA013</v>
          </cell>
          <cell r="B21" t="str">
            <v>MORTERO 1:4 EN OBRA (PEGA)</v>
          </cell>
          <cell r="C21" t="str">
            <v>M3</v>
          </cell>
          <cell r="D21" t="str">
            <v/>
          </cell>
        </row>
        <row r="22">
          <cell r="A22" t="str">
            <v>SA014</v>
          </cell>
          <cell r="B22" t="str">
            <v>MORTERO 1:5 EN OBRA (REVOQUE)</v>
          </cell>
          <cell r="C22" t="str">
            <v>M3</v>
          </cell>
          <cell r="D22" t="str">
            <v/>
          </cell>
        </row>
        <row r="23">
          <cell r="A23" t="str">
            <v>SA015</v>
          </cell>
          <cell r="B23" t="str">
            <v>MORTERO 1:5 EN OBRA (PEGA)</v>
          </cell>
          <cell r="C23" t="str">
            <v>M3</v>
          </cell>
          <cell r="D23" t="str">
            <v/>
          </cell>
        </row>
        <row r="24">
          <cell r="A24" t="str">
            <v>SA016</v>
          </cell>
          <cell r="B24" t="str">
            <v>MORTERO 1:6 EN OBRA (PEGA)</v>
          </cell>
          <cell r="C24" t="str">
            <v>M3</v>
          </cell>
          <cell r="D24" t="str">
            <v/>
          </cell>
        </row>
        <row r="25">
          <cell r="A25" t="str">
            <v>SA017</v>
          </cell>
          <cell r="B25" t="str">
            <v>FORMALETA PARA MUROS, ALETAS, DISIPADORES Y ESTRIBOS (6 USOS)</v>
          </cell>
          <cell r="C25" t="str">
            <v>M2</v>
          </cell>
          <cell r="D25" t="str">
            <v/>
          </cell>
        </row>
        <row r="26">
          <cell r="A26" t="str">
            <v>SA018</v>
          </cell>
          <cell r="B26"/>
          <cell r="C26"/>
          <cell r="D26" t="str">
            <v/>
          </cell>
        </row>
        <row r="27">
          <cell r="A27" t="str">
            <v>SA019</v>
          </cell>
          <cell r="B27"/>
          <cell r="C27"/>
          <cell r="D27" t="str">
            <v/>
          </cell>
        </row>
        <row r="28">
          <cell r="A28"/>
          <cell r="B28" t="str">
            <v>MATERIALES</v>
          </cell>
          <cell r="C28"/>
          <cell r="D28"/>
        </row>
        <row r="29">
          <cell r="A29" t="str">
            <v>MA001</v>
          </cell>
          <cell r="B29" t="str">
            <v>CEMENTO GRIS (50 KG) PORTLAND TIPO I</v>
          </cell>
          <cell r="C29" t="str">
            <v>SC</v>
          </cell>
          <cell r="D29">
            <v>25000</v>
          </cell>
        </row>
        <row r="30">
          <cell r="A30" t="str">
            <v>MA002</v>
          </cell>
          <cell r="B30" t="str">
            <v>ACERO REFUERZO G-60 FIGURADO</v>
          </cell>
          <cell r="C30" t="str">
            <v>KG</v>
          </cell>
          <cell r="D30">
            <v>6150</v>
          </cell>
        </row>
        <row r="31">
          <cell r="A31" t="str">
            <v>MA003</v>
          </cell>
          <cell r="B31" t="str">
            <v>ALAMBRE RECOCIDO C 18</v>
          </cell>
          <cell r="C31" t="str">
            <v>KG</v>
          </cell>
          <cell r="D31">
            <v>7200</v>
          </cell>
        </row>
        <row r="32">
          <cell r="A32" t="str">
            <v>MA004</v>
          </cell>
          <cell r="B32" t="str">
            <v>ARENA FINA PARA CONCRETOS</v>
          </cell>
          <cell r="C32" t="str">
            <v>M3</v>
          </cell>
          <cell r="D32">
            <v>28560</v>
          </cell>
        </row>
        <row r="33">
          <cell r="A33" t="str">
            <v>MA005</v>
          </cell>
          <cell r="B33" t="str">
            <v>TRITURADO 3/4"</v>
          </cell>
          <cell r="C33" t="str">
            <v>M3</v>
          </cell>
          <cell r="D33">
            <v>71400</v>
          </cell>
        </row>
        <row r="34">
          <cell r="A34" t="str">
            <v>MA006</v>
          </cell>
          <cell r="B34" t="str">
            <v>AGUA</v>
          </cell>
          <cell r="C34" t="str">
            <v>LT</v>
          </cell>
          <cell r="D34">
            <v>80</v>
          </cell>
        </row>
        <row r="35">
          <cell r="A35" t="str">
            <v>MA007</v>
          </cell>
          <cell r="B35" t="str">
            <v>SUBBASE GRANULAR</v>
          </cell>
          <cell r="C35" t="str">
            <v>M3</v>
          </cell>
          <cell r="D35">
            <v>71400</v>
          </cell>
        </row>
        <row r="36">
          <cell r="A36" t="str">
            <v>MA008</v>
          </cell>
          <cell r="B36" t="str">
            <v>CINTA DE POLIURETANO</v>
          </cell>
          <cell r="C36" t="str">
            <v>ML</v>
          </cell>
          <cell r="D36">
            <v>1700</v>
          </cell>
        </row>
        <row r="37">
          <cell r="A37" t="str">
            <v>MA009</v>
          </cell>
          <cell r="B37" t="str">
            <v>ELASTOMERO SELLADOR DE JUNTAS DE PAVIMENTO</v>
          </cell>
          <cell r="C37" t="str">
            <v>CÑ</v>
          </cell>
          <cell r="D37">
            <v>535500</v>
          </cell>
        </row>
        <row r="38">
          <cell r="A38" t="str">
            <v>MA010</v>
          </cell>
          <cell r="B38" t="str">
            <v>PINTUTRÁFICO MULTIPROPÓSITO 653</v>
          </cell>
          <cell r="C38" t="str">
            <v>GAL</v>
          </cell>
          <cell r="D38">
            <v>128000</v>
          </cell>
        </row>
        <row r="39">
          <cell r="A39" t="str">
            <v>MA012</v>
          </cell>
          <cell r="B39" t="str">
            <v>ESFERAS REFLECTIVAS PARA PINTURA TIPO TRAFICO</v>
          </cell>
          <cell r="C39" t="str">
            <v>KG</v>
          </cell>
          <cell r="D39">
            <v>5000</v>
          </cell>
        </row>
        <row r="40">
          <cell r="A40" t="str">
            <v>MA013</v>
          </cell>
          <cell r="B40" t="str">
            <v>POSTE EN ANGULO DE 2"x2"x1/4"</v>
          </cell>
          <cell r="C40" t="str">
            <v>UN</v>
          </cell>
          <cell r="D40">
            <v>85000</v>
          </cell>
        </row>
        <row r="41">
          <cell r="A41" t="str">
            <v>MA014</v>
          </cell>
          <cell r="B41" t="str">
            <v>SEÑAL (GRUPO 1) TABLERO EN LAMINA GALVANIZADA DE 75z75 CAL 16, REFLECTIVO TIPO 1</v>
          </cell>
          <cell r="C41" t="str">
            <v>UN</v>
          </cell>
          <cell r="D41">
            <v>272804</v>
          </cell>
        </row>
        <row r="42">
          <cell r="A42" t="str">
            <v>MA015</v>
          </cell>
          <cell r="B42" t="str">
            <v xml:space="preserve">ANTISOL </v>
          </cell>
          <cell r="C42" t="str">
            <v>KG</v>
          </cell>
          <cell r="D42">
            <v>17806</v>
          </cell>
        </row>
        <row r="43">
          <cell r="A43" t="str">
            <v>MA016</v>
          </cell>
          <cell r="B43"/>
          <cell r="C43"/>
          <cell r="D43"/>
        </row>
        <row r="44">
          <cell r="A44" t="str">
            <v>MA017</v>
          </cell>
          <cell r="B44"/>
          <cell r="C44"/>
          <cell r="D44"/>
        </row>
        <row r="45">
          <cell r="A45" t="str">
            <v>MA018</v>
          </cell>
          <cell r="B45"/>
          <cell r="C45"/>
          <cell r="D45"/>
        </row>
        <row r="46">
          <cell r="A46" t="str">
            <v>MA019</v>
          </cell>
          <cell r="B46"/>
          <cell r="C46"/>
          <cell r="D46"/>
        </row>
        <row r="47">
          <cell r="A47" t="str">
            <v>MA020</v>
          </cell>
          <cell r="B47"/>
          <cell r="C47"/>
          <cell r="D47"/>
        </row>
        <row r="48">
          <cell r="A48" t="str">
            <v>MA021</v>
          </cell>
          <cell r="B48"/>
          <cell r="C48"/>
          <cell r="D48"/>
        </row>
        <row r="49">
          <cell r="A49" t="str">
            <v>MA022</v>
          </cell>
          <cell r="B49"/>
          <cell r="C49"/>
          <cell r="D49"/>
        </row>
        <row r="50">
          <cell r="A50" t="str">
            <v>MA023</v>
          </cell>
          <cell r="B50"/>
          <cell r="C50"/>
          <cell r="D50"/>
        </row>
        <row r="51">
          <cell r="A51" t="str">
            <v>MA023</v>
          </cell>
          <cell r="B51"/>
          <cell r="C51"/>
          <cell r="D51"/>
        </row>
        <row r="52">
          <cell r="A52" t="str">
            <v>MA024</v>
          </cell>
          <cell r="B52"/>
          <cell r="C52"/>
          <cell r="D52"/>
        </row>
        <row r="53">
          <cell r="A53" t="str">
            <v>MA025</v>
          </cell>
          <cell r="B53"/>
          <cell r="C53"/>
          <cell r="D53"/>
        </row>
        <row r="54">
          <cell r="A54" t="str">
            <v>MA026</v>
          </cell>
          <cell r="B54"/>
          <cell r="C54"/>
          <cell r="D54"/>
        </row>
        <row r="55">
          <cell r="A55" t="str">
            <v>MA027</v>
          </cell>
          <cell r="B55"/>
          <cell r="C55"/>
          <cell r="D55"/>
        </row>
        <row r="56">
          <cell r="A56" t="str">
            <v>MA028</v>
          </cell>
          <cell r="B56"/>
          <cell r="C56"/>
          <cell r="D56"/>
        </row>
        <row r="57">
          <cell r="A57" t="str">
            <v>MA029</v>
          </cell>
          <cell r="B57"/>
          <cell r="C57"/>
          <cell r="D57"/>
        </row>
        <row r="58">
          <cell r="A58" t="str">
            <v>MA030</v>
          </cell>
          <cell r="B58"/>
          <cell r="C58"/>
          <cell r="D58"/>
        </row>
        <row r="59">
          <cell r="A59" t="str">
            <v>MA031</v>
          </cell>
          <cell r="B59"/>
          <cell r="C59"/>
          <cell r="D59"/>
        </row>
        <row r="60">
          <cell r="A60" t="str">
            <v>MA032</v>
          </cell>
          <cell r="B60"/>
          <cell r="C60"/>
          <cell r="D60"/>
        </row>
        <row r="61">
          <cell r="A61" t="str">
            <v>MA033</v>
          </cell>
          <cell r="B61"/>
          <cell r="C61"/>
          <cell r="D61"/>
        </row>
        <row r="62">
          <cell r="A62" t="str">
            <v>MA034</v>
          </cell>
          <cell r="B62"/>
          <cell r="C62"/>
          <cell r="D62"/>
        </row>
        <row r="63">
          <cell r="A63" t="str">
            <v>MA035</v>
          </cell>
          <cell r="B63"/>
          <cell r="C63"/>
          <cell r="D63"/>
        </row>
        <row r="64">
          <cell r="A64" t="str">
            <v>MA036</v>
          </cell>
          <cell r="B64"/>
          <cell r="C64"/>
          <cell r="D64"/>
        </row>
        <row r="65">
          <cell r="A65" t="str">
            <v>MA037</v>
          </cell>
          <cell r="B65"/>
          <cell r="C65"/>
          <cell r="D65"/>
        </row>
        <row r="66">
          <cell r="A66" t="str">
            <v>MA038</v>
          </cell>
          <cell r="B66"/>
          <cell r="C66"/>
          <cell r="D66"/>
        </row>
        <row r="67">
          <cell r="A67" t="str">
            <v>MA039</v>
          </cell>
          <cell r="B67"/>
          <cell r="C67"/>
          <cell r="D67"/>
        </row>
        <row r="68">
          <cell r="A68" t="str">
            <v>MA040</v>
          </cell>
          <cell r="B68"/>
          <cell r="C68"/>
          <cell r="D68"/>
        </row>
        <row r="69">
          <cell r="A69" t="str">
            <v>MA041</v>
          </cell>
          <cell r="B69"/>
          <cell r="C69"/>
          <cell r="D69"/>
        </row>
        <row r="70">
          <cell r="A70" t="str">
            <v>MA042</v>
          </cell>
          <cell r="B70"/>
          <cell r="C70"/>
          <cell r="D70"/>
        </row>
        <row r="71">
          <cell r="A71" t="str">
            <v>MA043</v>
          </cell>
          <cell r="B71"/>
          <cell r="C71"/>
          <cell r="D71"/>
        </row>
        <row r="72">
          <cell r="A72" t="str">
            <v>MA044</v>
          </cell>
          <cell r="B72"/>
          <cell r="C72"/>
          <cell r="D72"/>
        </row>
        <row r="73">
          <cell r="A73" t="str">
            <v>MA045</v>
          </cell>
          <cell r="B73"/>
          <cell r="C73"/>
          <cell r="D73"/>
        </row>
        <row r="74">
          <cell r="A74" t="str">
            <v>MA046</v>
          </cell>
          <cell r="B74"/>
          <cell r="C74"/>
          <cell r="D74"/>
        </row>
        <row r="75">
          <cell r="A75" t="str">
            <v>MA047</v>
          </cell>
          <cell r="B75"/>
          <cell r="C75"/>
          <cell r="D75"/>
        </row>
        <row r="76">
          <cell r="A76" t="str">
            <v>MA048</v>
          </cell>
          <cell r="B76"/>
          <cell r="C76"/>
          <cell r="D76"/>
        </row>
        <row r="77">
          <cell r="A77" t="str">
            <v>MA049</v>
          </cell>
          <cell r="B77"/>
          <cell r="C77"/>
          <cell r="D77"/>
        </row>
        <row r="78">
          <cell r="A78" t="str">
            <v>MA050</v>
          </cell>
          <cell r="B78"/>
          <cell r="C78"/>
          <cell r="D78"/>
        </row>
        <row r="79">
          <cell r="A79" t="str">
            <v>MA051</v>
          </cell>
          <cell r="B79"/>
          <cell r="C79"/>
          <cell r="D79"/>
        </row>
        <row r="80">
          <cell r="A80" t="str">
            <v>MA052</v>
          </cell>
          <cell r="B80"/>
          <cell r="C80"/>
          <cell r="D80"/>
        </row>
        <row r="81">
          <cell r="A81" t="str">
            <v>MA053</v>
          </cell>
          <cell r="B81"/>
          <cell r="C81"/>
          <cell r="D81"/>
        </row>
        <row r="82">
          <cell r="A82" t="str">
            <v>MA054</v>
          </cell>
          <cell r="B82"/>
          <cell r="C82"/>
          <cell r="D82"/>
        </row>
        <row r="83">
          <cell r="A83" t="str">
            <v>MA055</v>
          </cell>
          <cell r="B83"/>
          <cell r="C83"/>
          <cell r="D83"/>
        </row>
        <row r="84">
          <cell r="A84" t="str">
            <v>MA056</v>
          </cell>
          <cell r="B84"/>
          <cell r="C84"/>
          <cell r="D84"/>
        </row>
        <row r="85">
          <cell r="A85" t="str">
            <v>MA057</v>
          </cell>
          <cell r="B85"/>
          <cell r="C85"/>
          <cell r="D85"/>
        </row>
        <row r="86">
          <cell r="A86" t="str">
            <v>MA058</v>
          </cell>
          <cell r="B86"/>
          <cell r="C86"/>
          <cell r="D86"/>
        </row>
        <row r="87">
          <cell r="A87" t="str">
            <v>MA059</v>
          </cell>
          <cell r="B87"/>
          <cell r="C87"/>
          <cell r="D87"/>
        </row>
        <row r="88">
          <cell r="A88" t="str">
            <v>MA060</v>
          </cell>
          <cell r="B88"/>
          <cell r="C88"/>
          <cell r="D88"/>
        </row>
        <row r="89">
          <cell r="A89" t="str">
            <v>MA061</v>
          </cell>
          <cell r="B89"/>
          <cell r="C89"/>
          <cell r="D89"/>
        </row>
        <row r="90">
          <cell r="A90" t="str">
            <v>MA062</v>
          </cell>
          <cell r="B90"/>
          <cell r="C90"/>
          <cell r="D90"/>
        </row>
        <row r="91">
          <cell r="A91" t="str">
            <v>MA063</v>
          </cell>
          <cell r="B91"/>
          <cell r="C91"/>
          <cell r="D91"/>
        </row>
        <row r="92">
          <cell r="A92" t="str">
            <v>MA064</v>
          </cell>
          <cell r="B92"/>
          <cell r="C92"/>
          <cell r="D92"/>
        </row>
        <row r="93">
          <cell r="A93" t="str">
            <v>MA065</v>
          </cell>
          <cell r="B93"/>
          <cell r="C93"/>
          <cell r="D93"/>
        </row>
        <row r="94">
          <cell r="A94" t="str">
            <v>MA066</v>
          </cell>
          <cell r="B94"/>
          <cell r="C94"/>
          <cell r="D94"/>
        </row>
        <row r="95">
          <cell r="A95" t="str">
            <v>MA067</v>
          </cell>
          <cell r="B95"/>
          <cell r="C95"/>
          <cell r="D95"/>
        </row>
        <row r="96">
          <cell r="A96" t="str">
            <v>MA068</v>
          </cell>
          <cell r="B96"/>
          <cell r="C96"/>
          <cell r="D96"/>
        </row>
        <row r="97">
          <cell r="A97" t="str">
            <v>MA069</v>
          </cell>
          <cell r="B97"/>
          <cell r="C97"/>
          <cell r="D97"/>
        </row>
        <row r="98">
          <cell r="A98" t="str">
            <v>MA070</v>
          </cell>
          <cell r="B98"/>
          <cell r="C98"/>
          <cell r="D98"/>
        </row>
        <row r="99">
          <cell r="A99" t="str">
            <v>MA071</v>
          </cell>
          <cell r="B99"/>
          <cell r="C99"/>
          <cell r="D99"/>
        </row>
        <row r="100">
          <cell r="A100" t="str">
            <v>MA072</v>
          </cell>
          <cell r="B100"/>
          <cell r="C100"/>
          <cell r="D100"/>
        </row>
        <row r="101">
          <cell r="A101" t="str">
            <v>MA073</v>
          </cell>
          <cell r="B101"/>
          <cell r="C101"/>
          <cell r="D101"/>
        </row>
        <row r="102">
          <cell r="A102" t="str">
            <v>MA074</v>
          </cell>
          <cell r="B102"/>
          <cell r="C102"/>
          <cell r="D102"/>
        </row>
        <row r="103">
          <cell r="A103" t="str">
            <v>MA075</v>
          </cell>
          <cell r="B103"/>
          <cell r="C103"/>
          <cell r="D103"/>
        </row>
        <row r="104">
          <cell r="A104" t="str">
            <v>MA076</v>
          </cell>
          <cell r="B104"/>
          <cell r="C104"/>
          <cell r="D104"/>
        </row>
        <row r="105">
          <cell r="A105" t="str">
            <v>MA077</v>
          </cell>
          <cell r="B105"/>
          <cell r="C105"/>
          <cell r="D105"/>
        </row>
        <row r="106">
          <cell r="A106" t="str">
            <v>MA078</v>
          </cell>
          <cell r="B106"/>
          <cell r="C106"/>
          <cell r="D106"/>
        </row>
        <row r="107">
          <cell r="A107" t="str">
            <v>MA079</v>
          </cell>
          <cell r="B107"/>
          <cell r="C107"/>
          <cell r="D107"/>
        </row>
        <row r="108">
          <cell r="A108" t="str">
            <v>MA080</v>
          </cell>
          <cell r="B108"/>
          <cell r="C108"/>
          <cell r="D108"/>
        </row>
        <row r="109">
          <cell r="A109" t="str">
            <v>MA081</v>
          </cell>
          <cell r="B109"/>
          <cell r="C109"/>
          <cell r="D109"/>
        </row>
        <row r="110">
          <cell r="A110" t="str">
            <v>MA082</v>
          </cell>
          <cell r="B110"/>
          <cell r="C110"/>
          <cell r="D110"/>
        </row>
        <row r="111">
          <cell r="A111" t="str">
            <v>MA083</v>
          </cell>
          <cell r="B111"/>
          <cell r="C111"/>
          <cell r="D111"/>
        </row>
        <row r="112">
          <cell r="A112" t="str">
            <v>MA084</v>
          </cell>
          <cell r="B112"/>
          <cell r="C112"/>
          <cell r="D112"/>
        </row>
        <row r="113">
          <cell r="A113" t="str">
            <v>MA085</v>
          </cell>
          <cell r="B113"/>
          <cell r="C113"/>
          <cell r="D113"/>
        </row>
        <row r="114">
          <cell r="A114" t="str">
            <v>MA086</v>
          </cell>
          <cell r="B114"/>
          <cell r="C114"/>
          <cell r="D114"/>
        </row>
        <row r="115">
          <cell r="A115" t="str">
            <v>MA087</v>
          </cell>
          <cell r="B115"/>
          <cell r="C115"/>
          <cell r="D115"/>
        </row>
        <row r="116">
          <cell r="A116" t="str">
            <v>MA088</v>
          </cell>
          <cell r="B116"/>
          <cell r="C116"/>
          <cell r="D116"/>
        </row>
        <row r="117">
          <cell r="A117" t="str">
            <v>MA089</v>
          </cell>
          <cell r="B117"/>
          <cell r="C117"/>
          <cell r="D117"/>
        </row>
        <row r="118">
          <cell r="A118" t="str">
            <v>MA090</v>
          </cell>
          <cell r="B118"/>
          <cell r="C118"/>
          <cell r="D118"/>
        </row>
        <row r="119">
          <cell r="A119" t="str">
            <v>MA091</v>
          </cell>
          <cell r="B119"/>
          <cell r="C119"/>
          <cell r="D119"/>
        </row>
        <row r="120">
          <cell r="A120" t="str">
            <v>MA092</v>
          </cell>
          <cell r="B120"/>
          <cell r="C120"/>
          <cell r="D120"/>
        </row>
        <row r="121">
          <cell r="A121" t="str">
            <v>MA093</v>
          </cell>
          <cell r="B121"/>
          <cell r="C121"/>
          <cell r="D121"/>
        </row>
        <row r="122">
          <cell r="A122" t="str">
            <v>MA094</v>
          </cell>
          <cell r="B122"/>
          <cell r="C122"/>
          <cell r="D122"/>
        </row>
        <row r="123">
          <cell r="A123" t="str">
            <v>MA095</v>
          </cell>
          <cell r="B123"/>
          <cell r="C123"/>
          <cell r="D123"/>
        </row>
        <row r="124">
          <cell r="A124" t="str">
            <v>MA096</v>
          </cell>
          <cell r="B124"/>
          <cell r="C124"/>
          <cell r="D124"/>
        </row>
        <row r="125">
          <cell r="A125" t="str">
            <v>MA097</v>
          </cell>
          <cell r="B125"/>
          <cell r="C125"/>
          <cell r="D125"/>
        </row>
        <row r="126">
          <cell r="A126" t="str">
            <v>MA098</v>
          </cell>
          <cell r="B126"/>
          <cell r="C126"/>
          <cell r="D126"/>
        </row>
        <row r="127">
          <cell r="A127" t="str">
            <v>MA099</v>
          </cell>
          <cell r="B127"/>
          <cell r="C127"/>
          <cell r="D127"/>
        </row>
        <row r="128">
          <cell r="A128" t="str">
            <v>MA100</v>
          </cell>
          <cell r="B128"/>
          <cell r="C128"/>
          <cell r="D128"/>
        </row>
        <row r="129">
          <cell r="A129" t="str">
            <v>MA101</v>
          </cell>
          <cell r="B129"/>
          <cell r="C129"/>
          <cell r="D129"/>
        </row>
        <row r="130">
          <cell r="A130" t="str">
            <v>MA102</v>
          </cell>
          <cell r="B130"/>
          <cell r="C130"/>
          <cell r="D130"/>
        </row>
        <row r="131">
          <cell r="A131" t="str">
            <v>MA103</v>
          </cell>
          <cell r="B131"/>
          <cell r="C131"/>
          <cell r="D131"/>
        </row>
        <row r="132">
          <cell r="A132" t="str">
            <v>MA104</v>
          </cell>
          <cell r="B132"/>
          <cell r="C132"/>
          <cell r="D132"/>
        </row>
        <row r="133">
          <cell r="A133" t="str">
            <v>MA105</v>
          </cell>
          <cell r="B133"/>
          <cell r="C133"/>
          <cell r="D133"/>
        </row>
        <row r="134">
          <cell r="A134" t="str">
            <v>MA106</v>
          </cell>
          <cell r="B134"/>
          <cell r="C134"/>
          <cell r="D134"/>
        </row>
        <row r="135">
          <cell r="A135" t="str">
            <v>MA107</v>
          </cell>
          <cell r="B135"/>
          <cell r="C135"/>
          <cell r="D135"/>
        </row>
        <row r="136">
          <cell r="A136" t="str">
            <v>MA108</v>
          </cell>
          <cell r="B136"/>
          <cell r="C136"/>
          <cell r="D136"/>
        </row>
        <row r="137">
          <cell r="A137" t="str">
            <v>MA109</v>
          </cell>
          <cell r="B137"/>
          <cell r="C137"/>
          <cell r="D137"/>
        </row>
        <row r="138">
          <cell r="A138" t="str">
            <v>MA110</v>
          </cell>
          <cell r="B138"/>
          <cell r="C138"/>
          <cell r="D138"/>
        </row>
        <row r="139">
          <cell r="A139" t="str">
            <v>MA111</v>
          </cell>
          <cell r="B139"/>
          <cell r="C139"/>
          <cell r="D139"/>
        </row>
        <row r="140">
          <cell r="A140" t="str">
            <v>MA112</v>
          </cell>
          <cell r="B140"/>
          <cell r="C140"/>
          <cell r="D140"/>
        </row>
        <row r="141">
          <cell r="A141" t="str">
            <v>MA113</v>
          </cell>
          <cell r="B141"/>
          <cell r="C141"/>
          <cell r="D141"/>
        </row>
        <row r="142">
          <cell r="A142" t="str">
            <v>MA114</v>
          </cell>
          <cell r="B142"/>
          <cell r="C142"/>
          <cell r="D142"/>
        </row>
        <row r="143">
          <cell r="A143" t="str">
            <v>MA115</v>
          </cell>
          <cell r="B143"/>
          <cell r="C143"/>
          <cell r="D143"/>
        </row>
        <row r="144">
          <cell r="A144" t="str">
            <v>MA116</v>
          </cell>
          <cell r="B144"/>
          <cell r="C144"/>
          <cell r="D144"/>
        </row>
        <row r="145">
          <cell r="A145" t="str">
            <v>MA117</v>
          </cell>
          <cell r="B145"/>
          <cell r="C145"/>
          <cell r="D145"/>
        </row>
        <row r="146">
          <cell r="A146" t="str">
            <v>MA118</v>
          </cell>
          <cell r="B146"/>
          <cell r="C146"/>
          <cell r="D146"/>
        </row>
        <row r="147">
          <cell r="A147" t="str">
            <v>MA119</v>
          </cell>
          <cell r="B147"/>
          <cell r="C147"/>
          <cell r="D147"/>
        </row>
        <row r="148">
          <cell r="A148" t="str">
            <v>MA120</v>
          </cell>
          <cell r="B148"/>
          <cell r="C148"/>
          <cell r="D148"/>
        </row>
        <row r="149">
          <cell r="A149" t="str">
            <v>MA121</v>
          </cell>
          <cell r="B149"/>
          <cell r="C149"/>
          <cell r="D149"/>
        </row>
        <row r="150">
          <cell r="A150" t="str">
            <v>MA122</v>
          </cell>
          <cell r="B150"/>
          <cell r="C150"/>
          <cell r="D150"/>
        </row>
        <row r="151">
          <cell r="A151" t="str">
            <v>MA123</v>
          </cell>
          <cell r="B151"/>
          <cell r="C151"/>
          <cell r="D151"/>
        </row>
        <row r="152">
          <cell r="A152" t="str">
            <v>MA124</v>
          </cell>
          <cell r="B152"/>
          <cell r="C152"/>
          <cell r="D152"/>
        </row>
        <row r="153">
          <cell r="A153" t="str">
            <v>MA125</v>
          </cell>
          <cell r="B153"/>
          <cell r="C153"/>
          <cell r="D153"/>
        </row>
        <row r="154">
          <cell r="A154" t="str">
            <v>MA126</v>
          </cell>
          <cell r="B154"/>
          <cell r="C154"/>
          <cell r="D154"/>
        </row>
        <row r="155">
          <cell r="A155" t="str">
            <v>MA127</v>
          </cell>
          <cell r="B155"/>
          <cell r="C155"/>
          <cell r="D155"/>
        </row>
        <row r="156">
          <cell r="A156" t="str">
            <v>MA128</v>
          </cell>
          <cell r="B156"/>
          <cell r="C156"/>
          <cell r="D156"/>
        </row>
        <row r="157">
          <cell r="A157" t="str">
            <v>MA129</v>
          </cell>
          <cell r="B157"/>
          <cell r="C157"/>
          <cell r="D157"/>
        </row>
        <row r="158">
          <cell r="A158" t="str">
            <v>MA130</v>
          </cell>
          <cell r="B158"/>
          <cell r="C158"/>
          <cell r="D158"/>
        </row>
        <row r="159">
          <cell r="A159" t="str">
            <v>MA131</v>
          </cell>
          <cell r="B159"/>
          <cell r="C159"/>
          <cell r="D159"/>
        </row>
        <row r="160">
          <cell r="A160" t="str">
            <v>MA132</v>
          </cell>
          <cell r="B160"/>
          <cell r="C160"/>
          <cell r="D160"/>
        </row>
        <row r="161">
          <cell r="A161" t="str">
            <v>MA133</v>
          </cell>
          <cell r="B161"/>
          <cell r="C161"/>
          <cell r="D161"/>
        </row>
        <row r="162">
          <cell r="A162" t="str">
            <v>MA134</v>
          </cell>
          <cell r="B162"/>
          <cell r="C162"/>
          <cell r="D162"/>
        </row>
        <row r="163">
          <cell r="A163" t="str">
            <v>MA135</v>
          </cell>
          <cell r="B163"/>
          <cell r="C163"/>
          <cell r="D163"/>
        </row>
        <row r="164">
          <cell r="A164" t="str">
            <v>MA136</v>
          </cell>
          <cell r="B164"/>
          <cell r="C164"/>
          <cell r="D164"/>
        </row>
        <row r="165">
          <cell r="A165" t="str">
            <v>MA137</v>
          </cell>
          <cell r="B165"/>
          <cell r="C165"/>
          <cell r="D165"/>
        </row>
        <row r="166">
          <cell r="A166" t="str">
            <v>MA138</v>
          </cell>
          <cell r="B166"/>
          <cell r="C166"/>
          <cell r="D166"/>
        </row>
        <row r="167">
          <cell r="A167" t="str">
            <v>MA139</v>
          </cell>
          <cell r="B167"/>
          <cell r="C167"/>
          <cell r="D167"/>
        </row>
        <row r="168">
          <cell r="A168" t="str">
            <v>MA140</v>
          </cell>
          <cell r="B168"/>
          <cell r="C168"/>
          <cell r="D168"/>
        </row>
        <row r="169">
          <cell r="A169" t="str">
            <v>MA141</v>
          </cell>
          <cell r="B169"/>
          <cell r="C169"/>
          <cell r="D169"/>
        </row>
        <row r="170">
          <cell r="A170" t="str">
            <v>MA142</v>
          </cell>
          <cell r="B170"/>
          <cell r="C170"/>
          <cell r="D170"/>
        </row>
        <row r="171">
          <cell r="A171" t="str">
            <v>MA143</v>
          </cell>
          <cell r="B171"/>
          <cell r="C171"/>
          <cell r="D171"/>
        </row>
        <row r="172">
          <cell r="A172" t="str">
            <v>MA144</v>
          </cell>
          <cell r="B172"/>
          <cell r="C172"/>
          <cell r="D172"/>
        </row>
        <row r="173">
          <cell r="A173" t="str">
            <v>MA145</v>
          </cell>
          <cell r="B173"/>
          <cell r="C173"/>
          <cell r="D173"/>
        </row>
        <row r="174">
          <cell r="A174" t="str">
            <v>MA146</v>
          </cell>
          <cell r="B174"/>
          <cell r="C174"/>
          <cell r="D174"/>
        </row>
        <row r="175">
          <cell r="A175" t="str">
            <v>MA147</v>
          </cell>
          <cell r="B175"/>
          <cell r="C175"/>
          <cell r="D175"/>
        </row>
        <row r="176">
          <cell r="A176" t="str">
            <v>MA148</v>
          </cell>
          <cell r="B176"/>
          <cell r="C176"/>
          <cell r="D176"/>
        </row>
        <row r="177">
          <cell r="A177" t="str">
            <v>MA149</v>
          </cell>
          <cell r="B177"/>
          <cell r="C177"/>
          <cell r="D177"/>
        </row>
        <row r="178">
          <cell r="A178" t="str">
            <v>MA150</v>
          </cell>
          <cell r="B178"/>
          <cell r="C178"/>
          <cell r="D178"/>
        </row>
        <row r="179">
          <cell r="A179" t="str">
            <v>MA151</v>
          </cell>
          <cell r="B179"/>
          <cell r="C179"/>
          <cell r="D179"/>
        </row>
        <row r="180">
          <cell r="A180" t="str">
            <v>MA152</v>
          </cell>
          <cell r="B180"/>
          <cell r="C180"/>
          <cell r="D180"/>
        </row>
        <row r="181">
          <cell r="A181" t="str">
            <v>MA153</v>
          </cell>
          <cell r="B181"/>
          <cell r="C181"/>
          <cell r="D181"/>
        </row>
        <row r="182">
          <cell r="A182" t="str">
            <v>MA154</v>
          </cell>
          <cell r="B182"/>
          <cell r="C182"/>
          <cell r="D182"/>
        </row>
        <row r="183">
          <cell r="A183" t="str">
            <v>MA155</v>
          </cell>
          <cell r="B183"/>
          <cell r="C183"/>
          <cell r="D183"/>
        </row>
        <row r="184">
          <cell r="A184" t="str">
            <v>MA156</v>
          </cell>
          <cell r="B184"/>
          <cell r="C184"/>
          <cell r="D184"/>
        </row>
        <row r="185">
          <cell r="A185" t="str">
            <v>MA157</v>
          </cell>
          <cell r="B185"/>
          <cell r="C185"/>
          <cell r="D185"/>
        </row>
        <row r="186">
          <cell r="A186" t="str">
            <v>MA158</v>
          </cell>
          <cell r="B186"/>
          <cell r="C186"/>
          <cell r="D186"/>
        </row>
        <row r="187">
          <cell r="A187" t="str">
            <v>MA159</v>
          </cell>
          <cell r="B187"/>
          <cell r="C187"/>
          <cell r="D187"/>
        </row>
        <row r="188">
          <cell r="A188" t="str">
            <v>MA160</v>
          </cell>
          <cell r="B188"/>
          <cell r="C188"/>
          <cell r="D188"/>
        </row>
        <row r="189">
          <cell r="A189" t="str">
            <v>MA161</v>
          </cell>
          <cell r="B189"/>
          <cell r="C189"/>
          <cell r="D189"/>
        </row>
        <row r="190">
          <cell r="A190" t="str">
            <v>MA162</v>
          </cell>
          <cell r="B190"/>
          <cell r="C190"/>
          <cell r="D190"/>
        </row>
        <row r="191">
          <cell r="A191" t="str">
            <v>MA163</v>
          </cell>
          <cell r="B191"/>
          <cell r="C191"/>
          <cell r="D191"/>
        </row>
        <row r="192">
          <cell r="A192" t="str">
            <v>MA164</v>
          </cell>
          <cell r="B192"/>
          <cell r="C192"/>
          <cell r="D192"/>
        </row>
        <row r="193">
          <cell r="A193" t="str">
            <v>MA165</v>
          </cell>
          <cell r="B193"/>
          <cell r="C193"/>
          <cell r="D193"/>
        </row>
        <row r="194">
          <cell r="A194" t="str">
            <v>MA166</v>
          </cell>
          <cell r="B194"/>
          <cell r="C194"/>
          <cell r="D194"/>
        </row>
        <row r="195">
          <cell r="A195" t="str">
            <v>MA167</v>
          </cell>
          <cell r="B195"/>
          <cell r="C195"/>
          <cell r="D195"/>
        </row>
        <row r="196">
          <cell r="A196" t="str">
            <v>MA168</v>
          </cell>
          <cell r="B196"/>
          <cell r="C196"/>
          <cell r="D196"/>
        </row>
        <row r="197">
          <cell r="A197" t="str">
            <v>MA169</v>
          </cell>
          <cell r="B197"/>
          <cell r="C197"/>
          <cell r="D197"/>
        </row>
        <row r="198">
          <cell r="A198" t="str">
            <v>MA170</v>
          </cell>
          <cell r="B198"/>
          <cell r="C198"/>
          <cell r="D198"/>
        </row>
        <row r="199">
          <cell r="A199" t="str">
            <v>MA171</v>
          </cell>
          <cell r="B199"/>
          <cell r="C199"/>
          <cell r="D199"/>
        </row>
        <row r="200">
          <cell r="A200" t="str">
            <v>MA172</v>
          </cell>
          <cell r="B200"/>
          <cell r="C200"/>
          <cell r="D200"/>
        </row>
        <row r="201">
          <cell r="A201" t="str">
            <v>MA173</v>
          </cell>
          <cell r="B201"/>
          <cell r="C201"/>
          <cell r="D201"/>
        </row>
        <row r="202">
          <cell r="A202" t="str">
            <v>MA174</v>
          </cell>
          <cell r="B202"/>
          <cell r="C202"/>
          <cell r="D202"/>
        </row>
        <row r="203">
          <cell r="A203" t="str">
            <v>MA175</v>
          </cell>
          <cell r="B203"/>
          <cell r="C203"/>
          <cell r="D203"/>
        </row>
        <row r="204">
          <cell r="A204" t="str">
            <v>MA176</v>
          </cell>
          <cell r="B204"/>
          <cell r="C204"/>
          <cell r="D204"/>
        </row>
        <row r="205">
          <cell r="A205" t="str">
            <v>MA177</v>
          </cell>
          <cell r="B205"/>
          <cell r="C205"/>
          <cell r="D205"/>
        </row>
        <row r="206">
          <cell r="A206" t="str">
            <v>MA178</v>
          </cell>
          <cell r="B206"/>
          <cell r="C206"/>
          <cell r="D206"/>
        </row>
        <row r="207">
          <cell r="A207" t="str">
            <v>MA179</v>
          </cell>
          <cell r="B207"/>
          <cell r="C207"/>
          <cell r="D207"/>
        </row>
        <row r="208">
          <cell r="A208" t="str">
            <v>MA180</v>
          </cell>
          <cell r="B208"/>
          <cell r="C208"/>
          <cell r="D208"/>
        </row>
        <row r="209">
          <cell r="A209" t="str">
            <v>MA181</v>
          </cell>
          <cell r="B209"/>
          <cell r="C209"/>
          <cell r="D209"/>
        </row>
        <row r="210">
          <cell r="A210" t="str">
            <v>MA182</v>
          </cell>
          <cell r="B210"/>
          <cell r="C210"/>
          <cell r="D210"/>
        </row>
        <row r="211">
          <cell r="A211" t="str">
            <v>MA183</v>
          </cell>
          <cell r="B211"/>
          <cell r="C211"/>
          <cell r="D211"/>
        </row>
        <row r="212">
          <cell r="A212" t="str">
            <v>MA184</v>
          </cell>
          <cell r="B212"/>
          <cell r="C212"/>
          <cell r="D212"/>
        </row>
        <row r="213">
          <cell r="A213" t="str">
            <v>MA185</v>
          </cell>
          <cell r="B213"/>
          <cell r="C213"/>
          <cell r="D213"/>
        </row>
        <row r="214">
          <cell r="A214" t="str">
            <v>MA186</v>
          </cell>
          <cell r="B214"/>
          <cell r="C214"/>
          <cell r="D214"/>
        </row>
        <row r="215">
          <cell r="A215" t="str">
            <v>MA187</v>
          </cell>
          <cell r="B215"/>
          <cell r="C215"/>
          <cell r="D215"/>
        </row>
        <row r="216">
          <cell r="A216" t="str">
            <v>MA188</v>
          </cell>
          <cell r="B216"/>
          <cell r="C216"/>
          <cell r="D216"/>
        </row>
        <row r="217">
          <cell r="A217" t="str">
            <v>MA189</v>
          </cell>
          <cell r="B217"/>
          <cell r="C217"/>
          <cell r="D217"/>
        </row>
        <row r="218">
          <cell r="A218" t="str">
            <v>MA190</v>
          </cell>
          <cell r="B218"/>
          <cell r="C218"/>
          <cell r="D218"/>
        </row>
        <row r="219">
          <cell r="A219" t="str">
            <v>MA191</v>
          </cell>
          <cell r="B219"/>
          <cell r="C219"/>
          <cell r="D219"/>
        </row>
        <row r="220">
          <cell r="A220" t="str">
            <v>MA192</v>
          </cell>
          <cell r="B220"/>
          <cell r="C220"/>
          <cell r="D220"/>
        </row>
        <row r="221">
          <cell r="A221" t="str">
            <v>MA193</v>
          </cell>
          <cell r="B221"/>
          <cell r="C221"/>
          <cell r="D221"/>
        </row>
        <row r="222">
          <cell r="A222" t="str">
            <v>MA194</v>
          </cell>
          <cell r="B222"/>
          <cell r="C222"/>
          <cell r="D222"/>
        </row>
        <row r="223">
          <cell r="A223" t="str">
            <v>MA195</v>
          </cell>
          <cell r="B223"/>
          <cell r="C223"/>
          <cell r="D223"/>
        </row>
        <row r="224">
          <cell r="A224" t="str">
            <v>MA196</v>
          </cell>
          <cell r="B224"/>
          <cell r="C224"/>
          <cell r="D224"/>
        </row>
        <row r="225">
          <cell r="A225" t="str">
            <v>MA197</v>
          </cell>
          <cell r="B225"/>
          <cell r="C225"/>
          <cell r="D225"/>
        </row>
        <row r="226">
          <cell r="A226" t="str">
            <v>MA198</v>
          </cell>
          <cell r="B226"/>
          <cell r="C226"/>
          <cell r="D226"/>
        </row>
        <row r="227">
          <cell r="A227" t="str">
            <v>MA199</v>
          </cell>
          <cell r="B227"/>
          <cell r="C227"/>
          <cell r="D227"/>
        </row>
        <row r="228">
          <cell r="A228" t="str">
            <v>MA200</v>
          </cell>
          <cell r="B228"/>
          <cell r="C228"/>
          <cell r="D228"/>
        </row>
      </sheetData>
      <sheetData sheetId="20"/>
      <sheetData sheetId="21">
        <row r="1">
          <cell r="A1" t="str">
            <v>DEPARTAMENTO DE ANTIOQUIA</v>
          </cell>
          <cell r="B1"/>
          <cell r="C1"/>
          <cell r="D1"/>
        </row>
        <row r="2">
          <cell r="A2" t="str">
            <v>MUNICIPIO DE CAUCASIA</v>
          </cell>
          <cell r="B2"/>
          <cell r="C2"/>
          <cell r="D2"/>
        </row>
        <row r="3">
          <cell r="A3" t="str">
            <v>PROYECTO: CONSTRUCCION DE PAVIMENTO RIGIDO URBANO EN LA URBANIZACION VILLA SUAREZ DEL MUNICIPIO DE CAUCASIA ,ANTIOQUIA</v>
          </cell>
          <cell r="B3"/>
          <cell r="C3" t="str">
            <v>INSERTE ESCUDO ENTIDAD AQUÍ</v>
          </cell>
          <cell r="D3"/>
        </row>
        <row r="4">
          <cell r="A4"/>
          <cell r="C4"/>
          <cell r="D4"/>
        </row>
        <row r="5">
          <cell r="A5" t="str">
            <v>LISTADO DE INSUMOS - TRANSPORTES</v>
          </cell>
          <cell r="B5"/>
          <cell r="C5"/>
          <cell r="D5"/>
        </row>
        <row r="7">
          <cell r="A7" t="str">
            <v>CÓDIGO</v>
          </cell>
          <cell r="B7" t="str">
            <v>DESCRIPCIÓN</v>
          </cell>
          <cell r="C7" t="str">
            <v>UNIDAD</v>
          </cell>
          <cell r="D7" t="str">
            <v>VALOR UNITARIO</v>
          </cell>
        </row>
        <row r="8">
          <cell r="A8" t="str">
            <v>TR001</v>
          </cell>
          <cell r="B8" t="str">
            <v>TRANSPORTE DE INSUMOS GENERALES</v>
          </cell>
          <cell r="C8" t="str">
            <v>TON-KM</v>
          </cell>
          <cell r="D8">
            <v>1350</v>
          </cell>
        </row>
        <row r="9">
          <cell r="A9" t="str">
            <v>TR002</v>
          </cell>
          <cell r="B9" t="str">
            <v>TRANSPORTE DE MATERIALES DE PLAYA</v>
          </cell>
          <cell r="C9" t="str">
            <v>M3-KM</v>
          </cell>
          <cell r="D9">
            <v>1350</v>
          </cell>
        </row>
        <row r="10">
          <cell r="A10" t="str">
            <v>TR003</v>
          </cell>
          <cell r="B10" t="str">
            <v>TRANSPORTE DE MATERIAL DE EXCAVACIÓN</v>
          </cell>
          <cell r="C10" t="str">
            <v>M3-KM</v>
          </cell>
          <cell r="D10">
            <v>1350</v>
          </cell>
        </row>
        <row r="11">
          <cell r="A11" t="str">
            <v>TR004</v>
          </cell>
          <cell r="B11" t="str">
            <v>TRANSPORTE DE ESCOMBROS</v>
          </cell>
          <cell r="C11" t="str">
            <v>M3-KM</v>
          </cell>
          <cell r="D11">
            <v>1350</v>
          </cell>
        </row>
        <row r="12">
          <cell r="A12" t="str">
            <v>TR005</v>
          </cell>
          <cell r="B12" t="str">
            <v>TRANSPORTE DE MATERIALES GRANULARES</v>
          </cell>
          <cell r="C12" t="str">
            <v>M3-KM</v>
          </cell>
          <cell r="D12">
            <v>1350</v>
          </cell>
        </row>
        <row r="13">
          <cell r="A13" t="str">
            <v>TR006</v>
          </cell>
          <cell r="B13" t="str">
            <v>TRANSPORTE DE MEZCLAS ASFÁLTICAS</v>
          </cell>
          <cell r="C13" t="str">
            <v>TON-KM</v>
          </cell>
          <cell r="D13">
            <v>1350</v>
          </cell>
        </row>
        <row r="14">
          <cell r="A14" t="str">
            <v>TR007</v>
          </cell>
          <cell r="B14"/>
          <cell r="C14"/>
          <cell r="D14"/>
        </row>
        <row r="15">
          <cell r="A15" t="str">
            <v>TR008</v>
          </cell>
          <cell r="B15"/>
          <cell r="C15"/>
          <cell r="D15"/>
        </row>
        <row r="16">
          <cell r="A16" t="str">
            <v>TR009</v>
          </cell>
          <cell r="B16"/>
          <cell r="C16"/>
          <cell r="D16"/>
        </row>
        <row r="17">
          <cell r="A17" t="str">
            <v>TR010</v>
          </cell>
          <cell r="B17"/>
          <cell r="C17"/>
          <cell r="D17"/>
        </row>
        <row r="18">
          <cell r="A18" t="str">
            <v>TR011</v>
          </cell>
          <cell r="B18"/>
          <cell r="C18"/>
          <cell r="D18"/>
        </row>
        <row r="19">
          <cell r="A19" t="str">
            <v>TR012</v>
          </cell>
          <cell r="B19"/>
          <cell r="C19"/>
          <cell r="D19"/>
        </row>
        <row r="20">
          <cell r="A20" t="str">
            <v>TR013</v>
          </cell>
          <cell r="B20"/>
          <cell r="C20"/>
          <cell r="D20"/>
        </row>
        <row r="21">
          <cell r="A21" t="str">
            <v>TR014</v>
          </cell>
          <cell r="B21"/>
          <cell r="C21"/>
          <cell r="D21"/>
        </row>
        <row r="22">
          <cell r="A22" t="str">
            <v>TR015</v>
          </cell>
          <cell r="B22"/>
          <cell r="C22"/>
          <cell r="D22"/>
        </row>
        <row r="23">
          <cell r="A23" t="str">
            <v>TR016</v>
          </cell>
          <cell r="B23"/>
          <cell r="C23"/>
          <cell r="D23"/>
        </row>
        <row r="24">
          <cell r="A24" t="str">
            <v>TR017</v>
          </cell>
          <cell r="B24"/>
          <cell r="C24"/>
          <cell r="D24"/>
        </row>
        <row r="25">
          <cell r="A25" t="str">
            <v>TR018</v>
          </cell>
          <cell r="B25"/>
          <cell r="C25"/>
          <cell r="D25"/>
        </row>
        <row r="26">
          <cell r="A26" t="str">
            <v>TR019</v>
          </cell>
          <cell r="B26"/>
          <cell r="C26"/>
          <cell r="D26"/>
        </row>
        <row r="27">
          <cell r="A27" t="str">
            <v>TR020</v>
          </cell>
          <cell r="B27"/>
          <cell r="C27"/>
          <cell r="D27"/>
        </row>
        <row r="28">
          <cell r="A28" t="str">
            <v>TR021</v>
          </cell>
          <cell r="B28"/>
          <cell r="C28"/>
          <cell r="D28"/>
        </row>
        <row r="29">
          <cell r="A29" t="str">
            <v>TR022</v>
          </cell>
          <cell r="B29"/>
          <cell r="C29"/>
          <cell r="D29"/>
        </row>
        <row r="30">
          <cell r="A30" t="str">
            <v>TR023</v>
          </cell>
          <cell r="B30"/>
          <cell r="C30"/>
          <cell r="D30"/>
        </row>
        <row r="31">
          <cell r="A31" t="str">
            <v>TR024</v>
          </cell>
          <cell r="B31"/>
          <cell r="C31"/>
          <cell r="D31"/>
        </row>
        <row r="32">
          <cell r="A32" t="str">
            <v>TR025</v>
          </cell>
          <cell r="B32"/>
          <cell r="C32"/>
          <cell r="D32"/>
        </row>
        <row r="33">
          <cell r="A33" t="str">
            <v>TR026</v>
          </cell>
          <cell r="B33"/>
          <cell r="C33"/>
          <cell r="D33"/>
        </row>
        <row r="34">
          <cell r="A34" t="str">
            <v>TR027</v>
          </cell>
          <cell r="B34"/>
          <cell r="C34"/>
          <cell r="D34"/>
        </row>
        <row r="35">
          <cell r="A35" t="str">
            <v>TR028</v>
          </cell>
          <cell r="B35"/>
          <cell r="C35"/>
          <cell r="D35"/>
        </row>
        <row r="36">
          <cell r="A36" t="str">
            <v>TR029</v>
          </cell>
          <cell r="B36"/>
          <cell r="C36"/>
          <cell r="D36"/>
        </row>
        <row r="37">
          <cell r="A37" t="str">
            <v>TR030</v>
          </cell>
          <cell r="B37"/>
          <cell r="C37"/>
          <cell r="D37"/>
        </row>
        <row r="38">
          <cell r="A38" t="str">
            <v>TR031</v>
          </cell>
          <cell r="B38"/>
          <cell r="C38"/>
          <cell r="D38"/>
        </row>
        <row r="39">
          <cell r="A39" t="str">
            <v>TR032</v>
          </cell>
          <cell r="B39"/>
          <cell r="C39"/>
          <cell r="D39"/>
        </row>
        <row r="40">
          <cell r="A40" t="str">
            <v>TR033</v>
          </cell>
          <cell r="B40"/>
          <cell r="C40"/>
          <cell r="D40"/>
        </row>
        <row r="41">
          <cell r="A41" t="str">
            <v>TR034</v>
          </cell>
          <cell r="B41"/>
          <cell r="C41"/>
          <cell r="D41"/>
        </row>
        <row r="42">
          <cell r="A42" t="str">
            <v>TR035</v>
          </cell>
          <cell r="B42"/>
          <cell r="C42"/>
          <cell r="D42"/>
        </row>
        <row r="43">
          <cell r="A43" t="str">
            <v>TR036</v>
          </cell>
          <cell r="B43"/>
          <cell r="C43"/>
          <cell r="D43"/>
        </row>
        <row r="44">
          <cell r="A44" t="str">
            <v>TR037</v>
          </cell>
          <cell r="B44"/>
          <cell r="C44"/>
          <cell r="D44"/>
        </row>
        <row r="45">
          <cell r="A45" t="str">
            <v>TR038</v>
          </cell>
          <cell r="B45"/>
          <cell r="C45"/>
          <cell r="D45"/>
        </row>
        <row r="46">
          <cell r="A46" t="str">
            <v>TR039</v>
          </cell>
          <cell r="B46"/>
          <cell r="C46"/>
          <cell r="D46"/>
        </row>
        <row r="47">
          <cell r="A47" t="str">
            <v>TR040</v>
          </cell>
          <cell r="B47"/>
          <cell r="C47"/>
          <cell r="D47"/>
        </row>
      </sheetData>
      <sheetData sheetId="22">
        <row r="1">
          <cell r="A1" t="str">
            <v>DEPARTAMENTO DE ANTIOQUIA</v>
          </cell>
          <cell r="B1"/>
          <cell r="C1"/>
          <cell r="D1"/>
          <cell r="E1"/>
          <cell r="F1"/>
          <cell r="G1"/>
          <cell r="H1"/>
          <cell r="I1"/>
        </row>
        <row r="2">
          <cell r="A2" t="str">
            <v>MUNICIPIO DE CAUCASIA</v>
          </cell>
          <cell r="B2"/>
          <cell r="C2"/>
          <cell r="D2"/>
          <cell r="E2"/>
          <cell r="F2"/>
          <cell r="G2"/>
          <cell r="H2"/>
          <cell r="I2"/>
        </row>
        <row r="3">
          <cell r="A3" t="str">
            <v>PROYECTO: CONSTRUCCION DE PAVIMENTO RIGIDO URBANO EN LA URBANIZACION VILLA SUAREZ DEL MUNICIPIO DE CAUCASIA ,ANTIOQUIA</v>
          </cell>
          <cell r="B3"/>
          <cell r="C3"/>
          <cell r="D3"/>
          <cell r="E3"/>
          <cell r="F3"/>
          <cell r="G3"/>
          <cell r="H3" t="str">
            <v>INSERTE ESCUDO ENTIDAD AQUÍ</v>
          </cell>
          <cell r="I3"/>
        </row>
        <row r="4">
          <cell r="A4"/>
          <cell r="B4"/>
          <cell r="D4"/>
          <cell r="E4"/>
          <cell r="F4"/>
          <cell r="G4"/>
          <cell r="H4"/>
          <cell r="I4"/>
        </row>
        <row r="5">
          <cell r="A5" t="str">
            <v>LISTADO DE INSUMOS - MANO DE OBRA</v>
          </cell>
          <cell r="B5"/>
          <cell r="C5"/>
          <cell r="D5"/>
          <cell r="E5"/>
          <cell r="F5"/>
          <cell r="G5"/>
          <cell r="H5"/>
          <cell r="I5"/>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908526</v>
          </cell>
          <cell r="E8">
            <v>1.76</v>
          </cell>
          <cell r="F8">
            <v>1599006</v>
          </cell>
          <cell r="G8">
            <v>29869.347945205478</v>
          </cell>
          <cell r="H8">
            <v>22797.757917808212</v>
          </cell>
          <cell r="I8">
            <v>52667</v>
          </cell>
        </row>
        <row r="9">
          <cell r="A9" t="str">
            <v>MO002</v>
          </cell>
          <cell r="B9" t="str">
            <v>DIRECTOR DE INTERVENTORÍA</v>
          </cell>
          <cell r="C9" t="str">
            <v>ADMÓN</v>
          </cell>
          <cell r="D9">
            <v>5005978.26</v>
          </cell>
          <cell r="E9">
            <v>1.5</v>
          </cell>
          <cell r="F9">
            <v>7508967</v>
          </cell>
          <cell r="G9">
            <v>164580.10684931508</v>
          </cell>
          <cell r="H9">
            <v>82570.241797260329</v>
          </cell>
          <cell r="I9">
            <v>247150</v>
          </cell>
        </row>
        <row r="10">
          <cell r="A10" t="str">
            <v>MO003</v>
          </cell>
          <cell r="B10" t="str">
            <v>RESIDENTE DE OBRA</v>
          </cell>
          <cell r="C10" t="str">
            <v>ADMÓN</v>
          </cell>
          <cell r="D10">
            <v>3506910.36</v>
          </cell>
          <cell r="E10">
            <v>1.51</v>
          </cell>
          <cell r="F10">
            <v>5295435</v>
          </cell>
          <cell r="G10">
            <v>115295.68219178083</v>
          </cell>
          <cell r="H10">
            <v>58470.158071232872</v>
          </cell>
          <cell r="I10">
            <v>173766</v>
          </cell>
        </row>
        <row r="11">
          <cell r="A11" t="str">
            <v>MO004</v>
          </cell>
          <cell r="B11" t="str">
            <v>RESIDENTE DE INTERVENTORÍA</v>
          </cell>
          <cell r="C11" t="str">
            <v>ADMÓN</v>
          </cell>
          <cell r="D11">
            <v>3506910.36</v>
          </cell>
          <cell r="E11">
            <v>1.51</v>
          </cell>
          <cell r="F11">
            <v>5295435</v>
          </cell>
          <cell r="G11">
            <v>115295.68219178083</v>
          </cell>
          <cell r="H11">
            <v>58470.158071232872</v>
          </cell>
          <cell r="I11">
            <v>173766</v>
          </cell>
        </row>
        <row r="12">
          <cell r="A12" t="str">
            <v>MO005</v>
          </cell>
          <cell r="B12" t="str">
            <v>RESIDENTE AMBIENTAL</v>
          </cell>
          <cell r="C12" t="str">
            <v>ADMÓN</v>
          </cell>
          <cell r="D12">
            <v>3506910.36</v>
          </cell>
          <cell r="E12">
            <v>1.51</v>
          </cell>
          <cell r="F12">
            <v>5295435</v>
          </cell>
          <cell r="G12">
            <v>115295.68219178083</v>
          </cell>
          <cell r="H12">
            <v>58470.158071232872</v>
          </cell>
          <cell r="I12">
            <v>173766</v>
          </cell>
        </row>
        <row r="13">
          <cell r="A13" t="str">
            <v>MO006</v>
          </cell>
          <cell r="B13" t="str">
            <v>RESIDENTE SOCIAL</v>
          </cell>
          <cell r="C13" t="str">
            <v>ADMÓN</v>
          </cell>
          <cell r="D13">
            <v>2507531.7599999998</v>
          </cell>
          <cell r="E13">
            <v>1.51</v>
          </cell>
          <cell r="F13">
            <v>3786373</v>
          </cell>
          <cell r="G13">
            <v>82439.399999999994</v>
          </cell>
          <cell r="H13">
            <v>42403.436832876716</v>
          </cell>
          <cell r="I13">
            <v>124843</v>
          </cell>
        </row>
        <row r="14">
          <cell r="A14" t="str">
            <v>MO007</v>
          </cell>
          <cell r="B14" t="str">
            <v>AUXILIAR DE RESIDENCIA</v>
          </cell>
          <cell r="C14" t="str">
            <v>ADMÓN</v>
          </cell>
          <cell r="D14">
            <v>2507531.7599999998</v>
          </cell>
          <cell r="E14">
            <v>1.51</v>
          </cell>
          <cell r="F14">
            <v>3786373</v>
          </cell>
          <cell r="G14">
            <v>82439.399999999994</v>
          </cell>
          <cell r="H14">
            <v>42403.436832876716</v>
          </cell>
          <cell r="I14">
            <v>124843</v>
          </cell>
        </row>
        <row r="15">
          <cell r="A15" t="str">
            <v>MO008</v>
          </cell>
          <cell r="B15" t="str">
            <v>TECNÓLOGO SST</v>
          </cell>
          <cell r="C15" t="str">
            <v>ADMÓN</v>
          </cell>
          <cell r="D15">
            <v>1817052</v>
          </cell>
          <cell r="E15">
            <v>1.63</v>
          </cell>
          <cell r="F15">
            <v>2961795</v>
          </cell>
          <cell r="G15">
            <v>59738.695890410956</v>
          </cell>
          <cell r="H15">
            <v>37403.869063013706</v>
          </cell>
          <cell r="I15">
            <v>97143</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908526</v>
          </cell>
          <cell r="E18">
            <v>1.76</v>
          </cell>
          <cell r="F18">
            <v>1599006</v>
          </cell>
          <cell r="G18">
            <v>29869.347945205478</v>
          </cell>
          <cell r="H18">
            <v>22797.757917808212</v>
          </cell>
          <cell r="I18">
            <v>52667</v>
          </cell>
        </row>
        <row r="19">
          <cell r="A19" t="str">
            <v>MO038</v>
          </cell>
          <cell r="B19" t="str">
            <v>AUXILIAR PARE-SIGA</v>
          </cell>
          <cell r="C19" t="str">
            <v>OBRA</v>
          </cell>
          <cell r="D19">
            <v>908526</v>
          </cell>
          <cell r="E19">
            <v>1.79</v>
          </cell>
          <cell r="F19">
            <v>1626262</v>
          </cell>
          <cell r="G19">
            <v>29869.347945205478</v>
          </cell>
          <cell r="H19">
            <v>23542.14147945205</v>
          </cell>
          <cell r="I19">
            <v>53411</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MO040</v>
          </cell>
          <cell r="B21" t="str">
            <v>TECNÓLOGO SIG</v>
          </cell>
          <cell r="C21" t="str">
            <v>ADMÓN</v>
          </cell>
          <cell r="D21">
            <v>2089609.7999999998</v>
          </cell>
          <cell r="E21">
            <v>1.52</v>
          </cell>
          <cell r="F21">
            <v>3176207</v>
          </cell>
          <cell r="G21">
            <v>68699.501369863021</v>
          </cell>
          <cell r="H21">
            <v>35684.626169862982</v>
          </cell>
          <cell r="I21">
            <v>104384</v>
          </cell>
        </row>
        <row r="22">
          <cell r="A22" t="str">
            <v>MO016</v>
          </cell>
          <cell r="B22" t="str">
            <v>TOPÓGRAFO</v>
          </cell>
          <cell r="C22" t="str">
            <v>OBRA</v>
          </cell>
          <cell r="D22">
            <v>2725578</v>
          </cell>
          <cell r="E22">
            <v>1.52</v>
          </cell>
          <cell r="F22">
            <v>4142879</v>
          </cell>
          <cell r="G22">
            <v>89608.043835616438</v>
          </cell>
          <cell r="H22">
            <v>46653.286860273976</v>
          </cell>
          <cell r="I22">
            <v>136261</v>
          </cell>
        </row>
        <row r="23">
          <cell r="A23" t="str">
            <v>MO017</v>
          </cell>
          <cell r="B23" t="str">
            <v>CADENERO 1</v>
          </cell>
          <cell r="C23" t="str">
            <v>OBRA</v>
          </cell>
          <cell r="D23">
            <v>1635346.8</v>
          </cell>
          <cell r="E23">
            <v>1.66</v>
          </cell>
          <cell r="F23">
            <v>2714676</v>
          </cell>
          <cell r="G23">
            <v>53764.827397260276</v>
          </cell>
          <cell r="H23">
            <v>35227.029698630125</v>
          </cell>
          <cell r="I23">
            <v>88992</v>
          </cell>
        </row>
        <row r="24">
          <cell r="A24" t="str">
            <v>MO018</v>
          </cell>
          <cell r="B24" t="str">
            <v>CADENERO 2</v>
          </cell>
          <cell r="C24" t="str">
            <v>OBRA</v>
          </cell>
          <cell r="D24">
            <v>1226510.1000000001</v>
          </cell>
          <cell r="E24">
            <v>1.71</v>
          </cell>
          <cell r="F24">
            <v>2097332</v>
          </cell>
          <cell r="G24">
            <v>40323.61917808219</v>
          </cell>
          <cell r="H24">
            <v>28654.280043835628</v>
          </cell>
          <cell r="I24">
            <v>68978</v>
          </cell>
        </row>
        <row r="25">
          <cell r="A25" t="str">
            <v>MO033</v>
          </cell>
          <cell r="B25" t="str">
            <v>OPERADOR EQUIPO LIVIANO</v>
          </cell>
          <cell r="C25" t="str">
            <v>OBRA</v>
          </cell>
          <cell r="D25">
            <v>1181083.8</v>
          </cell>
          <cell r="E25">
            <v>1.72</v>
          </cell>
          <cell r="F25">
            <v>2031464</v>
          </cell>
          <cell r="G25">
            <v>38830.153424657532</v>
          </cell>
          <cell r="H25">
            <v>27923.975495890423</v>
          </cell>
          <cell r="I25">
            <v>66754</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MO025</v>
          </cell>
          <cell r="B27" t="str">
            <v>OFICIAL CARPINTERO</v>
          </cell>
          <cell r="C27" t="str">
            <v>OBRA</v>
          </cell>
          <cell r="D27">
            <v>1817052</v>
          </cell>
          <cell r="E27">
            <v>1.64</v>
          </cell>
          <cell r="F27">
            <v>2979965</v>
          </cell>
          <cell r="G27">
            <v>59738.695890410956</v>
          </cell>
          <cell r="H27">
            <v>38148.252624657551</v>
          </cell>
          <cell r="I27">
            <v>97887</v>
          </cell>
        </row>
        <row r="28">
          <cell r="A28" t="str">
            <v>MO026</v>
          </cell>
          <cell r="B28" t="str">
            <v>AYUDANTE CARPINTERO</v>
          </cell>
          <cell r="C28" t="str">
            <v>OBRA</v>
          </cell>
          <cell r="D28">
            <v>999378.60000000009</v>
          </cell>
          <cell r="E28">
            <v>1.76</v>
          </cell>
          <cell r="F28">
            <v>1758906</v>
          </cell>
          <cell r="G28">
            <v>32856.282191780825</v>
          </cell>
          <cell r="H28">
            <v>25002.751572602741</v>
          </cell>
          <cell r="I28">
            <v>57859</v>
          </cell>
        </row>
        <row r="29">
          <cell r="A29" t="str">
            <v>MO029</v>
          </cell>
          <cell r="B29" t="str">
            <v>OFICIAL DE OBRA CIVIL</v>
          </cell>
          <cell r="C29" t="str">
            <v>OBRA</v>
          </cell>
          <cell r="D29">
            <v>1817052</v>
          </cell>
          <cell r="E29">
            <v>1.64</v>
          </cell>
          <cell r="F29">
            <v>2979965</v>
          </cell>
          <cell r="G29">
            <v>59738.695890410956</v>
          </cell>
          <cell r="H29">
            <v>38148.252624657551</v>
          </cell>
          <cell r="I29">
            <v>97887</v>
          </cell>
        </row>
        <row r="30">
          <cell r="A30" t="str">
            <v/>
          </cell>
          <cell r="B30"/>
          <cell r="C30" t="str">
            <v/>
          </cell>
          <cell r="D30" t="str">
            <v/>
          </cell>
          <cell r="E30" t="str">
            <v/>
          </cell>
          <cell r="F30" t="str">
            <v/>
          </cell>
          <cell r="G30" t="str">
            <v/>
          </cell>
          <cell r="H30" t="str">
            <v/>
          </cell>
          <cell r="I30" t="str">
            <v/>
          </cell>
        </row>
        <row r="31">
          <cell r="A31" t="str">
            <v/>
          </cell>
          <cell r="B31"/>
          <cell r="C31" t="str">
            <v/>
          </cell>
          <cell r="D31" t="str">
            <v/>
          </cell>
          <cell r="E31" t="str">
            <v/>
          </cell>
          <cell r="F31" t="str">
            <v/>
          </cell>
          <cell r="G31" t="str">
            <v/>
          </cell>
          <cell r="H31" t="str">
            <v/>
          </cell>
          <cell r="I31" t="str">
            <v/>
          </cell>
        </row>
        <row r="32">
          <cell r="A32" t="str">
            <v/>
          </cell>
          <cell r="B32"/>
          <cell r="C32" t="str">
            <v/>
          </cell>
          <cell r="D32" t="str">
            <v/>
          </cell>
          <cell r="E32" t="str">
            <v/>
          </cell>
          <cell r="F32" t="str">
            <v/>
          </cell>
          <cell r="G32" t="str">
            <v/>
          </cell>
          <cell r="H32" t="str">
            <v/>
          </cell>
          <cell r="I32" t="str">
            <v/>
          </cell>
        </row>
        <row r="33">
          <cell r="A33" t="str">
            <v/>
          </cell>
          <cell r="B33"/>
          <cell r="C33" t="str">
            <v/>
          </cell>
          <cell r="D33" t="str">
            <v/>
          </cell>
          <cell r="E33" t="str">
            <v/>
          </cell>
          <cell r="F33" t="str">
            <v/>
          </cell>
          <cell r="G33" t="str">
            <v/>
          </cell>
          <cell r="H33" t="str">
            <v/>
          </cell>
          <cell r="I33" t="str">
            <v/>
          </cell>
        </row>
        <row r="34">
          <cell r="A34" t="str">
            <v/>
          </cell>
          <cell r="B34"/>
          <cell r="C34" t="str">
            <v/>
          </cell>
          <cell r="D34" t="str">
            <v/>
          </cell>
          <cell r="E34" t="str">
            <v/>
          </cell>
          <cell r="F34" t="str">
            <v/>
          </cell>
          <cell r="G34" t="str">
            <v/>
          </cell>
          <cell r="H34" t="str">
            <v/>
          </cell>
          <cell r="I34" t="str">
            <v/>
          </cell>
        </row>
        <row r="35">
          <cell r="A35" t="str">
            <v/>
          </cell>
          <cell r="B35"/>
          <cell r="C35" t="str">
            <v/>
          </cell>
          <cell r="D35" t="str">
            <v/>
          </cell>
          <cell r="E35" t="str">
            <v/>
          </cell>
          <cell r="F35" t="str">
            <v/>
          </cell>
          <cell r="G35" t="str">
            <v/>
          </cell>
          <cell r="H35" t="str">
            <v/>
          </cell>
          <cell r="I35" t="str">
            <v/>
          </cell>
        </row>
        <row r="36">
          <cell r="A36" t="str">
            <v/>
          </cell>
          <cell r="B36"/>
          <cell r="C36" t="str">
            <v/>
          </cell>
          <cell r="D36" t="str">
            <v/>
          </cell>
          <cell r="E36" t="str">
            <v/>
          </cell>
          <cell r="F36" t="str">
            <v/>
          </cell>
          <cell r="G36" t="str">
            <v/>
          </cell>
          <cell r="H36" t="str">
            <v/>
          </cell>
          <cell r="I36" t="str">
            <v/>
          </cell>
        </row>
        <row r="37">
          <cell r="A37" t="str">
            <v/>
          </cell>
          <cell r="B37"/>
          <cell r="C37" t="str">
            <v/>
          </cell>
          <cell r="D37" t="str">
            <v/>
          </cell>
          <cell r="E37" t="str">
            <v/>
          </cell>
          <cell r="F37" t="str">
            <v/>
          </cell>
          <cell r="G37" t="str">
            <v/>
          </cell>
          <cell r="H37" t="str">
            <v/>
          </cell>
          <cell r="I37" t="str">
            <v/>
          </cell>
        </row>
        <row r="38">
          <cell r="A38" t="str">
            <v/>
          </cell>
          <cell r="B38"/>
          <cell r="C38" t="str">
            <v/>
          </cell>
          <cell r="D38" t="str">
            <v/>
          </cell>
          <cell r="E38" t="str">
            <v/>
          </cell>
          <cell r="F38" t="str">
            <v/>
          </cell>
          <cell r="G38" t="str">
            <v/>
          </cell>
          <cell r="H38" t="str">
            <v/>
          </cell>
          <cell r="I38" t="str">
            <v/>
          </cell>
        </row>
        <row r="39">
          <cell r="A39" t="str">
            <v/>
          </cell>
          <cell r="B39"/>
          <cell r="C39" t="str">
            <v/>
          </cell>
          <cell r="D39" t="str">
            <v/>
          </cell>
          <cell r="E39" t="str">
            <v/>
          </cell>
          <cell r="F39" t="str">
            <v/>
          </cell>
          <cell r="G39" t="str">
            <v/>
          </cell>
          <cell r="H39" t="str">
            <v/>
          </cell>
          <cell r="I39" t="str">
            <v/>
          </cell>
        </row>
        <row r="40">
          <cell r="A40" t="str">
            <v/>
          </cell>
          <cell r="B40"/>
          <cell r="C40" t="str">
            <v/>
          </cell>
          <cell r="D40" t="str">
            <v/>
          </cell>
          <cell r="E40" t="str">
            <v/>
          </cell>
          <cell r="F40" t="str">
            <v/>
          </cell>
          <cell r="G40" t="str">
            <v/>
          </cell>
          <cell r="H40" t="str">
            <v/>
          </cell>
          <cell r="I40" t="str">
            <v/>
          </cell>
        </row>
        <row r="41">
          <cell r="A41" t="str">
            <v/>
          </cell>
          <cell r="B41"/>
          <cell r="C41" t="str">
            <v/>
          </cell>
          <cell r="D41" t="str">
            <v/>
          </cell>
          <cell r="E41" t="str">
            <v/>
          </cell>
          <cell r="F41" t="str">
            <v/>
          </cell>
          <cell r="G41" t="str">
            <v/>
          </cell>
          <cell r="H41" t="str">
            <v/>
          </cell>
          <cell r="I41" t="str">
            <v/>
          </cell>
        </row>
        <row r="42">
          <cell r="A42" t="str">
            <v/>
          </cell>
          <cell r="B42"/>
          <cell r="C42" t="str">
            <v/>
          </cell>
          <cell r="D42" t="str">
            <v/>
          </cell>
          <cell r="E42" t="str">
            <v/>
          </cell>
          <cell r="F42" t="str">
            <v/>
          </cell>
          <cell r="G42" t="str">
            <v/>
          </cell>
          <cell r="H42" t="str">
            <v/>
          </cell>
          <cell r="I42" t="str">
            <v/>
          </cell>
        </row>
        <row r="43">
          <cell r="A43" t="str">
            <v/>
          </cell>
          <cell r="B43"/>
          <cell r="C43" t="str">
            <v/>
          </cell>
          <cell r="D43" t="str">
            <v/>
          </cell>
          <cell r="E43" t="str">
            <v/>
          </cell>
          <cell r="F43" t="str">
            <v/>
          </cell>
          <cell r="G43" t="str">
            <v/>
          </cell>
          <cell r="H43" t="str">
            <v/>
          </cell>
          <cell r="I43" t="str">
            <v/>
          </cell>
        </row>
        <row r="44">
          <cell r="A44" t="str">
            <v/>
          </cell>
          <cell r="B44"/>
          <cell r="C44" t="str">
            <v/>
          </cell>
          <cell r="D44" t="str">
            <v/>
          </cell>
          <cell r="E44" t="str">
            <v/>
          </cell>
          <cell r="F44" t="str">
            <v/>
          </cell>
          <cell r="G44" t="str">
            <v/>
          </cell>
          <cell r="H44" t="str">
            <v/>
          </cell>
          <cell r="I44" t="str">
            <v/>
          </cell>
        </row>
        <row r="45">
          <cell r="A45" t="str">
            <v/>
          </cell>
          <cell r="B45"/>
          <cell r="C45" t="str">
            <v/>
          </cell>
          <cell r="D45" t="str">
            <v/>
          </cell>
          <cell r="E45" t="str">
            <v/>
          </cell>
          <cell r="F45" t="str">
            <v/>
          </cell>
          <cell r="G45" t="str">
            <v/>
          </cell>
          <cell r="H45" t="str">
            <v/>
          </cell>
          <cell r="I45" t="str">
            <v/>
          </cell>
        </row>
        <row r="46">
          <cell r="A46" t="str">
            <v/>
          </cell>
          <cell r="B46"/>
          <cell r="C46" t="str">
            <v/>
          </cell>
          <cell r="D46" t="str">
            <v/>
          </cell>
          <cell r="E46" t="str">
            <v/>
          </cell>
          <cell r="F46" t="str">
            <v/>
          </cell>
          <cell r="G46" t="str">
            <v/>
          </cell>
          <cell r="H46" t="str">
            <v/>
          </cell>
          <cell r="I46" t="str">
            <v/>
          </cell>
        </row>
        <row r="47">
          <cell r="A47" t="str">
            <v/>
          </cell>
          <cell r="B47"/>
          <cell r="C47" t="str">
            <v/>
          </cell>
          <cell r="D47" t="str">
            <v/>
          </cell>
          <cell r="E47" t="str">
            <v/>
          </cell>
          <cell r="F47" t="str">
            <v/>
          </cell>
          <cell r="G47" t="str">
            <v/>
          </cell>
          <cell r="H47" t="str">
            <v/>
          </cell>
          <cell r="I47" t="str">
            <v/>
          </cell>
        </row>
        <row r="48">
          <cell r="A48" t="str">
            <v/>
          </cell>
          <cell r="B48"/>
          <cell r="C48" t="str">
            <v/>
          </cell>
          <cell r="D48" t="str">
            <v/>
          </cell>
          <cell r="E48" t="str">
            <v/>
          </cell>
          <cell r="F48" t="str">
            <v/>
          </cell>
          <cell r="G48" t="str">
            <v/>
          </cell>
          <cell r="H48" t="str">
            <v/>
          </cell>
          <cell r="I48" t="str">
            <v/>
          </cell>
        </row>
        <row r="49">
          <cell r="A49" t="str">
            <v/>
          </cell>
          <cell r="B49"/>
          <cell r="C49" t="str">
            <v/>
          </cell>
          <cell r="D49" t="str">
            <v/>
          </cell>
          <cell r="E49" t="str">
            <v/>
          </cell>
          <cell r="F49" t="str">
            <v/>
          </cell>
          <cell r="G49" t="str">
            <v/>
          </cell>
          <cell r="H49" t="str">
            <v/>
          </cell>
          <cell r="I49" t="str">
            <v/>
          </cell>
        </row>
        <row r="50">
          <cell r="A50" t="str">
            <v/>
          </cell>
          <cell r="B50"/>
          <cell r="C50" t="str">
            <v/>
          </cell>
          <cell r="D50" t="str">
            <v/>
          </cell>
          <cell r="E50" t="str">
            <v/>
          </cell>
          <cell r="F50" t="str">
            <v/>
          </cell>
          <cell r="G50" t="str">
            <v/>
          </cell>
          <cell r="H50" t="str">
            <v/>
          </cell>
          <cell r="I50" t="str">
            <v/>
          </cell>
        </row>
        <row r="51">
          <cell r="A51" t="str">
            <v/>
          </cell>
          <cell r="B51"/>
          <cell r="C51" t="str">
            <v/>
          </cell>
          <cell r="D51" t="str">
            <v/>
          </cell>
          <cell r="E51" t="str">
            <v/>
          </cell>
          <cell r="F51" t="str">
            <v/>
          </cell>
          <cell r="G51" t="str">
            <v/>
          </cell>
          <cell r="H51" t="str">
            <v/>
          </cell>
          <cell r="I51" t="str">
            <v/>
          </cell>
        </row>
        <row r="52">
          <cell r="A52" t="str">
            <v/>
          </cell>
          <cell r="B52"/>
          <cell r="C52" t="str">
            <v/>
          </cell>
          <cell r="D52" t="str">
            <v/>
          </cell>
          <cell r="E52" t="str">
            <v/>
          </cell>
          <cell r="F52" t="str">
            <v/>
          </cell>
          <cell r="G52" t="str">
            <v/>
          </cell>
          <cell r="H52" t="str">
            <v/>
          </cell>
          <cell r="I52" t="str">
            <v/>
          </cell>
        </row>
        <row r="53">
          <cell r="A53" t="str">
            <v/>
          </cell>
          <cell r="B53"/>
          <cell r="C53" t="str">
            <v/>
          </cell>
          <cell r="D53" t="str">
            <v/>
          </cell>
          <cell r="E53" t="str">
            <v/>
          </cell>
          <cell r="F53" t="str">
            <v/>
          </cell>
          <cell r="G53" t="str">
            <v/>
          </cell>
          <cell r="H53" t="str">
            <v/>
          </cell>
          <cell r="I53" t="str">
            <v/>
          </cell>
        </row>
        <row r="54">
          <cell r="A54" t="str">
            <v/>
          </cell>
          <cell r="B54"/>
          <cell r="C54" t="str">
            <v/>
          </cell>
          <cell r="D54" t="str">
            <v/>
          </cell>
          <cell r="E54" t="str">
            <v/>
          </cell>
          <cell r="F54" t="str">
            <v/>
          </cell>
          <cell r="G54" t="str">
            <v/>
          </cell>
          <cell r="H54" t="str">
            <v/>
          </cell>
          <cell r="I54" t="str">
            <v/>
          </cell>
        </row>
        <row r="55">
          <cell r="A55" t="str">
            <v/>
          </cell>
          <cell r="B55"/>
          <cell r="C55" t="str">
            <v/>
          </cell>
          <cell r="D55" t="str">
            <v/>
          </cell>
          <cell r="E55" t="str">
            <v/>
          </cell>
          <cell r="F55" t="str">
            <v/>
          </cell>
          <cell r="G55" t="str">
            <v/>
          </cell>
          <cell r="H55" t="str">
            <v/>
          </cell>
          <cell r="I55" t="str">
            <v/>
          </cell>
        </row>
        <row r="56">
          <cell r="A56" t="str">
            <v/>
          </cell>
          <cell r="B56"/>
          <cell r="C56" t="str">
            <v/>
          </cell>
          <cell r="D56" t="str">
            <v/>
          </cell>
          <cell r="E56" t="str">
            <v/>
          </cell>
          <cell r="F56" t="str">
            <v/>
          </cell>
          <cell r="G56" t="str">
            <v/>
          </cell>
          <cell r="H56" t="str">
            <v/>
          </cell>
          <cell r="I56" t="str">
            <v/>
          </cell>
        </row>
        <row r="57">
          <cell r="A57" t="str">
            <v/>
          </cell>
          <cell r="B57"/>
          <cell r="C57" t="str">
            <v/>
          </cell>
          <cell r="D57" t="str">
            <v/>
          </cell>
          <cell r="E57" t="str">
            <v/>
          </cell>
          <cell r="F57" t="str">
            <v/>
          </cell>
          <cell r="G57" t="str">
            <v/>
          </cell>
          <cell r="H57" t="str">
            <v/>
          </cell>
          <cell r="I57" t="str">
            <v/>
          </cell>
        </row>
        <row r="58">
          <cell r="A58" t="str">
            <v/>
          </cell>
          <cell r="B58"/>
          <cell r="C58" t="str">
            <v/>
          </cell>
          <cell r="D58" t="str">
            <v/>
          </cell>
          <cell r="E58" t="str">
            <v/>
          </cell>
          <cell r="F58" t="str">
            <v/>
          </cell>
          <cell r="G58" t="str">
            <v/>
          </cell>
          <cell r="H58" t="str">
            <v/>
          </cell>
          <cell r="I58" t="str">
            <v/>
          </cell>
        </row>
        <row r="59">
          <cell r="A59" t="str">
            <v/>
          </cell>
          <cell r="B59"/>
          <cell r="C59" t="str">
            <v/>
          </cell>
          <cell r="D59" t="str">
            <v/>
          </cell>
          <cell r="E59" t="str">
            <v/>
          </cell>
          <cell r="F59" t="str">
            <v/>
          </cell>
          <cell r="G59" t="str">
            <v/>
          </cell>
          <cell r="H59" t="str">
            <v/>
          </cell>
          <cell r="I59" t="str">
            <v/>
          </cell>
        </row>
        <row r="60">
          <cell r="A60" t="str">
            <v/>
          </cell>
          <cell r="B60"/>
          <cell r="C60" t="str">
            <v/>
          </cell>
          <cell r="D60" t="str">
            <v/>
          </cell>
          <cell r="E60" t="str">
            <v/>
          </cell>
          <cell r="F60" t="str">
            <v/>
          </cell>
          <cell r="G60" t="str">
            <v/>
          </cell>
          <cell r="H60" t="str">
            <v/>
          </cell>
          <cell r="I60" t="str">
            <v/>
          </cell>
        </row>
        <row r="61">
          <cell r="A61" t="str">
            <v/>
          </cell>
          <cell r="B61"/>
          <cell r="C61" t="str">
            <v/>
          </cell>
          <cell r="D61" t="str">
            <v/>
          </cell>
          <cell r="E61" t="str">
            <v/>
          </cell>
          <cell r="F61" t="str">
            <v/>
          </cell>
          <cell r="G61" t="str">
            <v/>
          </cell>
          <cell r="H61" t="str">
            <v/>
          </cell>
          <cell r="I61" t="str">
            <v/>
          </cell>
        </row>
        <row r="62">
          <cell r="A62" t="str">
            <v/>
          </cell>
          <cell r="B62"/>
          <cell r="C62" t="str">
            <v/>
          </cell>
          <cell r="D62" t="str">
            <v/>
          </cell>
          <cell r="E62" t="str">
            <v/>
          </cell>
          <cell r="F62" t="str">
            <v/>
          </cell>
          <cell r="G62" t="str">
            <v/>
          </cell>
          <cell r="H62" t="str">
            <v/>
          </cell>
          <cell r="I62" t="str">
            <v/>
          </cell>
        </row>
        <row r="63">
          <cell r="A63" t="str">
            <v/>
          </cell>
          <cell r="B63"/>
          <cell r="C63" t="str">
            <v/>
          </cell>
          <cell r="D63" t="str">
            <v/>
          </cell>
          <cell r="E63" t="str">
            <v/>
          </cell>
          <cell r="F63" t="str">
            <v/>
          </cell>
          <cell r="G63" t="str">
            <v/>
          </cell>
          <cell r="H63" t="str">
            <v/>
          </cell>
          <cell r="I63" t="str">
            <v/>
          </cell>
        </row>
      </sheetData>
      <sheetData sheetId="23">
        <row r="1">
          <cell r="A1" t="str">
            <v>DEPARTAMENTO DE ANTIOQUIA</v>
          </cell>
          <cell r="B1"/>
          <cell r="C1"/>
          <cell r="D1"/>
        </row>
        <row r="2">
          <cell r="A2" t="str">
            <v>MUNICIPIO DE CAUCASIA</v>
          </cell>
          <cell r="B2"/>
          <cell r="C2"/>
          <cell r="D2"/>
        </row>
        <row r="3">
          <cell r="A3" t="str">
            <v>PROYECTO: CONSTRUCCION DE PAVIMENTO RIGIDO URBANO EN LA URBANIZACION VILLA SUAREZ DEL MUNICIPIO DE CAUCASIA ,ANTIOQUIA</v>
          </cell>
          <cell r="B3"/>
          <cell r="C3" t="str">
            <v>INSERTE ESCUDO ENTIDAD AQUÍ</v>
          </cell>
          <cell r="D3"/>
        </row>
        <row r="4">
          <cell r="A4"/>
          <cell r="B4"/>
          <cell r="C4"/>
          <cell r="D4"/>
        </row>
        <row r="5">
          <cell r="A5" t="str">
            <v>LISTADO DE INSUMOS - SERVICIOS</v>
          </cell>
          <cell r="B5"/>
          <cell r="C5"/>
          <cell r="D5"/>
        </row>
        <row r="7">
          <cell r="A7" t="str">
            <v>CÓDIGO</v>
          </cell>
          <cell r="B7" t="str">
            <v>DESCRIPCIÓN</v>
          </cell>
          <cell r="C7" t="str">
            <v>UNIDAD</v>
          </cell>
          <cell r="D7" t="str">
            <v>VALOR UNITARIO</v>
          </cell>
        </row>
        <row r="8">
          <cell r="A8"/>
          <cell r="B8" t="str">
            <v>APU AUXILIARES</v>
          </cell>
          <cell r="C8"/>
          <cell r="D8"/>
        </row>
        <row r="9">
          <cell r="A9" t="str">
            <v>SA020</v>
          </cell>
          <cell r="B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C9" t="str">
            <v>DÍA</v>
          </cell>
          <cell r="D9" t="str">
            <v/>
          </cell>
        </row>
        <row r="10">
          <cell r="A10" t="str">
            <v>SA021</v>
          </cell>
          <cell r="B10"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C10" t="str">
            <v>DÍA</v>
          </cell>
          <cell r="D10" t="str">
            <v/>
          </cell>
        </row>
        <row r="11">
          <cell r="A11"/>
          <cell r="B11" t="str">
            <v>SERVICIOS</v>
          </cell>
          <cell r="C11"/>
          <cell r="D11"/>
        </row>
        <row r="12">
          <cell r="A12" t="str">
            <v>SE001</v>
          </cell>
          <cell r="B12" t="str">
            <v>DERECHO A BOTADERO</v>
          </cell>
          <cell r="C12" t="str">
            <v>M3</v>
          </cell>
          <cell r="D12">
            <v>5000</v>
          </cell>
        </row>
        <row r="13">
          <cell r="A13"/>
          <cell r="B13"/>
          <cell r="C13"/>
          <cell r="D13"/>
        </row>
        <row r="14">
          <cell r="A14"/>
          <cell r="B14"/>
          <cell r="C14"/>
          <cell r="D14"/>
        </row>
        <row r="15">
          <cell r="A15"/>
          <cell r="B15"/>
          <cell r="C15"/>
          <cell r="D15"/>
        </row>
        <row r="16">
          <cell r="A16"/>
          <cell r="B16"/>
          <cell r="C16"/>
          <cell r="D16"/>
        </row>
        <row r="17">
          <cell r="A17"/>
          <cell r="B17"/>
          <cell r="C17"/>
          <cell r="D17"/>
        </row>
        <row r="18">
          <cell r="A18"/>
          <cell r="B18"/>
          <cell r="C18"/>
          <cell r="D18"/>
        </row>
        <row r="19">
          <cell r="A19"/>
          <cell r="B19"/>
          <cell r="C19"/>
          <cell r="D19"/>
        </row>
        <row r="20">
          <cell r="A20"/>
          <cell r="B20"/>
          <cell r="C20"/>
          <cell r="D20"/>
        </row>
        <row r="21">
          <cell r="A21"/>
          <cell r="B21"/>
          <cell r="C21"/>
          <cell r="D21"/>
        </row>
        <row r="22">
          <cell r="A22"/>
          <cell r="B22"/>
          <cell r="C22"/>
          <cell r="D22"/>
        </row>
        <row r="23">
          <cell r="A23"/>
          <cell r="B23"/>
          <cell r="C23"/>
          <cell r="D23"/>
        </row>
        <row r="24">
          <cell r="A24"/>
          <cell r="B24"/>
          <cell r="C24"/>
          <cell r="D24"/>
        </row>
        <row r="25">
          <cell r="A25"/>
          <cell r="B25"/>
          <cell r="C25"/>
          <cell r="D25"/>
        </row>
        <row r="26">
          <cell r="A26"/>
          <cell r="B26"/>
          <cell r="C26"/>
          <cell r="D26"/>
        </row>
        <row r="27">
          <cell r="A27"/>
          <cell r="B27"/>
          <cell r="C27"/>
          <cell r="D27"/>
        </row>
        <row r="28">
          <cell r="A28"/>
          <cell r="B28"/>
          <cell r="C28"/>
          <cell r="D28"/>
        </row>
        <row r="29">
          <cell r="A29"/>
          <cell r="B29"/>
          <cell r="C29"/>
          <cell r="D29"/>
        </row>
        <row r="30">
          <cell r="A30"/>
          <cell r="B30"/>
          <cell r="C30"/>
          <cell r="D30"/>
        </row>
        <row r="31">
          <cell r="A31"/>
          <cell r="B31"/>
          <cell r="C31"/>
          <cell r="D31"/>
        </row>
        <row r="32">
          <cell r="A32"/>
          <cell r="B32"/>
          <cell r="C32"/>
          <cell r="D32"/>
        </row>
        <row r="33">
          <cell r="A33"/>
          <cell r="B33"/>
          <cell r="C33"/>
          <cell r="D33"/>
        </row>
        <row r="34">
          <cell r="A34"/>
          <cell r="B34"/>
          <cell r="C34"/>
          <cell r="D34"/>
        </row>
        <row r="35">
          <cell r="A35"/>
          <cell r="B35"/>
          <cell r="C35"/>
          <cell r="D35"/>
        </row>
        <row r="36">
          <cell r="A36"/>
          <cell r="B36"/>
          <cell r="C36"/>
          <cell r="D36"/>
        </row>
        <row r="37">
          <cell r="A37"/>
          <cell r="B37"/>
          <cell r="C37"/>
          <cell r="D37"/>
        </row>
        <row r="38">
          <cell r="A38"/>
          <cell r="B38"/>
          <cell r="C38"/>
          <cell r="D38"/>
        </row>
        <row r="39">
          <cell r="A39"/>
          <cell r="B39"/>
          <cell r="C39"/>
          <cell r="D39"/>
        </row>
        <row r="40">
          <cell r="A40"/>
          <cell r="B40"/>
          <cell r="C40"/>
          <cell r="D40"/>
        </row>
        <row r="41">
          <cell r="A41"/>
          <cell r="B41"/>
          <cell r="C41"/>
          <cell r="D41"/>
        </row>
        <row r="42">
          <cell r="A42"/>
          <cell r="B42"/>
          <cell r="C42"/>
          <cell r="D42"/>
        </row>
        <row r="43">
          <cell r="A43"/>
          <cell r="B43"/>
          <cell r="C43"/>
          <cell r="D43"/>
        </row>
        <row r="44">
          <cell r="A44"/>
          <cell r="B44"/>
          <cell r="C44"/>
          <cell r="D44"/>
        </row>
        <row r="45">
          <cell r="A45"/>
          <cell r="B45"/>
          <cell r="C45"/>
          <cell r="D45"/>
        </row>
        <row r="46">
          <cell r="A46"/>
          <cell r="B46"/>
          <cell r="C46"/>
          <cell r="D46"/>
        </row>
        <row r="47">
          <cell r="A47"/>
          <cell r="B47"/>
          <cell r="C47"/>
          <cell r="D47"/>
        </row>
        <row r="48">
          <cell r="A48"/>
          <cell r="B48"/>
          <cell r="C48"/>
          <cell r="D48"/>
        </row>
        <row r="49">
          <cell r="A49"/>
          <cell r="B49"/>
          <cell r="C49"/>
          <cell r="D49"/>
        </row>
        <row r="50">
          <cell r="A50"/>
          <cell r="B50"/>
          <cell r="C50"/>
          <cell r="D50"/>
        </row>
        <row r="51">
          <cell r="A51"/>
          <cell r="B51"/>
          <cell r="C51"/>
          <cell r="D51"/>
        </row>
        <row r="52">
          <cell r="A52"/>
          <cell r="B52"/>
          <cell r="C52"/>
          <cell r="D52"/>
        </row>
        <row r="53">
          <cell r="A53"/>
          <cell r="B53"/>
          <cell r="C53"/>
          <cell r="D53"/>
        </row>
      </sheetData>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row r="6">
          <cell r="B6">
            <v>6.9</v>
          </cell>
        </row>
        <row r="7">
          <cell r="B7">
            <v>29.8</v>
          </cell>
        </row>
        <row r="9">
          <cell r="B9">
            <v>21.66</v>
          </cell>
        </row>
        <row r="10">
          <cell r="B10">
            <v>3.32</v>
          </cell>
        </row>
        <row r="11">
          <cell r="B11">
            <v>25.85</v>
          </cell>
        </row>
        <row r="12">
          <cell r="B12">
            <v>6.97</v>
          </cell>
        </row>
        <row r="13">
          <cell r="B13">
            <v>24.13</v>
          </cell>
        </row>
        <row r="15">
          <cell r="B15">
            <v>127</v>
          </cell>
        </row>
        <row r="16">
          <cell r="B16">
            <v>116</v>
          </cell>
        </row>
        <row r="17">
          <cell r="B17">
            <v>101.3</v>
          </cell>
        </row>
        <row r="18">
          <cell r="B18">
            <v>102.6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A1" t="str">
            <v>DEPARTAMENTO DE ANTIOQUIA</v>
          </cell>
          <cell r="F1" t="str">
            <v/>
          </cell>
        </row>
        <row r="2">
          <cell r="A2" t="str">
            <v>MUNICIPIO DE CIUDAD BOLÍVAR</v>
          </cell>
        </row>
        <row r="3">
          <cell r="A3" t="str">
            <v>PROYECTO: MEJORAMIENTO DE VÍAS TERCIARIAS, PARA LA REACTIVACIÓN ECONÓMICA, EN LOS MUNICIPIOS DE CIUDAD BOLÍVAR, HISPANIA, SALGAR Y BETANIA, EN EL DEPARTAMENTO DE ANTIOQUIA.</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 (MUNICIPIO DE BETANIA)</v>
          </cell>
          <cell r="E8" t="str">
            <v>M3</v>
          </cell>
          <cell r="F8" t="str">
            <v>N.D.</v>
          </cell>
          <cell r="G8">
            <v>368855</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53440</v>
          </cell>
          <cell r="F14">
            <v>9</v>
          </cell>
          <cell r="G14">
            <v>5937.7777777777774</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46441.333333333328</v>
          </cell>
          <cell r="G18">
            <v>2322.0666666666666</v>
          </cell>
        </row>
        <row r="19">
          <cell r="F19" t="str">
            <v>SUBTOTAL</v>
          </cell>
          <cell r="G19">
            <v>8259.8444444444431</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 Incluye transporte. (MUNICIPIO DE BETANIA)</v>
          </cell>
          <cell r="C23" t="str">
            <v>SC</v>
          </cell>
          <cell r="D23">
            <v>4.83</v>
          </cell>
          <cell r="F23">
            <v>32850</v>
          </cell>
          <cell r="G23">
            <v>158665.5</v>
          </cell>
        </row>
        <row r="24">
          <cell r="A24" t="str">
            <v>MA009</v>
          </cell>
          <cell r="B24" t="str">
            <v>ARENA FINA PARA CONCRETOS</v>
          </cell>
          <cell r="C24" t="str">
            <v>M3</v>
          </cell>
          <cell r="D24">
            <v>0.57999999999999996</v>
          </cell>
          <cell r="F24">
            <v>57049</v>
          </cell>
          <cell r="G24">
            <v>33088.42</v>
          </cell>
        </row>
        <row r="25">
          <cell r="A25" t="str">
            <v>MA010</v>
          </cell>
          <cell r="B25" t="str">
            <v>TRITURADO 3/4"</v>
          </cell>
          <cell r="C25" t="str">
            <v>M3</v>
          </cell>
          <cell r="D25">
            <v>0.97</v>
          </cell>
          <cell r="F25">
            <v>54880</v>
          </cell>
          <cell r="G25">
            <v>53233.599999999999</v>
          </cell>
        </row>
        <row r="26">
          <cell r="A26" t="str">
            <v>MA011</v>
          </cell>
          <cell r="B26" t="str">
            <v>AGUA</v>
          </cell>
          <cell r="C26" t="str">
            <v>LT</v>
          </cell>
          <cell r="D26">
            <v>170</v>
          </cell>
          <cell r="E26">
            <v>0.1</v>
          </cell>
          <cell r="F26">
            <v>50</v>
          </cell>
          <cell r="G26">
            <v>9350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254337.52</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1.5499999999999998</v>
          </cell>
          <cell r="E34">
            <v>29.8</v>
          </cell>
          <cell r="F34">
            <v>1295</v>
          </cell>
          <cell r="G34">
            <v>59816.049999999996</v>
          </cell>
        </row>
        <row r="35">
          <cell r="A35" t="str">
            <v/>
          </cell>
          <cell r="F35" t="str">
            <v/>
          </cell>
          <cell r="G35" t="str">
            <v/>
          </cell>
        </row>
        <row r="36">
          <cell r="A36" t="str">
            <v/>
          </cell>
          <cell r="F36" t="str">
            <v/>
          </cell>
          <cell r="G36" t="str">
            <v/>
          </cell>
        </row>
        <row r="37">
          <cell r="F37" t="str">
            <v>SUBTOTAL</v>
          </cell>
          <cell r="G37">
            <v>59816.049999999996</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100807</v>
          </cell>
          <cell r="F41">
            <v>9</v>
          </cell>
          <cell r="G41">
            <v>11200.777777777777</v>
          </cell>
        </row>
        <row r="42">
          <cell r="A42" t="str">
            <v>MO032</v>
          </cell>
          <cell r="B42" t="str">
            <v>AYUDANTE RASO</v>
          </cell>
          <cell r="D42">
            <v>5</v>
          </cell>
          <cell r="E42">
            <v>63433</v>
          </cell>
          <cell r="F42">
            <v>9</v>
          </cell>
          <cell r="G42">
            <v>35240.555555555555</v>
          </cell>
        </row>
        <row r="43">
          <cell r="A43" t="str">
            <v/>
          </cell>
          <cell r="E43" t="str">
            <v/>
          </cell>
          <cell r="F43" t="str">
            <v/>
          </cell>
          <cell r="G43" t="str">
            <v/>
          </cell>
        </row>
        <row r="44">
          <cell r="A44" t="str">
            <v/>
          </cell>
          <cell r="E44" t="str">
            <v/>
          </cell>
          <cell r="F44" t="str">
            <v/>
          </cell>
          <cell r="G44" t="str">
            <v/>
          </cell>
        </row>
        <row r="45">
          <cell r="F45" t="str">
            <v>SUBTOTAL</v>
          </cell>
          <cell r="G45">
            <v>46441.333333333328</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368855</v>
          </cell>
        </row>
        <row r="56">
          <cell r="A56" t="str">
            <v>2. COSTOS INDIRECTOS</v>
          </cell>
        </row>
        <row r="58">
          <cell r="A58" t="str">
            <v>DESCRIPCIÓN</v>
          </cell>
          <cell r="F58" t="str">
            <v>PORCENTAJE</v>
          </cell>
          <cell r="G58" t="str">
            <v>VALOR TOTAL</v>
          </cell>
        </row>
        <row r="59">
          <cell r="A59" t="str">
            <v>ADMINISTRACION</v>
          </cell>
          <cell r="F59">
            <v>0.25440000000000002</v>
          </cell>
          <cell r="G59">
            <v>93836.712</v>
          </cell>
        </row>
        <row r="60">
          <cell r="A60" t="str">
            <v>IMPREVISTOS</v>
          </cell>
          <cell r="F60">
            <v>0.01</v>
          </cell>
          <cell r="G60">
            <v>3688.55</v>
          </cell>
        </row>
        <row r="61">
          <cell r="A61" t="str">
            <v>UTILIDADES</v>
          </cell>
          <cell r="F61">
            <v>0.05</v>
          </cell>
          <cell r="G61">
            <v>18442.75</v>
          </cell>
        </row>
        <row r="62">
          <cell r="A62" t="str">
            <v>TOTAL COSTO INDIRECTO</v>
          </cell>
          <cell r="F62">
            <v>0.31440000000000001</v>
          </cell>
          <cell r="G62">
            <v>115968</v>
          </cell>
        </row>
        <row r="64">
          <cell r="A64" t="str">
            <v>PRECIO UNITARIO TOTAL APROXIMADO AL PESO</v>
          </cell>
          <cell r="G64">
            <v>484823</v>
          </cell>
        </row>
        <row r="66">
          <cell r="B66" t="str">
            <v>RESPONSABLE: HAROLDO A. ARTEAGA ESPINOSA</v>
          </cell>
        </row>
        <row r="67">
          <cell r="B67" t="str">
            <v>ASESOR DE PROYECTOS</v>
          </cell>
        </row>
        <row r="68">
          <cell r="B68" t="str">
            <v/>
          </cell>
        </row>
        <row r="69">
          <cell r="B69" t="str">
            <v>M.P. 22202-175769 COR</v>
          </cell>
          <cell r="D69" t="str">
            <v>FIRMA RESPONSABLE</v>
          </cell>
        </row>
        <row r="70">
          <cell r="A70" t="str">
            <v>DEPARTAMENTO DE ANTIOQUIA</v>
          </cell>
          <cell r="F70" t="str">
            <v/>
          </cell>
        </row>
        <row r="71">
          <cell r="A71" t="str">
            <v>MUNICIPIO DE CIUDAD BOLÍVAR</v>
          </cell>
        </row>
        <row r="72">
          <cell r="A72" t="str">
            <v>PROYECTO: MEJORAMIENTO DE VÍAS TERCIARIAS, PARA LA REACTIVACIÓN ECONÓMICA, EN LOS MUNICIPIOS DE CIUDAD BOLÍVAR, HISPANIA, SALGAR Y BETANIA, EN EL DEPARTAMENTO DE ANTIOQUIA.</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 (MUNICIPIO DE BETANIA)</v>
          </cell>
          <cell r="E77" t="str">
            <v>M3</v>
          </cell>
          <cell r="F77" t="str">
            <v>N.D.</v>
          </cell>
          <cell r="G77">
            <v>403614</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53440</v>
          </cell>
          <cell r="F83">
            <v>8</v>
          </cell>
          <cell r="G83">
            <v>6680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36388.25</v>
          </cell>
          <cell r="G87">
            <v>1819.4125000000001</v>
          </cell>
        </row>
        <row r="88">
          <cell r="F88" t="str">
            <v>SUBTOTAL</v>
          </cell>
          <cell r="G88">
            <v>8499.4125000000004</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 Incluye transporte. (MUNICIPIO DE BETANIA)</v>
          </cell>
          <cell r="C92" t="str">
            <v>SC</v>
          </cell>
          <cell r="D92">
            <v>6</v>
          </cell>
          <cell r="E92">
            <v>0.05</v>
          </cell>
          <cell r="F92">
            <v>32850</v>
          </cell>
          <cell r="G92">
            <v>206955</v>
          </cell>
        </row>
        <row r="93">
          <cell r="A93" t="str">
            <v>MA009</v>
          </cell>
          <cell r="B93" t="str">
            <v>ARENA FINA PARA CONCRETOS</v>
          </cell>
          <cell r="C93" t="str">
            <v>M3</v>
          </cell>
          <cell r="D93">
            <v>0.48</v>
          </cell>
          <cell r="E93">
            <v>0.05</v>
          </cell>
          <cell r="F93">
            <v>57049</v>
          </cell>
          <cell r="G93">
            <v>28752.696</v>
          </cell>
        </row>
        <row r="94">
          <cell r="A94" t="str">
            <v>MA010</v>
          </cell>
          <cell r="B94" t="str">
            <v>TRITURADO 3/4"</v>
          </cell>
          <cell r="C94" t="str">
            <v>M3</v>
          </cell>
          <cell r="D94">
            <v>0.96</v>
          </cell>
          <cell r="E94">
            <v>0.05</v>
          </cell>
          <cell r="F94">
            <v>54880</v>
          </cell>
          <cell r="G94">
            <v>55319.040000000001</v>
          </cell>
        </row>
        <row r="95">
          <cell r="A95" t="str">
            <v>MA011</v>
          </cell>
          <cell r="B95" t="str">
            <v>AGUA</v>
          </cell>
          <cell r="C95" t="str">
            <v>LT</v>
          </cell>
          <cell r="D95">
            <v>170</v>
          </cell>
          <cell r="E95">
            <v>0.1</v>
          </cell>
          <cell r="F95">
            <v>50</v>
          </cell>
          <cell r="G95">
            <v>9350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300376.73599999998</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29.8</v>
          </cell>
          <cell r="F103">
            <v>1295</v>
          </cell>
          <cell r="G103">
            <v>58349.592000000004</v>
          </cell>
        </row>
        <row r="104">
          <cell r="A104" t="str">
            <v/>
          </cell>
          <cell r="F104" t="str">
            <v/>
          </cell>
          <cell r="G104" t="str">
            <v/>
          </cell>
        </row>
        <row r="105">
          <cell r="A105" t="str">
            <v/>
          </cell>
          <cell r="F105" t="str">
            <v/>
          </cell>
          <cell r="G105" t="str">
            <v/>
          </cell>
        </row>
        <row r="106">
          <cell r="F106" t="str">
            <v>SUBTOTAL</v>
          </cell>
          <cell r="G106">
            <v>58349.592000000004</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100807</v>
          </cell>
          <cell r="F110">
            <v>8</v>
          </cell>
          <cell r="G110">
            <v>12600.875</v>
          </cell>
        </row>
        <row r="111">
          <cell r="A111" t="str">
            <v>MO032</v>
          </cell>
          <cell r="B111" t="str">
            <v>AYUDANTE RASO</v>
          </cell>
          <cell r="D111">
            <v>3</v>
          </cell>
          <cell r="E111">
            <v>63433</v>
          </cell>
          <cell r="F111">
            <v>8</v>
          </cell>
          <cell r="G111">
            <v>23787.375</v>
          </cell>
        </row>
        <row r="112">
          <cell r="A112" t="str">
            <v/>
          </cell>
          <cell r="E112" t="str">
            <v/>
          </cell>
          <cell r="F112" t="str">
            <v/>
          </cell>
          <cell r="G112" t="str">
            <v/>
          </cell>
        </row>
        <row r="113">
          <cell r="A113" t="str">
            <v/>
          </cell>
          <cell r="E113" t="str">
            <v/>
          </cell>
          <cell r="F113" t="str">
            <v/>
          </cell>
          <cell r="G113" t="str">
            <v/>
          </cell>
        </row>
        <row r="114">
          <cell r="F114" t="str">
            <v>SUBTOTAL</v>
          </cell>
          <cell r="G114">
            <v>36388.25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403614</v>
          </cell>
        </row>
        <row r="125">
          <cell r="A125" t="str">
            <v>2. COSTOS INDIRECTOS</v>
          </cell>
        </row>
        <row r="127">
          <cell r="A127" t="str">
            <v>DESCRIPCIÓN</v>
          </cell>
          <cell r="F127" t="str">
            <v>PORCENTAJE</v>
          </cell>
          <cell r="G127" t="str">
            <v>VALOR TOTAL</v>
          </cell>
        </row>
        <row r="128">
          <cell r="A128" t="str">
            <v>ADMINISTRACION</v>
          </cell>
          <cell r="F128">
            <v>0.25440000000000002</v>
          </cell>
          <cell r="G128">
            <v>102679.40160000001</v>
          </cell>
        </row>
        <row r="129">
          <cell r="A129" t="str">
            <v>IMPREVISTOS</v>
          </cell>
          <cell r="F129">
            <v>0.01</v>
          </cell>
          <cell r="G129">
            <v>4036.14</v>
          </cell>
        </row>
        <row r="130">
          <cell r="A130" t="str">
            <v>UTILIDADES</v>
          </cell>
          <cell r="F130">
            <v>0.05</v>
          </cell>
          <cell r="G130">
            <v>20180.7</v>
          </cell>
        </row>
        <row r="131">
          <cell r="A131" t="str">
            <v>TOTAL COSTO INDIRECTO</v>
          </cell>
          <cell r="F131">
            <v>0.31440000000000001</v>
          </cell>
          <cell r="G131">
            <v>126896</v>
          </cell>
        </row>
        <row r="133">
          <cell r="A133" t="str">
            <v>PRECIO UNITARIO TOTAL APROXIMADO AL PESO</v>
          </cell>
          <cell r="G133">
            <v>530510</v>
          </cell>
        </row>
        <row r="135">
          <cell r="B135" t="str">
            <v>RESPONSABLE: HAROLDO A. ARTEAGA ESPINOSA</v>
          </cell>
        </row>
        <row r="136">
          <cell r="B136" t="str">
            <v>ASESOR DE PROYECTOS</v>
          </cell>
        </row>
        <row r="137">
          <cell r="B137" t="str">
            <v/>
          </cell>
        </row>
        <row r="138">
          <cell r="B138" t="str">
            <v>M.P. 22202-175769 COR</v>
          </cell>
          <cell r="D138" t="str">
            <v>FIRMA RESPONSABLE</v>
          </cell>
        </row>
        <row r="139">
          <cell r="A139" t="str">
            <v>DEPARTAMENTO DE ANTIOQUIA</v>
          </cell>
          <cell r="F139" t="str">
            <v/>
          </cell>
        </row>
        <row r="140">
          <cell r="A140" t="str">
            <v>MUNICIPIO DE CIUDAD BOLÍVAR</v>
          </cell>
        </row>
        <row r="141">
          <cell r="A141" t="str">
            <v>PROYECTO: MEJORAMIENTO DE VÍAS TERCIARIAS, PARA LA REACTIVACIÓN ECONÓMICA, EN LOS MUNICIPIOS DE CIUDAD BOLÍVAR, HISPANIA, SALGAR Y BETANIA, EN EL DEPARTAMENTO DE ANTIOQUIA.</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 (MUNICIPIO DE BETANIA)</v>
          </cell>
          <cell r="E146" t="str">
            <v>M3</v>
          </cell>
          <cell r="F146" t="str">
            <v>N.D.</v>
          </cell>
          <cell r="G146">
            <v>454749</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53440</v>
          </cell>
          <cell r="F152">
            <v>7.5</v>
          </cell>
          <cell r="G152">
            <v>7125.333333333333</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55729.599999999999</v>
          </cell>
          <cell r="G156">
            <v>2786.48</v>
          </cell>
        </row>
        <row r="157">
          <cell r="F157" t="str">
            <v>SUBTOTAL</v>
          </cell>
          <cell r="G157">
            <v>9911.8133333333335</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 Incluye transporte. (MUNICIPIO DE BETANIA)</v>
          </cell>
          <cell r="C161" t="str">
            <v>SC</v>
          </cell>
          <cell r="D161">
            <v>7.35</v>
          </cell>
          <cell r="F161">
            <v>32850</v>
          </cell>
          <cell r="G161">
            <v>241447.5</v>
          </cell>
        </row>
        <row r="162">
          <cell r="A162" t="str">
            <v>MA009</v>
          </cell>
          <cell r="B162" t="str">
            <v>ARENA FINA PARA CONCRETOS</v>
          </cell>
          <cell r="C162" t="str">
            <v>M3</v>
          </cell>
          <cell r="D162">
            <v>0.57999999999999996</v>
          </cell>
          <cell r="F162">
            <v>57049</v>
          </cell>
          <cell r="G162">
            <v>33088.42</v>
          </cell>
        </row>
        <row r="163">
          <cell r="A163" t="str">
            <v>MA010</v>
          </cell>
          <cell r="B163" t="str">
            <v>TRITURADO 3/4"</v>
          </cell>
          <cell r="C163" t="str">
            <v>M3</v>
          </cell>
          <cell r="D163">
            <v>0.89</v>
          </cell>
          <cell r="F163">
            <v>54880</v>
          </cell>
          <cell r="G163">
            <v>48843.200000000004</v>
          </cell>
        </row>
        <row r="164">
          <cell r="A164" t="str">
            <v>MA011</v>
          </cell>
          <cell r="B164" t="str">
            <v>AGUA</v>
          </cell>
          <cell r="C164" t="str">
            <v>LT</v>
          </cell>
          <cell r="D164">
            <v>180</v>
          </cell>
          <cell r="F164">
            <v>50</v>
          </cell>
          <cell r="G164">
            <v>9000</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332379.12</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29.8</v>
          </cell>
          <cell r="F172">
            <v>1295</v>
          </cell>
          <cell r="G172">
            <v>56728.77</v>
          </cell>
        </row>
        <row r="173">
          <cell r="A173" t="str">
            <v/>
          </cell>
          <cell r="F173" t="str">
            <v/>
          </cell>
          <cell r="G173" t="str">
            <v/>
          </cell>
        </row>
        <row r="174">
          <cell r="A174" t="str">
            <v/>
          </cell>
          <cell r="F174" t="str">
            <v/>
          </cell>
          <cell r="G174" t="str">
            <v/>
          </cell>
        </row>
        <row r="175">
          <cell r="F175" t="str">
            <v>SUBTOTAL</v>
          </cell>
          <cell r="G175">
            <v>56728.77</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100807</v>
          </cell>
          <cell r="F179">
            <v>7.5</v>
          </cell>
          <cell r="G179">
            <v>13440.933333333332</v>
          </cell>
        </row>
        <row r="180">
          <cell r="A180" t="str">
            <v>MO032</v>
          </cell>
          <cell r="B180" t="str">
            <v>AYUDANTE RASO</v>
          </cell>
          <cell r="D180">
            <v>5</v>
          </cell>
          <cell r="E180">
            <v>63433</v>
          </cell>
          <cell r="F180">
            <v>7.5</v>
          </cell>
          <cell r="G180">
            <v>42288.666666666664</v>
          </cell>
        </row>
        <row r="181">
          <cell r="A181" t="str">
            <v/>
          </cell>
          <cell r="E181" t="str">
            <v/>
          </cell>
          <cell r="F181" t="str">
            <v/>
          </cell>
          <cell r="G181" t="str">
            <v/>
          </cell>
        </row>
        <row r="182">
          <cell r="A182" t="str">
            <v/>
          </cell>
          <cell r="E182" t="str">
            <v/>
          </cell>
          <cell r="F182" t="str">
            <v/>
          </cell>
          <cell r="G182" t="str">
            <v/>
          </cell>
        </row>
        <row r="183">
          <cell r="F183" t="str">
            <v>SUBTOTAL</v>
          </cell>
          <cell r="G183">
            <v>55729.599999999999</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454749</v>
          </cell>
        </row>
        <row r="194">
          <cell r="A194" t="str">
            <v>2. COSTOS INDIRECTOS</v>
          </cell>
        </row>
        <row r="196">
          <cell r="A196" t="str">
            <v>DESCRIPCIÓN</v>
          </cell>
          <cell r="F196" t="str">
            <v>PORCENTAJE</v>
          </cell>
          <cell r="G196" t="str">
            <v>VALOR TOTAL</v>
          </cell>
        </row>
        <row r="197">
          <cell r="A197" t="str">
            <v>ADMINISTRACION</v>
          </cell>
          <cell r="F197">
            <v>0.25440000000000002</v>
          </cell>
          <cell r="G197">
            <v>115688.1456</v>
          </cell>
        </row>
        <row r="198">
          <cell r="A198" t="str">
            <v>IMPREVISTOS</v>
          </cell>
          <cell r="F198">
            <v>0.01</v>
          </cell>
          <cell r="G198">
            <v>4547.49</v>
          </cell>
        </row>
        <row r="199">
          <cell r="A199" t="str">
            <v>UTILIDADES</v>
          </cell>
          <cell r="F199">
            <v>0.05</v>
          </cell>
          <cell r="G199">
            <v>22737.45</v>
          </cell>
        </row>
        <row r="200">
          <cell r="A200" t="str">
            <v>TOTAL COSTO INDIRECTO</v>
          </cell>
          <cell r="F200">
            <v>0.31440000000000001</v>
          </cell>
          <cell r="G200">
            <v>142973</v>
          </cell>
        </row>
        <row r="202">
          <cell r="A202" t="str">
            <v>PRECIO UNITARIO TOTAL APROXIMADO AL PESO</v>
          </cell>
          <cell r="G202">
            <v>597722</v>
          </cell>
        </row>
        <row r="204">
          <cell r="B204" t="str">
            <v>RESPONSABLE: HAROLDO A. ARTEAGA ESPINOSA</v>
          </cell>
        </row>
        <row r="205">
          <cell r="B205" t="str">
            <v>ASESOR DE PROYECTOS</v>
          </cell>
        </row>
        <row r="206">
          <cell r="B206" t="str">
            <v/>
          </cell>
        </row>
        <row r="207">
          <cell r="B207" t="str">
            <v>M.P. 22202-175769 COR</v>
          </cell>
          <cell r="D207" t="str">
            <v>FIRMA RESPONSABLE</v>
          </cell>
        </row>
        <row r="208">
          <cell r="A208" t="str">
            <v>DEPARTAMENTO DE ANTIOQUIA</v>
          </cell>
          <cell r="F208" t="str">
            <v/>
          </cell>
        </row>
        <row r="209">
          <cell r="A209" t="str">
            <v>MUNICIPIO DE CIUDAD BOLÍVAR</v>
          </cell>
        </row>
        <row r="210">
          <cell r="A210" t="str">
            <v>PROYECTO: MEJORAMIENTO DE VÍAS TERCIARIAS, PARA LA REACTIVACIÓN ECONÓMICA, EN LOS MUNICIPIOS DE CIUDAD BOLÍVAR, HISPANIA, SALGAR Y BETANIA, EN EL DEPARTAMENTO DE ANTIOQUIA.</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 (MUNICIPIO DE BETANIA)</v>
          </cell>
          <cell r="E215" t="str">
            <v>M3</v>
          </cell>
          <cell r="F215" t="str">
            <v>N.D.</v>
          </cell>
          <cell r="G215">
            <v>451224</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53440</v>
          </cell>
          <cell r="F221">
            <v>8</v>
          </cell>
          <cell r="G221">
            <v>6680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36388.25</v>
          </cell>
          <cell r="G225">
            <v>1819.4125000000001</v>
          </cell>
        </row>
        <row r="226">
          <cell r="F226" t="str">
            <v>SUBTOTAL</v>
          </cell>
          <cell r="G226">
            <v>8499.4125000000004</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 Incluye transporte. (MUNICIPIO DE BETANIA)</v>
          </cell>
          <cell r="C230" t="str">
            <v>SC</v>
          </cell>
          <cell r="D230">
            <v>7.6</v>
          </cell>
          <cell r="E230">
            <v>0.05</v>
          </cell>
          <cell r="F230">
            <v>32850</v>
          </cell>
          <cell r="G230">
            <v>262143</v>
          </cell>
        </row>
        <row r="231">
          <cell r="A231" t="str">
            <v>MA009</v>
          </cell>
          <cell r="B231" t="str">
            <v>ARENA FINA PARA CONCRETOS</v>
          </cell>
          <cell r="C231" t="str">
            <v>M3</v>
          </cell>
          <cell r="D231">
            <v>0.6</v>
          </cell>
          <cell r="E231">
            <v>0.05</v>
          </cell>
          <cell r="F231">
            <v>57049</v>
          </cell>
          <cell r="G231">
            <v>35940.870000000003</v>
          </cell>
        </row>
        <row r="232">
          <cell r="A232" t="str">
            <v>MA010</v>
          </cell>
          <cell r="B232" t="str">
            <v>TRITURADO 3/4"</v>
          </cell>
          <cell r="C232" t="str">
            <v>M3</v>
          </cell>
          <cell r="D232">
            <v>0.76</v>
          </cell>
          <cell r="E232">
            <v>0.05</v>
          </cell>
          <cell r="F232">
            <v>54880</v>
          </cell>
          <cell r="G232">
            <v>43794.240000000005</v>
          </cell>
        </row>
        <row r="233">
          <cell r="A233" t="str">
            <v>MA011</v>
          </cell>
          <cell r="B233" t="str">
            <v>AGUA</v>
          </cell>
          <cell r="C233" t="str">
            <v>LT</v>
          </cell>
          <cell r="D233">
            <v>170</v>
          </cell>
          <cell r="E233">
            <v>0.1</v>
          </cell>
          <cell r="F233">
            <v>50</v>
          </cell>
          <cell r="G233">
            <v>9350</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351228.11</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29.8</v>
          </cell>
          <cell r="F241">
            <v>1295</v>
          </cell>
          <cell r="G241">
            <v>55107.948000000004</v>
          </cell>
        </row>
        <row r="242">
          <cell r="A242" t="str">
            <v/>
          </cell>
          <cell r="F242" t="str">
            <v/>
          </cell>
          <cell r="G242" t="str">
            <v/>
          </cell>
        </row>
        <row r="243">
          <cell r="A243" t="str">
            <v/>
          </cell>
          <cell r="F243" t="str">
            <v/>
          </cell>
          <cell r="G243" t="str">
            <v/>
          </cell>
        </row>
        <row r="244">
          <cell r="F244" t="str">
            <v>SUBTOTAL</v>
          </cell>
          <cell r="G244">
            <v>55107.948000000004</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100807</v>
          </cell>
          <cell r="F248">
            <v>8</v>
          </cell>
          <cell r="G248">
            <v>12600.875</v>
          </cell>
        </row>
        <row r="249">
          <cell r="A249" t="str">
            <v>MO032</v>
          </cell>
          <cell r="B249" t="str">
            <v>AYUDANTE RASO</v>
          </cell>
          <cell r="D249">
            <v>3</v>
          </cell>
          <cell r="E249">
            <v>63433</v>
          </cell>
          <cell r="F249">
            <v>8</v>
          </cell>
          <cell r="G249">
            <v>23787.375</v>
          </cell>
        </row>
        <row r="250">
          <cell r="A250" t="str">
            <v/>
          </cell>
          <cell r="E250" t="str">
            <v/>
          </cell>
          <cell r="F250" t="str">
            <v/>
          </cell>
          <cell r="G250" t="str">
            <v/>
          </cell>
        </row>
        <row r="251">
          <cell r="A251" t="str">
            <v/>
          </cell>
          <cell r="E251" t="str">
            <v/>
          </cell>
          <cell r="F251" t="str">
            <v/>
          </cell>
          <cell r="G251" t="str">
            <v/>
          </cell>
        </row>
        <row r="252">
          <cell r="F252" t="str">
            <v>SUBTOTAL</v>
          </cell>
          <cell r="G252">
            <v>36388.25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451224</v>
          </cell>
        </row>
        <row r="263">
          <cell r="A263" t="str">
            <v>2. COSTOS INDIRECTOS</v>
          </cell>
        </row>
        <row r="265">
          <cell r="A265" t="str">
            <v>DESCRIPCIÓN</v>
          </cell>
          <cell r="F265" t="str">
            <v>PORCENTAJE</v>
          </cell>
          <cell r="G265" t="str">
            <v>VALOR TOTAL</v>
          </cell>
        </row>
        <row r="266">
          <cell r="A266" t="str">
            <v>ADMINISTRACION</v>
          </cell>
          <cell r="F266">
            <v>0.25440000000000002</v>
          </cell>
          <cell r="G266">
            <v>114791.38560000001</v>
          </cell>
        </row>
        <row r="267">
          <cell r="A267" t="str">
            <v>IMPREVISTOS</v>
          </cell>
          <cell r="F267">
            <v>0.01</v>
          </cell>
          <cell r="G267">
            <v>4512.24</v>
          </cell>
        </row>
        <row r="268">
          <cell r="A268" t="str">
            <v>UTILIDADES</v>
          </cell>
          <cell r="F268">
            <v>0.05</v>
          </cell>
          <cell r="G268">
            <v>22561.200000000001</v>
          </cell>
        </row>
        <row r="269">
          <cell r="A269" t="str">
            <v>TOTAL COSTO INDIRECTO</v>
          </cell>
          <cell r="F269">
            <v>0.31440000000000001</v>
          </cell>
          <cell r="G269">
            <v>141865</v>
          </cell>
        </row>
        <row r="271">
          <cell r="A271" t="str">
            <v>PRECIO UNITARIO TOTAL APROXIMADO AL PESO</v>
          </cell>
          <cell r="G271">
            <v>593089</v>
          </cell>
        </row>
        <row r="273">
          <cell r="B273" t="str">
            <v>RESPONSABLE: HAROLDO A. ARTEAGA ESPINOSA</v>
          </cell>
        </row>
        <row r="274">
          <cell r="B274" t="str">
            <v>ASESOR DE PROYECTOS</v>
          </cell>
        </row>
        <row r="275">
          <cell r="B275" t="str">
            <v/>
          </cell>
        </row>
        <row r="276">
          <cell r="B276" t="str">
            <v>M.P. 22202-175769 COR</v>
          </cell>
          <cell r="D276" t="str">
            <v>FIRMA RESPONSABLE</v>
          </cell>
        </row>
        <row r="277">
          <cell r="A277" t="str">
            <v>DEPARTAMENTO DE ANTIOQUIA</v>
          </cell>
          <cell r="F277" t="str">
            <v/>
          </cell>
        </row>
        <row r="278">
          <cell r="A278" t="str">
            <v>MUNICIPIO DE CIUDAD BOLÍVAR</v>
          </cell>
        </row>
        <row r="279">
          <cell r="A279" t="str">
            <v>PROYECTO: MEJORAMIENTO DE VÍAS TERCIARIAS, PARA LA REACTIVACIÓN ECONÓMICA, EN LOS MUNICIPIOS DE CIUDAD BOLÍVAR, HISPANIA, SALGAR Y BETANIA, EN EL DEPARTAMENTO DE ANTIOQUIA.</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 (MUNICIPIO DE BETANIA)</v>
          </cell>
          <cell r="E284" t="str">
            <v>M3</v>
          </cell>
          <cell r="F284" t="str">
            <v>N.D.</v>
          </cell>
          <cell r="G284">
            <v>507855</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53440</v>
          </cell>
          <cell r="F290">
            <v>6.5</v>
          </cell>
          <cell r="G290">
            <v>8221.538461538461</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64303.38461538461</v>
          </cell>
          <cell r="G294">
            <v>3215.1692307692306</v>
          </cell>
        </row>
        <row r="295">
          <cell r="F295" t="str">
            <v>SUBTOTAL</v>
          </cell>
          <cell r="G295">
            <v>11436.707692307691</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 Incluye transporte. (MUNICIPIO DE BETANIA)</v>
          </cell>
          <cell r="C299" t="str">
            <v>SC</v>
          </cell>
          <cell r="D299">
            <v>8.82</v>
          </cell>
          <cell r="F299">
            <v>32850</v>
          </cell>
          <cell r="G299">
            <v>289737</v>
          </cell>
        </row>
        <row r="300">
          <cell r="A300" t="str">
            <v>MA009</v>
          </cell>
          <cell r="B300" t="str">
            <v>ARENA FINA PARA CONCRETOS</v>
          </cell>
          <cell r="C300" t="str">
            <v>M3</v>
          </cell>
          <cell r="D300">
            <v>0.7</v>
          </cell>
          <cell r="F300">
            <v>57049</v>
          </cell>
          <cell r="G300">
            <v>39934.299999999996</v>
          </cell>
        </row>
        <row r="301">
          <cell r="A301" t="str">
            <v>MA010</v>
          </cell>
          <cell r="B301" t="str">
            <v>TRITURADO 3/4"</v>
          </cell>
          <cell r="C301" t="str">
            <v>M3</v>
          </cell>
          <cell r="D301">
            <v>0.7</v>
          </cell>
          <cell r="F301">
            <v>54880</v>
          </cell>
          <cell r="G301">
            <v>38416</v>
          </cell>
        </row>
        <row r="302">
          <cell r="A302" t="str">
            <v>MA011</v>
          </cell>
          <cell r="B302" t="str">
            <v>AGUA</v>
          </cell>
          <cell r="C302" t="str">
            <v>LT</v>
          </cell>
          <cell r="D302">
            <v>200</v>
          </cell>
          <cell r="F302">
            <v>50</v>
          </cell>
          <cell r="G302">
            <v>10000</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378087.3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v>
          </cell>
          <cell r="E310">
            <v>29.8</v>
          </cell>
          <cell r="F310">
            <v>1295</v>
          </cell>
          <cell r="G310">
            <v>54027.4</v>
          </cell>
        </row>
        <row r="311">
          <cell r="A311" t="str">
            <v/>
          </cell>
          <cell r="F311" t="str">
            <v/>
          </cell>
          <cell r="G311" t="str">
            <v/>
          </cell>
        </row>
        <row r="312">
          <cell r="A312" t="str">
            <v/>
          </cell>
          <cell r="F312" t="str">
            <v/>
          </cell>
          <cell r="G312" t="str">
            <v/>
          </cell>
        </row>
        <row r="313">
          <cell r="F313" t="str">
            <v>SUBTOTAL</v>
          </cell>
          <cell r="G313">
            <v>54027.4</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100807</v>
          </cell>
          <cell r="F317">
            <v>6.5</v>
          </cell>
          <cell r="G317">
            <v>15508.76923076923</v>
          </cell>
        </row>
        <row r="318">
          <cell r="A318" t="str">
            <v>MO032</v>
          </cell>
          <cell r="B318" t="str">
            <v>AYUDANTE RASO</v>
          </cell>
          <cell r="D318">
            <v>5</v>
          </cell>
          <cell r="E318">
            <v>63433</v>
          </cell>
          <cell r="F318">
            <v>6.5</v>
          </cell>
          <cell r="G318">
            <v>48794.615384615383</v>
          </cell>
        </row>
        <row r="319">
          <cell r="A319" t="str">
            <v/>
          </cell>
          <cell r="E319" t="str">
            <v/>
          </cell>
          <cell r="F319" t="str">
            <v/>
          </cell>
          <cell r="G319" t="str">
            <v/>
          </cell>
        </row>
        <row r="320">
          <cell r="A320" t="str">
            <v/>
          </cell>
          <cell r="E320" t="str">
            <v/>
          </cell>
          <cell r="F320" t="str">
            <v/>
          </cell>
          <cell r="G320" t="str">
            <v/>
          </cell>
        </row>
        <row r="321">
          <cell r="F321" t="str">
            <v>SUBTOTAL</v>
          </cell>
          <cell r="G321">
            <v>64303.38461538461</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507855</v>
          </cell>
        </row>
        <row r="332">
          <cell r="A332" t="str">
            <v>2. COSTOS INDIRECTOS</v>
          </cell>
        </row>
        <row r="334">
          <cell r="A334" t="str">
            <v>DESCRIPCIÓN</v>
          </cell>
          <cell r="F334" t="str">
            <v>PORCENTAJE</v>
          </cell>
          <cell r="G334" t="str">
            <v>VALOR TOTAL</v>
          </cell>
        </row>
        <row r="335">
          <cell r="A335" t="str">
            <v>ADMINISTRACION</v>
          </cell>
          <cell r="F335">
            <v>0.25440000000000002</v>
          </cell>
          <cell r="G335">
            <v>129198.31200000001</v>
          </cell>
        </row>
        <row r="336">
          <cell r="A336" t="str">
            <v>IMPREVISTOS</v>
          </cell>
          <cell r="F336">
            <v>0.01</v>
          </cell>
          <cell r="G336">
            <v>5078.55</v>
          </cell>
        </row>
        <row r="337">
          <cell r="A337" t="str">
            <v>UTILIDADES</v>
          </cell>
          <cell r="F337">
            <v>0.05</v>
          </cell>
          <cell r="G337">
            <v>25392.75</v>
          </cell>
        </row>
        <row r="338">
          <cell r="A338" t="str">
            <v>TOTAL COSTO INDIRECTO</v>
          </cell>
          <cell r="F338">
            <v>0.31440000000000001</v>
          </cell>
          <cell r="G338">
            <v>159670</v>
          </cell>
        </row>
        <row r="340">
          <cell r="A340" t="str">
            <v>PRECIO UNITARIO TOTAL APROXIMADO AL PESO</v>
          </cell>
          <cell r="G340">
            <v>667525</v>
          </cell>
        </row>
        <row r="342">
          <cell r="B342" t="str">
            <v>RESPONSABLE: HAROLDO A. ARTEAGA ESPINOSA</v>
          </cell>
        </row>
        <row r="343">
          <cell r="B343" t="str">
            <v>ASESOR DE PROYECTOS</v>
          </cell>
        </row>
        <row r="344">
          <cell r="B344" t="str">
            <v/>
          </cell>
        </row>
        <row r="345">
          <cell r="B345" t="str">
            <v>M.P. 22202-175769 COR</v>
          </cell>
          <cell r="D345" t="str">
            <v>FIRMA RESPONSABLE</v>
          </cell>
        </row>
        <row r="346">
          <cell r="A346" t="str">
            <v>DEPARTAMENTO DE ANTIOQUIA</v>
          </cell>
          <cell r="F346" t="str">
            <v/>
          </cell>
        </row>
        <row r="347">
          <cell r="A347" t="str">
            <v>MUNICIPIO DE CIUDAD BOLÍVAR</v>
          </cell>
        </row>
        <row r="348">
          <cell r="A348" t="str">
            <v>PROYECTO: MEJORAMIENTO DE VÍAS TERCIARIAS, PARA LA REACTIVACIÓN ECONÓMICA, EN LOS MUNICIPIOS DE CIUDAD BOLÍVAR, HISPANIA, SALGAR Y BETANIA, EN EL DEPARTAMENTO DE ANTIOQUIA.</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 (MUNICIPIO DE BETANIA)</v>
          </cell>
          <cell r="E353" t="str">
            <v>M3</v>
          </cell>
          <cell r="F353" t="str">
            <v>N.D.</v>
          </cell>
          <cell r="G353">
            <v>491978</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53440</v>
          </cell>
          <cell r="F359">
            <v>8</v>
          </cell>
          <cell r="G359">
            <v>6680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28459.125</v>
          </cell>
          <cell r="G363">
            <v>1422.9562500000002</v>
          </cell>
        </row>
        <row r="364">
          <cell r="F364" t="str">
            <v>SUBTOTAL</v>
          </cell>
          <cell r="G364">
            <v>8102.9562500000002</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 Incluye transporte. (MUNICIPIO DE BETANIA)</v>
          </cell>
          <cell r="C368" t="str">
            <v>SC</v>
          </cell>
          <cell r="D368">
            <v>10.199999999999999</v>
          </cell>
          <cell r="E368">
            <v>0.05</v>
          </cell>
          <cell r="F368">
            <v>32850</v>
          </cell>
          <cell r="G368">
            <v>351823.5</v>
          </cell>
        </row>
        <row r="369">
          <cell r="A369" t="str">
            <v>MA008</v>
          </cell>
          <cell r="B369" t="str">
            <v xml:space="preserve">ARENA DE REVOQUE </v>
          </cell>
          <cell r="C369" t="str">
            <v>M3</v>
          </cell>
          <cell r="D369">
            <v>0.97</v>
          </cell>
          <cell r="E369">
            <v>0.05</v>
          </cell>
          <cell r="F369">
            <v>51240</v>
          </cell>
          <cell r="G369">
            <v>52187.939999999995</v>
          </cell>
        </row>
        <row r="370">
          <cell r="A370" t="str">
            <v>MA011</v>
          </cell>
          <cell r="B370" t="str">
            <v>AGUA</v>
          </cell>
          <cell r="C370" t="str">
            <v>LT</v>
          </cell>
          <cell r="D370">
            <v>220</v>
          </cell>
          <cell r="E370">
            <v>0.1</v>
          </cell>
          <cell r="F370">
            <v>50</v>
          </cell>
          <cell r="G370">
            <v>12100.000000000002</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416111.44</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29.8</v>
          </cell>
          <cell r="F379">
            <v>1295</v>
          </cell>
          <cell r="G379">
            <v>39304.933499999999</v>
          </cell>
        </row>
        <row r="380">
          <cell r="A380" t="str">
            <v/>
          </cell>
          <cell r="F380" t="str">
            <v/>
          </cell>
          <cell r="G380" t="str">
            <v/>
          </cell>
        </row>
        <row r="381">
          <cell r="A381" t="str">
            <v/>
          </cell>
          <cell r="F381" t="str">
            <v/>
          </cell>
          <cell r="G381" t="str">
            <v/>
          </cell>
        </row>
        <row r="382">
          <cell r="F382" t="str">
            <v>SUBTOTAL</v>
          </cell>
          <cell r="G382">
            <v>39304.933499999999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100807</v>
          </cell>
          <cell r="F386">
            <v>8</v>
          </cell>
          <cell r="G386">
            <v>12600.875</v>
          </cell>
        </row>
        <row r="387">
          <cell r="A387" t="str">
            <v>MO032</v>
          </cell>
          <cell r="B387" t="str">
            <v>AYUDANTE RASO</v>
          </cell>
          <cell r="D387">
            <v>2</v>
          </cell>
          <cell r="E387">
            <v>63433</v>
          </cell>
          <cell r="F387">
            <v>8</v>
          </cell>
          <cell r="G387">
            <v>15858.25</v>
          </cell>
        </row>
        <row r="388">
          <cell r="A388" t="str">
            <v/>
          </cell>
          <cell r="E388" t="str">
            <v/>
          </cell>
          <cell r="F388" t="str">
            <v/>
          </cell>
          <cell r="G388" t="str">
            <v/>
          </cell>
        </row>
        <row r="389">
          <cell r="A389" t="str">
            <v/>
          </cell>
          <cell r="E389" t="str">
            <v/>
          </cell>
          <cell r="F389" t="str">
            <v/>
          </cell>
          <cell r="G389" t="str">
            <v/>
          </cell>
        </row>
        <row r="390">
          <cell r="F390" t="str">
            <v>SUBTOTAL</v>
          </cell>
          <cell r="G390">
            <v>28459.125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491978</v>
          </cell>
        </row>
        <row r="401">
          <cell r="A401" t="str">
            <v>2. COSTOS INDIRECTOS</v>
          </cell>
        </row>
        <row r="403">
          <cell r="A403" t="str">
            <v>DESCRIPCIÓN</v>
          </cell>
          <cell r="F403" t="str">
            <v>PORCENTAJE</v>
          </cell>
          <cell r="G403" t="str">
            <v>VALOR TOTAL</v>
          </cell>
        </row>
        <row r="404">
          <cell r="A404" t="str">
            <v>ADMINISTRACION</v>
          </cell>
          <cell r="F404">
            <v>0.25440000000000002</v>
          </cell>
          <cell r="G404">
            <v>125159.2032</v>
          </cell>
        </row>
        <row r="405">
          <cell r="A405" t="str">
            <v>IMPREVISTOS</v>
          </cell>
          <cell r="F405">
            <v>0.01</v>
          </cell>
          <cell r="G405">
            <v>4919.78</v>
          </cell>
        </row>
        <row r="406">
          <cell r="A406" t="str">
            <v>UTILIDADES</v>
          </cell>
          <cell r="F406">
            <v>0.05</v>
          </cell>
          <cell r="G406">
            <v>24598.9</v>
          </cell>
        </row>
        <row r="407">
          <cell r="A407" t="str">
            <v>TOTAL COSTO INDIRECTO</v>
          </cell>
          <cell r="F407">
            <v>0.31440000000000001</v>
          </cell>
          <cell r="G407">
            <v>154678</v>
          </cell>
        </row>
        <row r="409">
          <cell r="A409" t="str">
            <v>PRECIO UNITARIO TOTAL APROXIMADO AL PESO</v>
          </cell>
          <cell r="G409">
            <v>646656</v>
          </cell>
        </row>
        <row r="411">
          <cell r="B411" t="str">
            <v>RESPONSABLE: HAROLDO A. ARTEAGA ESPINOSA</v>
          </cell>
        </row>
        <row r="412">
          <cell r="B412" t="str">
            <v>ASESOR DE PROYECTOS</v>
          </cell>
        </row>
        <row r="413">
          <cell r="B413" t="str">
            <v/>
          </cell>
        </row>
        <row r="414">
          <cell r="B414" t="str">
            <v>M.P. 22202-175769 COR</v>
          </cell>
          <cell r="D414" t="str">
            <v>FIRMA RESPONSABLE</v>
          </cell>
        </row>
        <row r="415">
          <cell r="A415" t="str">
            <v>DEPARTAMENTO DE ANTIOQUIA</v>
          </cell>
          <cell r="F415" t="str">
            <v/>
          </cell>
        </row>
        <row r="416">
          <cell r="A416" t="str">
            <v>MUNICIPIO DE CIUDAD BOLÍVAR</v>
          </cell>
        </row>
        <row r="417">
          <cell r="A417" t="str">
            <v>PROYECTO: MEJORAMIENTO DE VÍAS TERCIARIAS, PARA LA REACTIVACIÓN ECONÓMICA, EN LOS MUNICIPIOS DE CIUDAD BOLÍVAR, HISPANIA, SALGAR Y BETANIA, EN EL DEPARTAMENTO DE ANTIOQUIA.</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 (MUNICIPIO DE BETANIA)</v>
          </cell>
          <cell r="E422" t="str">
            <v>M3</v>
          </cell>
          <cell r="F422" t="str">
            <v>N.D.</v>
          </cell>
          <cell r="G422">
            <v>497895</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53440</v>
          </cell>
          <cell r="F428">
            <v>8</v>
          </cell>
          <cell r="G428">
            <v>6680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28459.125</v>
          </cell>
          <cell r="G432">
            <v>1422.9562500000002</v>
          </cell>
        </row>
        <row r="433">
          <cell r="F433" t="str">
            <v>SUBTOTAL</v>
          </cell>
          <cell r="G433">
            <v>8102.9562500000002</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 Incluye transporte. (MUNICIPIO DE BETANIA)</v>
          </cell>
          <cell r="C437" t="str">
            <v>SC</v>
          </cell>
          <cell r="D437">
            <v>10.199999999999999</v>
          </cell>
          <cell r="E437">
            <v>0.05</v>
          </cell>
          <cell r="F437">
            <v>32850</v>
          </cell>
          <cell r="G437">
            <v>351823.5</v>
          </cell>
        </row>
        <row r="438">
          <cell r="A438" t="str">
            <v>MA009</v>
          </cell>
          <cell r="B438" t="str">
            <v>ARENA FINA PARA CONCRETOS</v>
          </cell>
          <cell r="C438" t="str">
            <v>M3</v>
          </cell>
          <cell r="D438">
            <v>0.97</v>
          </cell>
          <cell r="E438">
            <v>0.05</v>
          </cell>
          <cell r="F438">
            <v>57049</v>
          </cell>
          <cell r="G438">
            <v>58104.406500000005</v>
          </cell>
        </row>
        <row r="439">
          <cell r="A439" t="str">
            <v>MA011</v>
          </cell>
          <cell r="B439" t="str">
            <v>AGUA</v>
          </cell>
          <cell r="C439" t="str">
            <v>LT</v>
          </cell>
          <cell r="D439">
            <v>220</v>
          </cell>
          <cell r="E439">
            <v>0.1</v>
          </cell>
          <cell r="F439">
            <v>50</v>
          </cell>
          <cell r="G439">
            <v>12100.000000000002</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422027.90649999998</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29.8</v>
          </cell>
          <cell r="F448">
            <v>1295</v>
          </cell>
          <cell r="G448">
            <v>39304.933499999999</v>
          </cell>
        </row>
        <row r="449">
          <cell r="A449" t="str">
            <v/>
          </cell>
          <cell r="F449" t="str">
            <v/>
          </cell>
          <cell r="G449" t="str">
            <v/>
          </cell>
        </row>
        <row r="450">
          <cell r="A450" t="str">
            <v/>
          </cell>
          <cell r="F450" t="str">
            <v/>
          </cell>
          <cell r="G450" t="str">
            <v/>
          </cell>
        </row>
        <row r="451">
          <cell r="F451" t="str">
            <v>SUBTOTAL</v>
          </cell>
          <cell r="G451">
            <v>39304.933499999999</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100807</v>
          </cell>
          <cell r="F455">
            <v>8</v>
          </cell>
          <cell r="G455">
            <v>12600.875</v>
          </cell>
        </row>
        <row r="456">
          <cell r="A456" t="str">
            <v>MO032</v>
          </cell>
          <cell r="B456" t="str">
            <v>AYUDANTE RASO</v>
          </cell>
          <cell r="D456">
            <v>2</v>
          </cell>
          <cell r="E456">
            <v>63433</v>
          </cell>
          <cell r="F456">
            <v>8</v>
          </cell>
          <cell r="G456">
            <v>15858.25</v>
          </cell>
        </row>
        <row r="457">
          <cell r="A457" t="str">
            <v/>
          </cell>
          <cell r="E457" t="str">
            <v/>
          </cell>
          <cell r="F457" t="str">
            <v/>
          </cell>
          <cell r="G457" t="str">
            <v/>
          </cell>
        </row>
        <row r="458">
          <cell r="A458" t="str">
            <v/>
          </cell>
          <cell r="E458" t="str">
            <v/>
          </cell>
          <cell r="F458" t="str">
            <v/>
          </cell>
          <cell r="G458" t="str">
            <v/>
          </cell>
        </row>
        <row r="459">
          <cell r="F459" t="str">
            <v>SUBTOTAL</v>
          </cell>
          <cell r="G459">
            <v>28459.125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497895</v>
          </cell>
        </row>
        <row r="470">
          <cell r="A470" t="str">
            <v>2. COSTOS INDIRECTOS</v>
          </cell>
        </row>
        <row r="472">
          <cell r="A472" t="str">
            <v>DESCRIPCIÓN</v>
          </cell>
          <cell r="F472" t="str">
            <v>PORCENTAJE</v>
          </cell>
          <cell r="G472" t="str">
            <v>VALOR TOTAL</v>
          </cell>
        </row>
        <row r="473">
          <cell r="A473" t="str">
            <v>ADMINISTRACION</v>
          </cell>
          <cell r="F473">
            <v>0.25440000000000002</v>
          </cell>
          <cell r="G473">
            <v>126664.48800000001</v>
          </cell>
        </row>
        <row r="474">
          <cell r="A474" t="str">
            <v>IMPREVISTOS</v>
          </cell>
          <cell r="F474">
            <v>0.01</v>
          </cell>
          <cell r="G474">
            <v>4978.95</v>
          </cell>
        </row>
        <row r="475">
          <cell r="A475" t="str">
            <v>UTILIDADES</v>
          </cell>
          <cell r="F475">
            <v>0.05</v>
          </cell>
          <cell r="G475">
            <v>24894.75</v>
          </cell>
        </row>
        <row r="476">
          <cell r="A476" t="str">
            <v>TOTAL COSTO INDIRECTO</v>
          </cell>
          <cell r="F476">
            <v>0.31440000000000001</v>
          </cell>
          <cell r="G476">
            <v>156538</v>
          </cell>
        </row>
        <row r="478">
          <cell r="A478" t="str">
            <v>PRECIO UNITARIO TOTAL APROXIMADO AL PESO</v>
          </cell>
          <cell r="G478">
            <v>654433</v>
          </cell>
        </row>
        <row r="480">
          <cell r="B480" t="str">
            <v>RESPONSABLE: HAROLDO A. ARTEAGA ESPINOSA</v>
          </cell>
        </row>
        <row r="481">
          <cell r="B481" t="str">
            <v>ASESOR DE PROYECTOS</v>
          </cell>
        </row>
        <row r="482">
          <cell r="B482" t="str">
            <v/>
          </cell>
        </row>
        <row r="483">
          <cell r="B483" t="str">
            <v>M.P. 22202-175769 COR</v>
          </cell>
          <cell r="D483" t="str">
            <v>FIRMA RESPONSABLE</v>
          </cell>
        </row>
        <row r="484">
          <cell r="A484" t="str">
            <v>DEPARTAMENTO DE ANTIOQUIA</v>
          </cell>
          <cell r="F484" t="str">
            <v/>
          </cell>
        </row>
        <row r="485">
          <cell r="A485" t="str">
            <v>MUNICIPIO DE CIUDAD BOLÍVAR</v>
          </cell>
        </row>
        <row r="486">
          <cell r="A486" t="str">
            <v>PROYECTO: MEJORAMIENTO DE VÍAS TERCIARIAS, PARA LA REACTIVACIÓN ECONÓMICA, EN LOS MUNICIPIOS DE CIUDAD BOLÍVAR, HISPANIA, SALGAR Y BETANIA, EN EL DEPARTAMENTO DE ANTIOQUIA.</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(PEGA) (MUNICIPIO DE BETANIA)</v>
          </cell>
          <cell r="E491" t="str">
            <v>M3</v>
          </cell>
          <cell r="F491" t="str">
            <v>N.D.</v>
          </cell>
          <cell r="G491">
            <v>488910</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53440</v>
          </cell>
          <cell r="F497">
            <v>6</v>
          </cell>
          <cell r="G497">
            <v>8906.6666666666661</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59089.833333333328</v>
          </cell>
          <cell r="G501">
            <v>2954.4916666666668</v>
          </cell>
        </row>
        <row r="502">
          <cell r="F502" t="str">
            <v>SUBTOTAL</v>
          </cell>
          <cell r="G502">
            <v>11861.158333333333</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 Incluye transporte. (MUNICIPIO DE BETANIA)</v>
          </cell>
          <cell r="C506" t="str">
            <v>SC</v>
          </cell>
          <cell r="D506">
            <v>9.4499999999999993</v>
          </cell>
          <cell r="F506">
            <v>32850</v>
          </cell>
          <cell r="G506">
            <v>310432.5</v>
          </cell>
        </row>
        <row r="507">
          <cell r="A507" t="str">
            <v>MA007</v>
          </cell>
          <cell r="B507" t="str">
            <v xml:space="preserve">ARENA DE PEGA </v>
          </cell>
          <cell r="C507" t="str">
            <v>M3</v>
          </cell>
          <cell r="D507">
            <v>1.1599999999999999</v>
          </cell>
          <cell r="F507">
            <v>46130</v>
          </cell>
          <cell r="G507">
            <v>53510.799999999996</v>
          </cell>
        </row>
        <row r="508">
          <cell r="A508" t="str">
            <v>MA011</v>
          </cell>
          <cell r="B508" t="str">
            <v>AGUA</v>
          </cell>
          <cell r="C508" t="str">
            <v>LT</v>
          </cell>
          <cell r="D508">
            <v>185</v>
          </cell>
          <cell r="F508">
            <v>50</v>
          </cell>
          <cell r="G508">
            <v>9250</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373193.3</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1.1599999999999999</v>
          </cell>
          <cell r="E517">
            <v>29.8</v>
          </cell>
          <cell r="F517">
            <v>1295</v>
          </cell>
          <cell r="G517">
            <v>44765.56</v>
          </cell>
        </row>
        <row r="518">
          <cell r="A518" t="str">
            <v/>
          </cell>
          <cell r="F518" t="str">
            <v/>
          </cell>
          <cell r="G518" t="str">
            <v/>
          </cell>
        </row>
        <row r="519">
          <cell r="A519" t="str">
            <v/>
          </cell>
          <cell r="F519" t="str">
            <v/>
          </cell>
          <cell r="G519" t="str">
            <v/>
          </cell>
        </row>
        <row r="520">
          <cell r="F520" t="str">
            <v>SUBTOTAL</v>
          </cell>
          <cell r="G520">
            <v>44765.56</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100807</v>
          </cell>
          <cell r="F524">
            <v>6</v>
          </cell>
          <cell r="G524">
            <v>16801.166666666668</v>
          </cell>
        </row>
        <row r="525">
          <cell r="A525" t="str">
            <v>MO032</v>
          </cell>
          <cell r="B525" t="str">
            <v>AYUDANTE RASO</v>
          </cell>
          <cell r="D525">
            <v>4</v>
          </cell>
          <cell r="E525">
            <v>63433</v>
          </cell>
          <cell r="F525">
            <v>6</v>
          </cell>
          <cell r="G525">
            <v>42288.666666666664</v>
          </cell>
        </row>
        <row r="526">
          <cell r="A526" t="str">
            <v/>
          </cell>
          <cell r="E526" t="str">
            <v/>
          </cell>
          <cell r="F526" t="str">
            <v/>
          </cell>
          <cell r="G526" t="str">
            <v/>
          </cell>
        </row>
        <row r="527">
          <cell r="A527" t="str">
            <v/>
          </cell>
          <cell r="E527" t="str">
            <v/>
          </cell>
          <cell r="F527" t="str">
            <v/>
          </cell>
          <cell r="G527" t="str">
            <v/>
          </cell>
        </row>
        <row r="528">
          <cell r="F528" t="str">
            <v>SUBTOTAL</v>
          </cell>
          <cell r="G528">
            <v>59089.833333333328</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488910</v>
          </cell>
        </row>
        <row r="539">
          <cell r="A539" t="str">
            <v>2. COSTOS INDIRECTOS</v>
          </cell>
        </row>
        <row r="541">
          <cell r="A541" t="str">
            <v>DESCRIPCIÓN</v>
          </cell>
          <cell r="F541" t="str">
            <v>PORCENTAJE</v>
          </cell>
          <cell r="G541" t="str">
            <v>VALOR TOTAL</v>
          </cell>
        </row>
        <row r="542">
          <cell r="A542" t="str">
            <v>ADMINISTRACION</v>
          </cell>
          <cell r="F542">
            <v>0.25440000000000002</v>
          </cell>
          <cell r="G542">
            <v>124378.70400000001</v>
          </cell>
        </row>
        <row r="543">
          <cell r="A543" t="str">
            <v>IMPREVISTOS</v>
          </cell>
          <cell r="F543">
            <v>0.01</v>
          </cell>
          <cell r="G543">
            <v>4889.1000000000004</v>
          </cell>
        </row>
        <row r="544">
          <cell r="A544" t="str">
            <v>UTILIDADES</v>
          </cell>
          <cell r="F544">
            <v>0.05</v>
          </cell>
          <cell r="G544">
            <v>24445.5</v>
          </cell>
        </row>
        <row r="545">
          <cell r="A545" t="str">
            <v>TOTAL COSTO INDIRECTO</v>
          </cell>
          <cell r="F545">
            <v>0.31440000000000001</v>
          </cell>
          <cell r="G545">
            <v>153713</v>
          </cell>
        </row>
        <row r="547">
          <cell r="A547" t="str">
            <v>PRECIO UNITARIO TOTAL APROXIMADO AL PESO</v>
          </cell>
          <cell r="G547">
            <v>642623</v>
          </cell>
        </row>
        <row r="549">
          <cell r="B549" t="str">
            <v>RESPONSABLE: HAROLDO A. ARTEAGA ESPINOSA</v>
          </cell>
        </row>
        <row r="550">
          <cell r="B550" t="str">
            <v>ASESOR DE PROYECTOS</v>
          </cell>
        </row>
        <row r="551">
          <cell r="B551" t="str">
            <v/>
          </cell>
        </row>
        <row r="552">
          <cell r="B552" t="str">
            <v>M.P. 22202-175769 COR</v>
          </cell>
          <cell r="D552" t="str">
            <v>FIRMA RESPONSABLE</v>
          </cell>
        </row>
        <row r="553">
          <cell r="A553" t="str">
            <v>DEPARTAMENTO DE ANTIOQUIA</v>
          </cell>
          <cell r="F553" t="str">
            <v/>
          </cell>
        </row>
        <row r="554">
          <cell r="A554" t="str">
            <v>MUNICIPIO DE CIUDAD BOLÍVAR</v>
          </cell>
        </row>
        <row r="555">
          <cell r="A555" t="str">
            <v>PROYECTO: MEJORAMIENTO DE VÍAS TERCIARIAS, PARA LA REACTIVACIÓN ECONÓMICA, EN LOS MUNICIPIOS DE CIUDAD BOLÍVAR, HISPANIA, SALGAR Y BETANIA, EN EL DEPARTAMENTO DE ANTIOQUIA.</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 (MUNICIPIO DE BETANIA)</v>
          </cell>
          <cell r="E560" t="str">
            <v>M3</v>
          </cell>
          <cell r="F560" t="str">
            <v>N.D.</v>
          </cell>
          <cell r="G560">
            <v>469389</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53440</v>
          </cell>
          <cell r="F566">
            <v>8</v>
          </cell>
          <cell r="G566">
            <v>6680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28459.125</v>
          </cell>
          <cell r="G570">
            <v>1422.9562500000002</v>
          </cell>
        </row>
        <row r="571">
          <cell r="F571" t="str">
            <v>SUBTOTAL</v>
          </cell>
          <cell r="G571">
            <v>8102.9562500000002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 Incluye transporte. (MUNICIPIO DE BETANIA)</v>
          </cell>
          <cell r="C575" t="str">
            <v>SC</v>
          </cell>
          <cell r="D575">
            <v>9.08</v>
          </cell>
          <cell r="E575">
            <v>0.05</v>
          </cell>
          <cell r="F575">
            <v>32850</v>
          </cell>
          <cell r="G575">
            <v>313191.90000000002</v>
          </cell>
        </row>
        <row r="576">
          <cell r="A576" t="str">
            <v>MA009</v>
          </cell>
          <cell r="B576" t="str">
            <v>ARENA FINA PARA CONCRETOS</v>
          </cell>
          <cell r="C576" t="str">
            <v>M3</v>
          </cell>
          <cell r="D576">
            <v>1.0900000000000001</v>
          </cell>
          <cell r="E576">
            <v>0.05</v>
          </cell>
          <cell r="F576">
            <v>57049</v>
          </cell>
          <cell r="G576">
            <v>65292.580500000004</v>
          </cell>
        </row>
        <row r="577">
          <cell r="A577" t="str">
            <v>MA011</v>
          </cell>
          <cell r="B577" t="str">
            <v>AGUA</v>
          </cell>
          <cell r="C577" t="str">
            <v>LT</v>
          </cell>
          <cell r="D577">
            <v>185</v>
          </cell>
          <cell r="E577">
            <v>0.1</v>
          </cell>
          <cell r="F577">
            <v>50</v>
          </cell>
          <cell r="G577">
            <v>10175</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388659.48050000001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29.8</v>
          </cell>
          <cell r="F586">
            <v>1295</v>
          </cell>
          <cell r="G586">
            <v>44167.399500000007</v>
          </cell>
        </row>
        <row r="587">
          <cell r="A587" t="str">
            <v/>
          </cell>
          <cell r="F587" t="str">
            <v/>
          </cell>
          <cell r="G587" t="str">
            <v/>
          </cell>
        </row>
        <row r="588">
          <cell r="A588" t="str">
            <v/>
          </cell>
          <cell r="F588" t="str">
            <v/>
          </cell>
          <cell r="G588" t="str">
            <v/>
          </cell>
        </row>
        <row r="589">
          <cell r="F589" t="str">
            <v>SUBTOTAL</v>
          </cell>
          <cell r="G589">
            <v>44167.399500000007</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100807</v>
          </cell>
          <cell r="F593">
            <v>8</v>
          </cell>
          <cell r="G593">
            <v>12600.875</v>
          </cell>
        </row>
        <row r="594">
          <cell r="A594" t="str">
            <v>MO032</v>
          </cell>
          <cell r="B594" t="str">
            <v>AYUDANTE RASO</v>
          </cell>
          <cell r="D594">
            <v>2</v>
          </cell>
          <cell r="E594">
            <v>63433</v>
          </cell>
          <cell r="F594">
            <v>8</v>
          </cell>
          <cell r="G594">
            <v>15858.25</v>
          </cell>
        </row>
        <row r="595">
          <cell r="A595" t="str">
            <v/>
          </cell>
          <cell r="E595" t="str">
            <v/>
          </cell>
          <cell r="F595" t="str">
            <v/>
          </cell>
          <cell r="G595" t="str">
            <v/>
          </cell>
        </row>
        <row r="596">
          <cell r="A596" t="str">
            <v/>
          </cell>
          <cell r="E596" t="str">
            <v/>
          </cell>
          <cell r="F596" t="str">
            <v/>
          </cell>
          <cell r="G596" t="str">
            <v/>
          </cell>
        </row>
        <row r="597">
          <cell r="F597" t="str">
            <v>SUBTOTAL</v>
          </cell>
          <cell r="G597">
            <v>28459.125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469389</v>
          </cell>
        </row>
        <row r="608">
          <cell r="A608" t="str">
            <v>2. COSTOS INDIRECTOS</v>
          </cell>
        </row>
        <row r="610">
          <cell r="A610" t="str">
            <v>DESCRIPCIÓN</v>
          </cell>
          <cell r="F610" t="str">
            <v>PORCENTAJE</v>
          </cell>
          <cell r="G610" t="str">
            <v>VALOR TOTAL</v>
          </cell>
        </row>
        <row r="611">
          <cell r="A611" t="str">
            <v>ADMINISTRACION</v>
          </cell>
          <cell r="F611">
            <v>0.25440000000000002</v>
          </cell>
          <cell r="G611">
            <v>119412.5616</v>
          </cell>
        </row>
        <row r="612">
          <cell r="A612" t="str">
            <v>IMPREVISTOS</v>
          </cell>
          <cell r="F612">
            <v>0.01</v>
          </cell>
          <cell r="G612">
            <v>4693.8900000000003</v>
          </cell>
        </row>
        <row r="613">
          <cell r="A613" t="str">
            <v>UTILIDADES</v>
          </cell>
          <cell r="F613">
            <v>0.05</v>
          </cell>
          <cell r="G613">
            <v>23469.45</v>
          </cell>
        </row>
        <row r="614">
          <cell r="A614" t="str">
            <v>TOTAL COSTO INDIRECTO</v>
          </cell>
          <cell r="F614">
            <v>0.31440000000000001</v>
          </cell>
          <cell r="G614">
            <v>147576</v>
          </cell>
        </row>
        <row r="616">
          <cell r="A616" t="str">
            <v>PRECIO UNITARIO TOTAL APROXIMADO AL PESO</v>
          </cell>
          <cell r="G616">
            <v>616965</v>
          </cell>
        </row>
        <row r="618">
          <cell r="B618" t="str">
            <v>RESPONSABLE: HAROLDO A. ARTEAGA ESPINOSA</v>
          </cell>
        </row>
        <row r="619">
          <cell r="B619" t="str">
            <v>ASESOR DE PROYECTOS</v>
          </cell>
        </row>
        <row r="620">
          <cell r="B620" t="str">
            <v/>
          </cell>
        </row>
        <row r="621">
          <cell r="B621" t="str">
            <v>M.P. 22202-175769 COR</v>
          </cell>
          <cell r="D621" t="str">
            <v>FIRMA RESPONSABLE</v>
          </cell>
        </row>
        <row r="622">
          <cell r="A622" t="str">
            <v>DEPARTAMENTO DE ANTIOQUIA</v>
          </cell>
          <cell r="F622" t="str">
            <v/>
          </cell>
        </row>
        <row r="623">
          <cell r="A623" t="str">
            <v>MUNICIPIO DE CIUDAD BOLÍVAR</v>
          </cell>
        </row>
        <row r="624">
          <cell r="A624" t="str">
            <v>PROYECTO: MEJORAMIENTO DE VÍAS TERCIARIAS, PARA LA REACTIVACIÓN ECONÓMICA, EN LOS MUNICIPIOS DE CIUDAD BOLÍVAR, HISPANIA, SALGAR Y BETANIA, EN EL DEPARTAMENTO DE ANTIOQUIA.</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(REVOQUE) (MUNICIPIO DE BETANIA)</v>
          </cell>
          <cell r="E629" t="str">
            <v>M3</v>
          </cell>
          <cell r="F629" t="str">
            <v>N.D.</v>
          </cell>
          <cell r="G629">
            <v>456892</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53440</v>
          </cell>
          <cell r="F635">
            <v>8</v>
          </cell>
          <cell r="G635">
            <v>6680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28459.125</v>
          </cell>
          <cell r="G639">
            <v>1422.9562500000002</v>
          </cell>
        </row>
        <row r="640">
          <cell r="F640" t="str">
            <v>SUBTOTAL</v>
          </cell>
          <cell r="G640">
            <v>8102.9562500000002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 Incluye transporte. (MUNICIPIO DE BETANIA)</v>
          </cell>
          <cell r="C644" t="str">
            <v>SC</v>
          </cell>
          <cell r="D644">
            <v>9.08</v>
          </cell>
          <cell r="E644">
            <v>0.05</v>
          </cell>
          <cell r="F644">
            <v>32850</v>
          </cell>
          <cell r="G644">
            <v>313191.90000000002</v>
          </cell>
        </row>
        <row r="645">
          <cell r="A645" t="str">
            <v>MA007</v>
          </cell>
          <cell r="B645" t="str">
            <v xml:space="preserve">ARENA DE PEGA </v>
          </cell>
          <cell r="C645" t="str">
            <v>M3</v>
          </cell>
          <cell r="D645">
            <v>1.0900000000000001</v>
          </cell>
          <cell r="E645">
            <v>0.05</v>
          </cell>
          <cell r="F645">
            <v>46130</v>
          </cell>
          <cell r="G645">
            <v>52795.785000000003</v>
          </cell>
        </row>
        <row r="646">
          <cell r="A646" t="str">
            <v>MA011</v>
          </cell>
          <cell r="B646" t="str">
            <v>AGUA</v>
          </cell>
          <cell r="C646" t="str">
            <v>LT</v>
          </cell>
          <cell r="D646">
            <v>185</v>
          </cell>
          <cell r="E646">
            <v>0.1</v>
          </cell>
          <cell r="F646">
            <v>50</v>
          </cell>
          <cell r="G646">
            <v>10175</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376162.68500000006</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29.8</v>
          </cell>
          <cell r="F655">
            <v>1295</v>
          </cell>
          <cell r="G655">
            <v>44167.399500000007</v>
          </cell>
        </row>
        <row r="656">
          <cell r="A656" t="str">
            <v/>
          </cell>
          <cell r="F656" t="str">
            <v/>
          </cell>
          <cell r="G656" t="str">
            <v/>
          </cell>
        </row>
        <row r="657">
          <cell r="A657" t="str">
            <v/>
          </cell>
          <cell r="F657" t="str">
            <v/>
          </cell>
          <cell r="G657" t="str">
            <v/>
          </cell>
        </row>
        <row r="658">
          <cell r="F658" t="str">
            <v>SUBTOTAL</v>
          </cell>
          <cell r="G658">
            <v>44167.399500000007</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100807</v>
          </cell>
          <cell r="F662">
            <v>8</v>
          </cell>
          <cell r="G662">
            <v>12600.875</v>
          </cell>
        </row>
        <row r="663">
          <cell r="A663" t="str">
            <v>MO032</v>
          </cell>
          <cell r="B663" t="str">
            <v>AYUDANTE RASO</v>
          </cell>
          <cell r="D663">
            <v>2</v>
          </cell>
          <cell r="E663">
            <v>63433</v>
          </cell>
          <cell r="F663">
            <v>8</v>
          </cell>
          <cell r="G663">
            <v>15858.25</v>
          </cell>
        </row>
        <row r="664">
          <cell r="A664" t="str">
            <v/>
          </cell>
          <cell r="E664" t="str">
            <v/>
          </cell>
          <cell r="F664" t="str">
            <v/>
          </cell>
          <cell r="G664" t="str">
            <v/>
          </cell>
        </row>
        <row r="665">
          <cell r="A665" t="str">
            <v/>
          </cell>
          <cell r="E665" t="str">
            <v/>
          </cell>
          <cell r="F665" t="str">
            <v/>
          </cell>
          <cell r="G665" t="str">
            <v/>
          </cell>
        </row>
        <row r="666">
          <cell r="F666" t="str">
            <v>SUBTOTAL</v>
          </cell>
          <cell r="G666">
            <v>28459.125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456892</v>
          </cell>
        </row>
        <row r="677">
          <cell r="A677" t="str">
            <v>2. COSTOS INDIRECTOS</v>
          </cell>
        </row>
        <row r="679">
          <cell r="A679" t="str">
            <v>DESCRIPCIÓN</v>
          </cell>
          <cell r="F679" t="str">
            <v>PORCENTAJE</v>
          </cell>
          <cell r="G679" t="str">
            <v>VALOR TOTAL</v>
          </cell>
        </row>
        <row r="680">
          <cell r="A680" t="str">
            <v>ADMINISTRACION</v>
          </cell>
          <cell r="F680">
            <v>0.25440000000000002</v>
          </cell>
          <cell r="G680">
            <v>116233.3248</v>
          </cell>
        </row>
        <row r="681">
          <cell r="A681" t="str">
            <v>IMPREVISTOS</v>
          </cell>
          <cell r="F681">
            <v>0.01</v>
          </cell>
          <cell r="G681">
            <v>4568.92</v>
          </cell>
        </row>
        <row r="682">
          <cell r="A682" t="str">
            <v>UTILIDADES</v>
          </cell>
          <cell r="F682">
            <v>0.05</v>
          </cell>
          <cell r="G682">
            <v>22844.600000000002</v>
          </cell>
        </row>
        <row r="683">
          <cell r="A683" t="str">
            <v>TOTAL COSTO INDIRECTO</v>
          </cell>
          <cell r="F683">
            <v>0.31440000000000001</v>
          </cell>
          <cell r="G683">
            <v>143647</v>
          </cell>
        </row>
        <row r="685">
          <cell r="A685" t="str">
            <v>PRECIO UNITARIO TOTAL APROXIMADO AL PESO</v>
          </cell>
          <cell r="G685">
            <v>600539</v>
          </cell>
        </row>
        <row r="687">
          <cell r="B687" t="str">
            <v>RESPONSABLE: HAROLDO A. ARTEAGA ESPINOSA</v>
          </cell>
        </row>
        <row r="688">
          <cell r="B688" t="str">
            <v>ASESOR DE PROYECTOS</v>
          </cell>
        </row>
        <row r="689">
          <cell r="B689" t="str">
            <v/>
          </cell>
        </row>
        <row r="690">
          <cell r="B690" t="str">
            <v>M.P. 22202-175769 COR</v>
          </cell>
          <cell r="D690" t="str">
            <v>FIRMA RESPONSABLE</v>
          </cell>
        </row>
        <row r="691">
          <cell r="A691" t="str">
            <v>DEPARTAMENTO DE ANTIOQUIA</v>
          </cell>
          <cell r="F691" t="str">
            <v/>
          </cell>
        </row>
        <row r="692">
          <cell r="A692" t="str">
            <v>MUNICIPIO DE CIUDAD BOLÍVAR</v>
          </cell>
        </row>
        <row r="693">
          <cell r="A693" t="str">
            <v>PROYECTO: MEJORAMIENTO DE VÍAS TERCIARIAS, PARA LA REACTIVACIÓN ECONÓMICA, EN LOS MUNICIPIOS DE CIUDAD BOLÍVAR, HISPANIA, SALGAR Y BETANIA, EN EL DEPARTAMENTO DE ANTIOQUIA.</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 (MUNICIPIO DE BETANIA)</v>
          </cell>
          <cell r="E698" t="str">
            <v>M3</v>
          </cell>
          <cell r="F698" t="str">
            <v>N.D.</v>
          </cell>
          <cell r="G698">
            <v>406432</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53440</v>
          </cell>
          <cell r="F704">
            <v>8</v>
          </cell>
          <cell r="G704">
            <v>6680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28459.125</v>
          </cell>
          <cell r="G708">
            <v>1422.9562500000002</v>
          </cell>
        </row>
        <row r="709">
          <cell r="F709" t="str">
            <v>SUBTOTAL</v>
          </cell>
          <cell r="G709">
            <v>8102.9562500000002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 Incluye transporte. (MUNICIPIO DE BETANIA)</v>
          </cell>
          <cell r="C713" t="str">
            <v>SC</v>
          </cell>
          <cell r="D713">
            <v>7.28</v>
          </cell>
          <cell r="E713">
            <v>0.05</v>
          </cell>
          <cell r="F713">
            <v>32850</v>
          </cell>
          <cell r="G713">
            <v>251105.40000000002</v>
          </cell>
        </row>
        <row r="714">
          <cell r="A714" t="str">
            <v>MA008</v>
          </cell>
          <cell r="B714" t="str">
            <v xml:space="preserve">ARENA DE REVOQUE </v>
          </cell>
          <cell r="C714" t="str">
            <v>M3</v>
          </cell>
          <cell r="D714">
            <v>1.1599999999999999</v>
          </cell>
          <cell r="E714">
            <v>0.05</v>
          </cell>
          <cell r="F714">
            <v>51240</v>
          </cell>
          <cell r="G714">
            <v>62410.32</v>
          </cell>
        </row>
        <row r="715">
          <cell r="A715" t="str">
            <v>MA011</v>
          </cell>
          <cell r="B715" t="str">
            <v>AGUA</v>
          </cell>
          <cell r="C715" t="str">
            <v>LT</v>
          </cell>
          <cell r="D715">
            <v>170</v>
          </cell>
          <cell r="E715">
            <v>0.1</v>
          </cell>
          <cell r="F715">
            <v>50</v>
          </cell>
          <cell r="G715">
            <v>9350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322865.72000000003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29.8</v>
          </cell>
          <cell r="F724">
            <v>1295</v>
          </cell>
          <cell r="G724">
            <v>47003.837999999996</v>
          </cell>
        </row>
        <row r="725">
          <cell r="A725" t="str">
            <v/>
          </cell>
          <cell r="F725" t="str">
            <v/>
          </cell>
          <cell r="G725" t="str">
            <v/>
          </cell>
        </row>
        <row r="726">
          <cell r="A726" t="str">
            <v/>
          </cell>
          <cell r="F726" t="str">
            <v/>
          </cell>
          <cell r="G726" t="str">
            <v/>
          </cell>
        </row>
        <row r="727">
          <cell r="F727" t="str">
            <v>SUBTOTAL</v>
          </cell>
          <cell r="G727">
            <v>47003.837999999996</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100807</v>
          </cell>
          <cell r="F731">
            <v>8</v>
          </cell>
          <cell r="G731">
            <v>12600.875</v>
          </cell>
        </row>
        <row r="732">
          <cell r="A732" t="str">
            <v>MO032</v>
          </cell>
          <cell r="B732" t="str">
            <v>AYUDANTE RASO</v>
          </cell>
          <cell r="D732">
            <v>2</v>
          </cell>
          <cell r="E732">
            <v>63433</v>
          </cell>
          <cell r="F732">
            <v>8</v>
          </cell>
          <cell r="G732">
            <v>15858.25</v>
          </cell>
        </row>
        <row r="733">
          <cell r="A733" t="str">
            <v/>
          </cell>
          <cell r="E733" t="str">
            <v/>
          </cell>
          <cell r="F733" t="str">
            <v/>
          </cell>
          <cell r="G733" t="str">
            <v/>
          </cell>
        </row>
        <row r="734">
          <cell r="A734" t="str">
            <v/>
          </cell>
          <cell r="E734" t="str">
            <v/>
          </cell>
          <cell r="F734" t="str">
            <v/>
          </cell>
          <cell r="G734" t="str">
            <v/>
          </cell>
        </row>
        <row r="735">
          <cell r="F735" t="str">
            <v>SUBTOTAL</v>
          </cell>
          <cell r="G735">
            <v>28459.125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406432</v>
          </cell>
        </row>
        <row r="746">
          <cell r="A746" t="str">
            <v>2. COSTOS INDIRECTOS</v>
          </cell>
        </row>
        <row r="748">
          <cell r="A748" t="str">
            <v>DESCRIPCIÓN</v>
          </cell>
          <cell r="F748" t="str">
            <v>PORCENTAJE</v>
          </cell>
          <cell r="G748" t="str">
            <v>VALOR TOTAL</v>
          </cell>
        </row>
        <row r="749">
          <cell r="A749" t="str">
            <v>ADMINISTRACION</v>
          </cell>
          <cell r="F749">
            <v>0.25440000000000002</v>
          </cell>
          <cell r="G749">
            <v>103396.30080000001</v>
          </cell>
        </row>
        <row r="750">
          <cell r="A750" t="str">
            <v>IMPREVISTOS</v>
          </cell>
          <cell r="F750">
            <v>0.01</v>
          </cell>
          <cell r="G750">
            <v>4064.32</v>
          </cell>
        </row>
        <row r="751">
          <cell r="A751" t="str">
            <v>UTILIDADES</v>
          </cell>
          <cell r="F751">
            <v>0.05</v>
          </cell>
          <cell r="G751">
            <v>20321.600000000002</v>
          </cell>
        </row>
        <row r="752">
          <cell r="A752" t="str">
            <v>TOTAL COSTO INDIRECTO</v>
          </cell>
          <cell r="F752">
            <v>0.31440000000000001</v>
          </cell>
          <cell r="G752">
            <v>127782</v>
          </cell>
        </row>
        <row r="754">
          <cell r="A754" t="str">
            <v>PRECIO UNITARIO TOTAL APROXIMADO AL PESO</v>
          </cell>
          <cell r="G754">
            <v>534214</v>
          </cell>
        </row>
        <row r="756">
          <cell r="B756" t="str">
            <v>RESPONSABLE: HAROLDO A. ARTEAGA ESPINOSA</v>
          </cell>
        </row>
        <row r="757">
          <cell r="B757" t="str">
            <v>ASESOR DE PROYECTOS</v>
          </cell>
        </row>
        <row r="758">
          <cell r="B758" t="str">
            <v/>
          </cell>
        </row>
        <row r="759">
          <cell r="B759" t="str">
            <v>M.P. 22202-175769 COR</v>
          </cell>
          <cell r="D759" t="str">
            <v>FIRMA RESPONSABLE</v>
          </cell>
        </row>
        <row r="760">
          <cell r="A760" t="str">
            <v>DEPARTAMENTO DE ANTIOQUIA</v>
          </cell>
          <cell r="F760" t="str">
            <v/>
          </cell>
        </row>
        <row r="761">
          <cell r="A761" t="str">
            <v>MUNICIPIO DE CIUDAD BOLÍVAR</v>
          </cell>
        </row>
        <row r="762">
          <cell r="A762" t="str">
            <v>PROYECTO: MEJORAMIENTO DE VÍAS TERCIARIAS, PARA LA REACTIVACIÓN ECONÓMICA, EN LOS MUNICIPIOS DE CIUDAD BOLÍVAR, HISPANIA, SALGAR Y BETANIA, EN EL DEPARTAMENTO DE ANTIOQUIA.</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 (MUNICIPIO DE BETANIA)</v>
          </cell>
          <cell r="E767" t="str">
            <v>M3</v>
          </cell>
          <cell r="F767" t="str">
            <v>N.D.</v>
          </cell>
          <cell r="G767">
            <v>413507</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53440</v>
          </cell>
          <cell r="F773">
            <v>8</v>
          </cell>
          <cell r="G773">
            <v>6680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28459.125</v>
          </cell>
          <cell r="G777">
            <v>1422.9562500000002</v>
          </cell>
        </row>
        <row r="778">
          <cell r="F778" t="str">
            <v>SUBTOTAL</v>
          </cell>
          <cell r="G778">
            <v>8102.9562500000002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 Incluye transporte. (MUNICIPIO DE BETANIA)</v>
          </cell>
          <cell r="C782" t="str">
            <v>SC</v>
          </cell>
          <cell r="D782">
            <v>7.28</v>
          </cell>
          <cell r="E782">
            <v>0.05</v>
          </cell>
          <cell r="F782">
            <v>32850</v>
          </cell>
          <cell r="G782">
            <v>251105.40000000002</v>
          </cell>
        </row>
        <row r="783">
          <cell r="A783" t="str">
            <v>MA009</v>
          </cell>
          <cell r="B783" t="str">
            <v>ARENA FINA PARA CONCRETOS</v>
          </cell>
          <cell r="C783" t="str">
            <v>M3</v>
          </cell>
          <cell r="D783">
            <v>1.1599999999999999</v>
          </cell>
          <cell r="E783">
            <v>0.05</v>
          </cell>
          <cell r="F783">
            <v>57049</v>
          </cell>
          <cell r="G783">
            <v>69485.682000000001</v>
          </cell>
        </row>
        <row r="784">
          <cell r="A784" t="str">
            <v>MA011</v>
          </cell>
          <cell r="B784" t="str">
            <v>AGUA</v>
          </cell>
          <cell r="C784" t="str">
            <v>LT</v>
          </cell>
          <cell r="D784">
            <v>170</v>
          </cell>
          <cell r="E784">
            <v>0.1</v>
          </cell>
          <cell r="F784">
            <v>50</v>
          </cell>
          <cell r="G784">
            <v>9350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329941.08200000005</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29.8</v>
          </cell>
          <cell r="F793">
            <v>1295</v>
          </cell>
          <cell r="G793">
            <v>47003.837999999996</v>
          </cell>
        </row>
        <row r="794">
          <cell r="A794" t="str">
            <v/>
          </cell>
          <cell r="F794" t="str">
            <v/>
          </cell>
          <cell r="G794" t="str">
            <v/>
          </cell>
        </row>
        <row r="795">
          <cell r="A795" t="str">
            <v/>
          </cell>
          <cell r="F795" t="str">
            <v/>
          </cell>
          <cell r="G795" t="str">
            <v/>
          </cell>
        </row>
        <row r="796">
          <cell r="F796" t="str">
            <v>SUBTOTAL</v>
          </cell>
          <cell r="G796">
            <v>47003.837999999996</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100807</v>
          </cell>
          <cell r="F800">
            <v>8</v>
          </cell>
          <cell r="G800">
            <v>12600.875</v>
          </cell>
        </row>
        <row r="801">
          <cell r="A801" t="str">
            <v>MO032</v>
          </cell>
          <cell r="B801" t="str">
            <v>AYUDANTE RASO</v>
          </cell>
          <cell r="D801">
            <v>2</v>
          </cell>
          <cell r="E801">
            <v>63433</v>
          </cell>
          <cell r="F801">
            <v>8</v>
          </cell>
          <cell r="G801">
            <v>15858.25</v>
          </cell>
        </row>
        <row r="802">
          <cell r="A802" t="str">
            <v/>
          </cell>
          <cell r="E802" t="str">
            <v/>
          </cell>
          <cell r="F802" t="str">
            <v/>
          </cell>
          <cell r="G802" t="str">
            <v/>
          </cell>
        </row>
        <row r="803">
          <cell r="A803" t="str">
            <v/>
          </cell>
          <cell r="E803" t="str">
            <v/>
          </cell>
          <cell r="F803" t="str">
            <v/>
          </cell>
          <cell r="G803" t="str">
            <v/>
          </cell>
        </row>
        <row r="804">
          <cell r="F804" t="str">
            <v>SUBTOTAL</v>
          </cell>
          <cell r="G804">
            <v>28459.125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413507</v>
          </cell>
        </row>
        <row r="815">
          <cell r="A815" t="str">
            <v>2. COSTOS INDIRECTOS</v>
          </cell>
        </row>
        <row r="817">
          <cell r="A817" t="str">
            <v>DESCRIPCIÓN</v>
          </cell>
          <cell r="F817" t="str">
            <v>PORCENTAJE</v>
          </cell>
          <cell r="G817" t="str">
            <v>VALOR TOTAL</v>
          </cell>
        </row>
        <row r="818">
          <cell r="A818" t="str">
            <v>ADMINISTRACION</v>
          </cell>
          <cell r="F818">
            <v>0.25440000000000002</v>
          </cell>
          <cell r="G818">
            <v>105196.1808</v>
          </cell>
        </row>
        <row r="819">
          <cell r="A819" t="str">
            <v>IMPREVISTOS</v>
          </cell>
          <cell r="F819">
            <v>0.01</v>
          </cell>
          <cell r="G819">
            <v>4135.07</v>
          </cell>
        </row>
        <row r="820">
          <cell r="A820" t="str">
            <v>UTILIDADES</v>
          </cell>
          <cell r="F820">
            <v>0.05</v>
          </cell>
          <cell r="G820">
            <v>20675.350000000002</v>
          </cell>
        </row>
        <row r="821">
          <cell r="A821" t="str">
            <v>TOTAL COSTO INDIRECTO</v>
          </cell>
          <cell r="F821">
            <v>0.31440000000000001</v>
          </cell>
          <cell r="G821">
            <v>130007</v>
          </cell>
        </row>
        <row r="823">
          <cell r="A823" t="str">
            <v>PRECIO UNITARIO TOTAL APROXIMADO AL PESO</v>
          </cell>
          <cell r="G823">
            <v>543514</v>
          </cell>
        </row>
        <row r="825">
          <cell r="B825" t="str">
            <v>RESPONSABLE: HAROLDO A. ARTEAGA ESPINOSA</v>
          </cell>
        </row>
        <row r="826">
          <cell r="B826" t="str">
            <v>ASESOR DE PROYECTOS</v>
          </cell>
        </row>
        <row r="827">
          <cell r="B827" t="str">
            <v/>
          </cell>
        </row>
        <row r="828">
          <cell r="B828" t="str">
            <v>M.P. 22202-175769 COR</v>
          </cell>
          <cell r="D828" t="str">
            <v>FIRMA RESPONSABLE</v>
          </cell>
        </row>
        <row r="829">
          <cell r="A829" t="str">
            <v>DEPARTAMENTO DE ANTIOQUIA</v>
          </cell>
          <cell r="F829" t="str">
            <v/>
          </cell>
        </row>
        <row r="830">
          <cell r="A830" t="str">
            <v>MUNICIPIO DE CIUDAD BOLÍVAR</v>
          </cell>
        </row>
        <row r="831">
          <cell r="A831" t="str">
            <v>PROYECTO: MEJORAMIENTO DE VÍAS TERCIARIAS, PARA LA REACTIVACIÓN ECONÓMICA, EN LOS MUNICIPIOS DE CIUDAD BOLÍVAR, HISPANIA, SALGAR Y BETANIA, EN EL DEPARTAMENTO DE ANTIOQUIA.</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 (MUNICIPIO DE BETANIA)</v>
          </cell>
          <cell r="E836" t="str">
            <v>M3</v>
          </cell>
          <cell r="F836" t="str">
            <v>N.D.</v>
          </cell>
          <cell r="G836">
            <v>400208</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53440</v>
          </cell>
          <cell r="F842">
            <v>8</v>
          </cell>
          <cell r="G842">
            <v>6680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28459.125</v>
          </cell>
          <cell r="G846">
            <v>1422.9562500000002</v>
          </cell>
        </row>
        <row r="847">
          <cell r="F847" t="str">
            <v>SUBTOTAL</v>
          </cell>
          <cell r="G847">
            <v>8102.9562500000002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 Incluye transporte. (MUNICIPIO DE BETANIA)</v>
          </cell>
          <cell r="C851" t="str">
            <v>SC</v>
          </cell>
          <cell r="D851">
            <v>7.28</v>
          </cell>
          <cell r="E851">
            <v>0.05</v>
          </cell>
          <cell r="F851">
            <v>32850</v>
          </cell>
          <cell r="G851">
            <v>251105.40000000002</v>
          </cell>
        </row>
        <row r="852">
          <cell r="A852" t="str">
            <v>MA007</v>
          </cell>
          <cell r="B852" t="str">
            <v xml:space="preserve">ARENA DE PEGA </v>
          </cell>
          <cell r="C852" t="str">
            <v>M3</v>
          </cell>
          <cell r="D852">
            <v>1.1599999999999999</v>
          </cell>
          <cell r="E852">
            <v>0.05</v>
          </cell>
          <cell r="F852">
            <v>46130</v>
          </cell>
          <cell r="G852">
            <v>56186.34</v>
          </cell>
        </row>
        <row r="853">
          <cell r="A853" t="str">
            <v>MA011</v>
          </cell>
          <cell r="B853" t="str">
            <v>AGUA</v>
          </cell>
          <cell r="C853" t="str">
            <v>LT</v>
          </cell>
          <cell r="D853">
            <v>170</v>
          </cell>
          <cell r="E853">
            <v>0.1</v>
          </cell>
          <cell r="F853">
            <v>50</v>
          </cell>
          <cell r="G853">
            <v>9350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316641.74</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29.8</v>
          </cell>
          <cell r="F862">
            <v>1295</v>
          </cell>
          <cell r="G862">
            <v>47003.837999999996</v>
          </cell>
        </row>
        <row r="863">
          <cell r="A863" t="str">
            <v/>
          </cell>
          <cell r="F863" t="str">
            <v/>
          </cell>
          <cell r="G863" t="str">
            <v/>
          </cell>
        </row>
        <row r="864">
          <cell r="A864" t="str">
            <v/>
          </cell>
          <cell r="F864" t="str">
            <v/>
          </cell>
          <cell r="G864" t="str">
            <v/>
          </cell>
        </row>
        <row r="865">
          <cell r="F865" t="str">
            <v>SUBTOTAL</v>
          </cell>
          <cell r="G865">
            <v>47003.837999999996</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100807</v>
          </cell>
          <cell r="F869">
            <v>8</v>
          </cell>
          <cell r="G869">
            <v>12600.875</v>
          </cell>
        </row>
        <row r="870">
          <cell r="A870" t="str">
            <v>MO032</v>
          </cell>
          <cell r="B870" t="str">
            <v>AYUDANTE RASO</v>
          </cell>
          <cell r="D870">
            <v>2</v>
          </cell>
          <cell r="E870">
            <v>63433</v>
          </cell>
          <cell r="F870">
            <v>8</v>
          </cell>
          <cell r="G870">
            <v>15858.25</v>
          </cell>
        </row>
        <row r="871">
          <cell r="A871" t="str">
            <v/>
          </cell>
          <cell r="E871" t="str">
            <v/>
          </cell>
          <cell r="F871" t="str">
            <v/>
          </cell>
          <cell r="G871" t="str">
            <v/>
          </cell>
        </row>
        <row r="872">
          <cell r="A872" t="str">
            <v/>
          </cell>
          <cell r="E872" t="str">
            <v/>
          </cell>
          <cell r="F872" t="str">
            <v/>
          </cell>
          <cell r="G872" t="str">
            <v/>
          </cell>
        </row>
        <row r="873">
          <cell r="F873" t="str">
            <v>SUBTOTAL</v>
          </cell>
          <cell r="G873">
            <v>28459.125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400208</v>
          </cell>
        </row>
        <row r="884">
          <cell r="A884" t="str">
            <v>2. COSTOS INDIRECTOS</v>
          </cell>
        </row>
        <row r="886">
          <cell r="A886" t="str">
            <v>DESCRIPCIÓN</v>
          </cell>
          <cell r="F886" t="str">
            <v>PORCENTAJE</v>
          </cell>
          <cell r="G886" t="str">
            <v>VALOR TOTAL</v>
          </cell>
        </row>
        <row r="887">
          <cell r="A887" t="str">
            <v>ADMINISTRACION</v>
          </cell>
          <cell r="F887">
            <v>0.25440000000000002</v>
          </cell>
          <cell r="G887">
            <v>101812.9152</v>
          </cell>
        </row>
        <row r="888">
          <cell r="A888" t="str">
            <v>IMPREVISTOS</v>
          </cell>
          <cell r="F888">
            <v>0.01</v>
          </cell>
          <cell r="G888">
            <v>4002.08</v>
          </cell>
        </row>
        <row r="889">
          <cell r="A889" t="str">
            <v>UTILIDADES</v>
          </cell>
          <cell r="F889">
            <v>0.05</v>
          </cell>
          <cell r="G889">
            <v>20010.400000000001</v>
          </cell>
        </row>
        <row r="890">
          <cell r="A890" t="str">
            <v>TOTAL COSTO INDIRECTO</v>
          </cell>
          <cell r="F890">
            <v>0.31440000000000001</v>
          </cell>
          <cell r="G890">
            <v>125825</v>
          </cell>
        </row>
        <row r="892">
          <cell r="A892" t="str">
            <v>PRECIO UNITARIO TOTAL APROXIMADO AL PESO</v>
          </cell>
          <cell r="G892">
            <v>526033</v>
          </cell>
        </row>
        <row r="894">
          <cell r="B894" t="str">
            <v>RESPONSABLE: HAROLDO A. ARTEAGA ESPINOSA</v>
          </cell>
        </row>
        <row r="895">
          <cell r="B895" t="str">
            <v>ASESOR DE PROYECTOS</v>
          </cell>
        </row>
        <row r="896">
          <cell r="B896" t="str">
            <v/>
          </cell>
        </row>
        <row r="897">
          <cell r="B897" t="str">
            <v>M.P. 22202-175769 COR</v>
          </cell>
          <cell r="D897" t="str">
            <v>FIRMA RESPONSABLE</v>
          </cell>
        </row>
        <row r="898">
          <cell r="A898" t="str">
            <v>DEPARTAMENTO DE ANTIOQUIA</v>
          </cell>
          <cell r="F898" t="str">
            <v/>
          </cell>
        </row>
        <row r="899">
          <cell r="A899" t="str">
            <v>MUNICIPIO DE CIUDAD BOLÍVAR</v>
          </cell>
        </row>
        <row r="900">
          <cell r="A900" t="str">
            <v>PROYECTO: MEJORAMIENTO DE VÍAS TERCIARIAS, PARA LA REACTIVACIÓN ECONÓMICA, EN LOS MUNICIPIOS DE CIUDAD BOLÍVAR, HISPANIA, SALGAR Y BETANIA, EN EL DEPARTAMENTO DE ANTIOQUIA.</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 (MUNICIPIO DE BETANIA)</v>
          </cell>
          <cell r="E905" t="str">
            <v>M3</v>
          </cell>
          <cell r="F905" t="str">
            <v>N.D.</v>
          </cell>
          <cell r="G905">
            <v>364447</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53440</v>
          </cell>
          <cell r="F911">
            <v>8</v>
          </cell>
          <cell r="G911">
            <v>6680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28459.125</v>
          </cell>
          <cell r="G915">
            <v>1422.9562500000002</v>
          </cell>
        </row>
        <row r="916">
          <cell r="F916" t="str">
            <v>SUBTOTAL</v>
          </cell>
          <cell r="G916">
            <v>8102.9562500000002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 Incluye transporte. (MUNICIPIO DE BETANIA)</v>
          </cell>
          <cell r="C920" t="str">
            <v>SC</v>
          </cell>
          <cell r="D920">
            <v>6.04</v>
          </cell>
          <cell r="E920">
            <v>0.05</v>
          </cell>
          <cell r="F920">
            <v>32850</v>
          </cell>
          <cell r="G920">
            <v>208334.7</v>
          </cell>
        </row>
        <row r="921">
          <cell r="A921" t="str">
            <v>MA008</v>
          </cell>
          <cell r="B921" t="str">
            <v xml:space="preserve">ARENA DE REVOQUE </v>
          </cell>
          <cell r="C921" t="str">
            <v>M3</v>
          </cell>
          <cell r="D921">
            <v>1.18</v>
          </cell>
          <cell r="E921">
            <v>0.05</v>
          </cell>
          <cell r="F921">
            <v>51240</v>
          </cell>
          <cell r="G921">
            <v>63486.36</v>
          </cell>
        </row>
        <row r="922">
          <cell r="A922" t="str">
            <v>MA011</v>
          </cell>
          <cell r="B922" t="str">
            <v>AGUA</v>
          </cell>
          <cell r="C922" t="str">
            <v>LT</v>
          </cell>
          <cell r="D922">
            <v>150</v>
          </cell>
          <cell r="E922">
            <v>0.1</v>
          </cell>
          <cell r="F922">
            <v>50</v>
          </cell>
          <cell r="G922">
            <v>8250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280071.06</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29.8</v>
          </cell>
          <cell r="F931">
            <v>1295</v>
          </cell>
          <cell r="G931">
            <v>47814.248999999996</v>
          </cell>
        </row>
        <row r="932">
          <cell r="A932" t="str">
            <v/>
          </cell>
          <cell r="F932" t="str">
            <v/>
          </cell>
          <cell r="G932" t="str">
            <v/>
          </cell>
        </row>
        <row r="933">
          <cell r="A933" t="str">
            <v/>
          </cell>
          <cell r="F933" t="str">
            <v/>
          </cell>
          <cell r="G933" t="str">
            <v/>
          </cell>
        </row>
        <row r="934">
          <cell r="F934" t="str">
            <v>SUBTOTAL</v>
          </cell>
          <cell r="G934">
            <v>47814.248999999996</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100807</v>
          </cell>
          <cell r="F938">
            <v>8</v>
          </cell>
          <cell r="G938">
            <v>12600.875</v>
          </cell>
        </row>
        <row r="939">
          <cell r="A939" t="str">
            <v>MO032</v>
          </cell>
          <cell r="B939" t="str">
            <v>AYUDANTE RASO</v>
          </cell>
          <cell r="D939">
            <v>2</v>
          </cell>
          <cell r="E939">
            <v>63433</v>
          </cell>
          <cell r="F939">
            <v>8</v>
          </cell>
          <cell r="G939">
            <v>15858.25</v>
          </cell>
        </row>
        <row r="940">
          <cell r="A940" t="str">
            <v/>
          </cell>
          <cell r="E940" t="str">
            <v/>
          </cell>
          <cell r="F940" t="str">
            <v/>
          </cell>
          <cell r="G940" t="str">
            <v/>
          </cell>
        </row>
        <row r="941">
          <cell r="A941" t="str">
            <v/>
          </cell>
          <cell r="E941" t="str">
            <v/>
          </cell>
          <cell r="F941" t="str">
            <v/>
          </cell>
          <cell r="G941" t="str">
            <v/>
          </cell>
        </row>
        <row r="942">
          <cell r="F942" t="str">
            <v>SUBTOTAL</v>
          </cell>
          <cell r="G942">
            <v>28459.125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364447</v>
          </cell>
        </row>
        <row r="953">
          <cell r="A953" t="str">
            <v>2. COSTOS INDIRECTOS</v>
          </cell>
        </row>
        <row r="955">
          <cell r="A955" t="str">
            <v>DESCRIPCIÓN</v>
          </cell>
          <cell r="F955" t="str">
            <v>PORCENTAJE</v>
          </cell>
          <cell r="G955" t="str">
            <v>VALOR TOTAL</v>
          </cell>
        </row>
        <row r="956">
          <cell r="A956" t="str">
            <v>ADMINISTRACION</v>
          </cell>
          <cell r="F956">
            <v>0.25440000000000002</v>
          </cell>
          <cell r="G956">
            <v>92715.316800000001</v>
          </cell>
        </row>
        <row r="957">
          <cell r="A957" t="str">
            <v>IMPREVISTOS</v>
          </cell>
          <cell r="F957">
            <v>0.01</v>
          </cell>
          <cell r="G957">
            <v>3644.4700000000003</v>
          </cell>
        </row>
        <row r="958">
          <cell r="A958" t="str">
            <v>UTILIDADES</v>
          </cell>
          <cell r="F958">
            <v>0.05</v>
          </cell>
          <cell r="G958">
            <v>18222.350000000002</v>
          </cell>
        </row>
        <row r="959">
          <cell r="A959" t="str">
            <v>TOTAL COSTO INDIRECTO</v>
          </cell>
          <cell r="F959">
            <v>0.31440000000000001</v>
          </cell>
          <cell r="G959">
            <v>114582</v>
          </cell>
        </row>
        <row r="961">
          <cell r="A961" t="str">
            <v>PRECIO UNITARIO TOTAL APROXIMADO AL PESO</v>
          </cell>
          <cell r="G961">
            <v>479029</v>
          </cell>
        </row>
        <row r="963">
          <cell r="B963" t="str">
            <v>RESPONSABLE: HAROLDO A. ARTEAGA ESPINOSA</v>
          </cell>
        </row>
        <row r="964">
          <cell r="B964" t="str">
            <v>ASESOR DE PROYECTOS</v>
          </cell>
        </row>
        <row r="965">
          <cell r="B965" t="str">
            <v/>
          </cell>
        </row>
        <row r="966">
          <cell r="B966" t="str">
            <v>M.P. 22202-175769 COR</v>
          </cell>
          <cell r="D966" t="str">
            <v>FIRMA RESPONSABLE</v>
          </cell>
        </row>
        <row r="967">
          <cell r="A967" t="str">
            <v>DEPARTAMENTO DE ANTIOQUIA</v>
          </cell>
          <cell r="F967" t="str">
            <v/>
          </cell>
        </row>
        <row r="968">
          <cell r="A968" t="str">
            <v>MUNICIPIO DE CIUDAD BOLÍVAR</v>
          </cell>
        </row>
        <row r="969">
          <cell r="A969" t="str">
            <v>PROYECTO: MEJORAMIENTO DE VÍAS TERCIARIAS, PARA LA REACTIVACIÓN ECONÓMICA, EN LOS MUNICIPIOS DE CIUDAD BOLÍVAR, HISPANIA, SALGAR Y BETANIA, EN EL DEPARTAMENTO DE ANTIOQUIA.</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 (MUNICIPIO DE BETANIA)</v>
          </cell>
          <cell r="E974" t="str">
            <v>M3</v>
          </cell>
          <cell r="F974" t="str">
            <v>N.D.</v>
          </cell>
          <cell r="G974">
            <v>358116</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53440</v>
          </cell>
          <cell r="F980">
            <v>8</v>
          </cell>
          <cell r="G980">
            <v>6680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28459.125</v>
          </cell>
          <cell r="G984">
            <v>1422.9562500000002</v>
          </cell>
        </row>
        <row r="985">
          <cell r="F985" t="str">
            <v>SUBTOTAL</v>
          </cell>
          <cell r="G985">
            <v>8102.9562500000002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 Incluye transporte. (MUNICIPIO DE BETANIA)</v>
          </cell>
          <cell r="C989" t="str">
            <v>SC</v>
          </cell>
          <cell r="D989">
            <v>6.04</v>
          </cell>
          <cell r="E989">
            <v>0.05</v>
          </cell>
          <cell r="F989">
            <v>32850</v>
          </cell>
          <cell r="G989">
            <v>208334.7</v>
          </cell>
        </row>
        <row r="990">
          <cell r="A990" t="str">
            <v>MA007</v>
          </cell>
          <cell r="B990" t="str">
            <v xml:space="preserve">ARENA DE PEGA </v>
          </cell>
          <cell r="C990" t="str">
            <v>M3</v>
          </cell>
          <cell r="D990">
            <v>1.18</v>
          </cell>
          <cell r="E990">
            <v>0.05</v>
          </cell>
          <cell r="F990">
            <v>46130</v>
          </cell>
          <cell r="G990">
            <v>57155.07</v>
          </cell>
        </row>
        <row r="991">
          <cell r="A991" t="str">
            <v>MA011</v>
          </cell>
          <cell r="B991" t="str">
            <v>AGUA</v>
          </cell>
          <cell r="C991" t="str">
            <v>LT</v>
          </cell>
          <cell r="D991">
            <v>150</v>
          </cell>
          <cell r="E991">
            <v>0.1</v>
          </cell>
          <cell r="F991">
            <v>50</v>
          </cell>
          <cell r="G991">
            <v>8250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273739.77</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29.8</v>
          </cell>
          <cell r="F1000">
            <v>1295</v>
          </cell>
          <cell r="G1000">
            <v>47814.248999999996</v>
          </cell>
        </row>
        <row r="1001">
          <cell r="A1001" t="str">
            <v/>
          </cell>
          <cell r="F1001" t="str">
            <v/>
          </cell>
          <cell r="G1001" t="str">
            <v/>
          </cell>
        </row>
        <row r="1002">
          <cell r="A1002" t="str">
            <v/>
          </cell>
          <cell r="F1002" t="str">
            <v/>
          </cell>
          <cell r="G1002" t="str">
            <v/>
          </cell>
        </row>
        <row r="1003">
          <cell r="F1003" t="str">
            <v>SUBTOTAL</v>
          </cell>
          <cell r="G1003">
            <v>47814.248999999996</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100807</v>
          </cell>
          <cell r="F1007">
            <v>8</v>
          </cell>
          <cell r="G1007">
            <v>12600.875</v>
          </cell>
        </row>
        <row r="1008">
          <cell r="A1008" t="str">
            <v>MO032</v>
          </cell>
          <cell r="B1008" t="str">
            <v>AYUDANTE RASO</v>
          </cell>
          <cell r="D1008">
            <v>2</v>
          </cell>
          <cell r="E1008">
            <v>63433</v>
          </cell>
          <cell r="F1008">
            <v>8</v>
          </cell>
          <cell r="G1008">
            <v>15858.25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28459.125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358116</v>
          </cell>
        </row>
        <row r="1022">
          <cell r="A1022" t="str">
            <v>2. COSTOS INDIRECTOS</v>
          </cell>
        </row>
        <row r="1024">
          <cell r="A1024" t="str">
            <v>DESCRIPCIÓN</v>
          </cell>
          <cell r="F1024" t="str">
            <v>PORCENTAJE</v>
          </cell>
          <cell r="G1024" t="str">
            <v>VALOR TOTAL</v>
          </cell>
        </row>
        <row r="1025">
          <cell r="A1025" t="str">
            <v>ADMINISTRACION</v>
          </cell>
          <cell r="F1025">
            <v>0.25440000000000002</v>
          </cell>
          <cell r="G1025">
            <v>91104.710400000011</v>
          </cell>
        </row>
        <row r="1026">
          <cell r="A1026" t="str">
            <v>IMPREVISTOS</v>
          </cell>
          <cell r="F1026">
            <v>0.01</v>
          </cell>
          <cell r="G1026">
            <v>3581.16</v>
          </cell>
        </row>
        <row r="1027">
          <cell r="A1027" t="str">
            <v>UTILIDADES</v>
          </cell>
          <cell r="F1027">
            <v>0.05</v>
          </cell>
          <cell r="G1027">
            <v>17905.8</v>
          </cell>
        </row>
        <row r="1028">
          <cell r="A1028" t="str">
            <v>TOTAL COSTO INDIRECTO</v>
          </cell>
          <cell r="F1028">
            <v>0.31440000000000001</v>
          </cell>
          <cell r="G1028">
            <v>112592</v>
          </cell>
        </row>
        <row r="1030">
          <cell r="A1030" t="str">
            <v>PRECIO UNITARIO TOTAL APROXIMADO AL PESO</v>
          </cell>
          <cell r="G1030">
            <v>470708</v>
          </cell>
        </row>
        <row r="1032">
          <cell r="B1032" t="str">
            <v>RESPONSABLE: HAROLDO A. ARTEAGA ESPINOSA</v>
          </cell>
        </row>
        <row r="1033">
          <cell r="B1033" t="str">
            <v>ASESOR DE PROYECTOS</v>
          </cell>
        </row>
        <row r="1034">
          <cell r="B1034" t="str">
            <v/>
          </cell>
        </row>
        <row r="1035">
          <cell r="B1035" t="str">
            <v>M.P. 22202-175769 COR</v>
          </cell>
          <cell r="D1035" t="str">
            <v>FIRMA RESPONSABLE</v>
          </cell>
        </row>
        <row r="1036">
          <cell r="A1036" t="str">
            <v>DEPARTAMENTO DE ANTIOQUIA</v>
          </cell>
          <cell r="F1036" t="str">
            <v/>
          </cell>
        </row>
        <row r="1037">
          <cell r="A1037" t="str">
            <v>MUNICIPIO DE CIUDAD BOLÍVAR</v>
          </cell>
        </row>
        <row r="1038">
          <cell r="A1038" t="str">
            <v>PROYECTO: MEJORAMIENTO DE VÍAS TERCIARIAS, PARA LA REACTIVACIÓN ECONÓMICA, EN LOS MUNICIPIOS DE CIUDAD BOLÍVAR, HISPANIA, SALGAR Y BETANIA, EN EL DEPARTAMENTO DE ANTIOQUIA.</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 (MUNICIPIO DE BETANIA)</v>
          </cell>
          <cell r="E1043" t="str">
            <v>M3</v>
          </cell>
          <cell r="F1043" t="str">
            <v>N.D.</v>
          </cell>
          <cell r="G1043">
            <v>330372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53440</v>
          </cell>
          <cell r="F1049">
            <v>8</v>
          </cell>
          <cell r="G1049">
            <v>6680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28459.125</v>
          </cell>
          <cell r="G1053">
            <v>1422.9562500000002</v>
          </cell>
        </row>
        <row r="1054">
          <cell r="F1054" t="str">
            <v>SUBTOTAL</v>
          </cell>
          <cell r="G1054">
            <v>8102.9562500000002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 Incluye transporte. (MUNICIPIO DE BETANIA)</v>
          </cell>
          <cell r="C1058" t="str">
            <v>SC</v>
          </cell>
          <cell r="D1058">
            <v>5.2</v>
          </cell>
          <cell r="E1058">
            <v>0.05</v>
          </cell>
          <cell r="F1058">
            <v>32850</v>
          </cell>
          <cell r="G1058">
            <v>179361</v>
          </cell>
        </row>
        <row r="1059">
          <cell r="A1059" t="str">
            <v>MA007</v>
          </cell>
          <cell r="B1059" t="str">
            <v xml:space="preserve">ARENA DE PEGA </v>
          </cell>
          <cell r="C1059" t="str">
            <v>M3</v>
          </cell>
          <cell r="D1059">
            <v>1.2</v>
          </cell>
          <cell r="E1059">
            <v>0.05</v>
          </cell>
          <cell r="F1059">
            <v>46130</v>
          </cell>
          <cell r="G1059">
            <v>58123.8</v>
          </cell>
        </row>
        <row r="1060">
          <cell r="A1060" t="str">
            <v>MA011</v>
          </cell>
          <cell r="B1060" t="str">
            <v>AGUA</v>
          </cell>
          <cell r="C1060" t="str">
            <v>LT</v>
          </cell>
          <cell r="D1060">
            <v>140</v>
          </cell>
          <cell r="E1060">
            <v>0.1</v>
          </cell>
          <cell r="F1060">
            <v>50</v>
          </cell>
          <cell r="G1060">
            <v>7700.0000000000009</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245184.8</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29.8</v>
          </cell>
          <cell r="F1069">
            <v>1295</v>
          </cell>
          <cell r="G1069">
            <v>48624.66</v>
          </cell>
        </row>
        <row r="1070">
          <cell r="A1070" t="str">
            <v/>
          </cell>
          <cell r="F1070" t="str">
            <v/>
          </cell>
          <cell r="G1070" t="str">
            <v/>
          </cell>
        </row>
        <row r="1071">
          <cell r="A1071" t="str">
            <v/>
          </cell>
          <cell r="F1071" t="str">
            <v/>
          </cell>
          <cell r="G1071" t="str">
            <v/>
          </cell>
        </row>
        <row r="1072">
          <cell r="F1072" t="str">
            <v>SUBTOTAL</v>
          </cell>
          <cell r="G1072">
            <v>48624.66</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100807</v>
          </cell>
          <cell r="F1076">
            <v>8</v>
          </cell>
          <cell r="G1076">
            <v>12600.875</v>
          </cell>
        </row>
        <row r="1077">
          <cell r="A1077" t="str">
            <v>MO032</v>
          </cell>
          <cell r="B1077" t="str">
            <v>AYUDANTE RASO</v>
          </cell>
          <cell r="D1077">
            <v>2</v>
          </cell>
          <cell r="E1077">
            <v>63433</v>
          </cell>
          <cell r="F1077">
            <v>8</v>
          </cell>
          <cell r="G1077">
            <v>15858.25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28459.125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330372</v>
          </cell>
        </row>
        <row r="1091">
          <cell r="A1091" t="str">
            <v>2. COSTOS INDIRECTOS</v>
          </cell>
        </row>
        <row r="1093">
          <cell r="A1093" t="str">
            <v>DESCRIPCIÓN</v>
          </cell>
          <cell r="F1093" t="str">
            <v>PORCENTAJE</v>
          </cell>
          <cell r="G1093" t="str">
            <v>VALOR TOTAL</v>
          </cell>
        </row>
        <row r="1094">
          <cell r="A1094" t="str">
            <v>ADMINISTRACION</v>
          </cell>
          <cell r="F1094">
            <v>0.25440000000000002</v>
          </cell>
          <cell r="G1094">
            <v>84046.636800000007</v>
          </cell>
        </row>
        <row r="1095">
          <cell r="A1095" t="str">
            <v>IMPREVISTOS</v>
          </cell>
          <cell r="F1095">
            <v>0.01</v>
          </cell>
          <cell r="G1095">
            <v>3303.7200000000003</v>
          </cell>
        </row>
        <row r="1096">
          <cell r="A1096" t="str">
            <v>UTILIDADES</v>
          </cell>
          <cell r="F1096">
            <v>0.05</v>
          </cell>
          <cell r="G1096">
            <v>16518.600000000002</v>
          </cell>
        </row>
        <row r="1097">
          <cell r="A1097" t="str">
            <v>TOTAL COSTO INDIRECTO</v>
          </cell>
          <cell r="F1097">
            <v>0.31440000000000001</v>
          </cell>
          <cell r="G1097">
            <v>103869</v>
          </cell>
        </row>
        <row r="1099">
          <cell r="A1099" t="str">
            <v>PRECIO UNITARIO TOTAL APROXIMADO AL PESO</v>
          </cell>
          <cell r="G1099">
            <v>434241</v>
          </cell>
        </row>
        <row r="1101">
          <cell r="B1101" t="str">
            <v>RESPONSABLE: HAROLDO A. ARTEAGA ESPINOSA</v>
          </cell>
        </row>
        <row r="1102">
          <cell r="B1102" t="str">
            <v>ASESOR DE PROYECTOS</v>
          </cell>
        </row>
        <row r="1103">
          <cell r="B1103" t="str">
            <v/>
          </cell>
        </row>
        <row r="1104">
          <cell r="B1104" t="str">
            <v>M.P. 22202-175769 COR</v>
          </cell>
          <cell r="D1104" t="str">
            <v>FIRMA RESPONSABLE</v>
          </cell>
        </row>
        <row r="1105">
          <cell r="A1105" t="str">
            <v>DEPARTAMENTO DE ANTIOQUIA</v>
          </cell>
          <cell r="F1105" t="str">
            <v/>
          </cell>
        </row>
        <row r="1106">
          <cell r="A1106" t="str">
            <v>MUNICIPIO DE CIUDAD BOLÍVAR</v>
          </cell>
        </row>
        <row r="1107">
          <cell r="A1107" t="str">
            <v>PROYECTO: MEJORAMIENTO DE VÍAS TERCIARIAS, PARA LA REACTIVACIÓN ECONÓMICA, EN LOS MUNICIPIOS DE CIUDAD BOLÍVAR, HISPANIA, SALGAR Y BETANIA, EN EL DEPARTAMENTO DE ANTIOQUIA.</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 (MUNICIPIO DE BETANIA)</v>
          </cell>
          <cell r="E1112" t="str">
            <v>M2</v>
          </cell>
          <cell r="F1112" t="str">
            <v>N.D.</v>
          </cell>
          <cell r="G1112">
            <v>60016</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22800</v>
          </cell>
          <cell r="F1118">
            <v>35.721600000000002</v>
          </cell>
          <cell r="G1118">
            <v>638.26928245095405</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(5% DE LA MANO DE OBRA)</v>
          </cell>
          <cell r="D1122" t="str">
            <v>%</v>
          </cell>
          <cell r="E1122">
            <v>0.05</v>
          </cell>
          <cell r="F1122">
            <v>5195.651930484637</v>
          </cell>
          <cell r="G1122">
            <v>259.78259652423185</v>
          </cell>
        </row>
        <row r="1123">
          <cell r="F1123" t="str">
            <v>SUBTOTAL</v>
          </cell>
          <cell r="G1123">
            <v>898.0518789751859</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MA017</v>
          </cell>
          <cell r="B1127" t="str">
            <v>TABLERO AGLOMERADO MDP (SUPER T) 1.83 X 2.44</v>
          </cell>
          <cell r="C1127" t="str">
            <v>UN</v>
          </cell>
          <cell r="D1127">
            <v>0.33333333333333331</v>
          </cell>
          <cell r="E1127">
            <v>0.05</v>
          </cell>
          <cell r="F1127">
            <v>151900</v>
          </cell>
          <cell r="G1127">
            <v>53165</v>
          </cell>
        </row>
        <row r="1128">
          <cell r="A1128" t="str">
            <v>MA018</v>
          </cell>
          <cell r="B1128" t="str">
            <v>CLAVOS COMUNES 1½ A 3½"</v>
          </cell>
          <cell r="C1128" t="str">
            <v>LB</v>
          </cell>
          <cell r="D1128">
            <v>7.4999999999999997E-2</v>
          </cell>
          <cell r="E1128">
            <v>0.05</v>
          </cell>
          <cell r="F1128">
            <v>2500</v>
          </cell>
          <cell r="G1128">
            <v>196.875</v>
          </cell>
        </row>
        <row r="1129">
          <cell r="A1129" t="str">
            <v>MA016</v>
          </cell>
          <cell r="B1129" t="str">
            <v>LARGUERO MADERA COMÚN 4CMX8CMX2.80</v>
          </cell>
          <cell r="C1129" t="str">
            <v>UN</v>
          </cell>
          <cell r="D1129">
            <v>8.3333333333333301E-2</v>
          </cell>
          <cell r="E1129">
            <v>0.05</v>
          </cell>
          <cell r="F1129">
            <v>6400</v>
          </cell>
          <cell r="G1129">
            <v>559.99999999999977</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v>53921.875</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F1138" t="str">
            <v/>
          </cell>
          <cell r="G1138" t="str">
            <v/>
          </cell>
        </row>
        <row r="1139">
          <cell r="A1139" t="str">
            <v/>
          </cell>
          <cell r="F1139" t="str">
            <v/>
          </cell>
          <cell r="G1139" t="str">
            <v/>
          </cell>
        </row>
        <row r="1140">
          <cell r="A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116825</v>
          </cell>
          <cell r="F1145">
            <v>35.721600000000002</v>
          </cell>
          <cell r="G1145">
            <v>3270.4302158917853</v>
          </cell>
        </row>
        <row r="1146">
          <cell r="A1146" t="str">
            <v>MO026</v>
          </cell>
          <cell r="B1146" t="str">
            <v>AYUDANTE CARPINTERO</v>
          </cell>
          <cell r="D1146">
            <v>1</v>
          </cell>
          <cell r="E1146">
            <v>68772</v>
          </cell>
          <cell r="F1146">
            <v>35.721600000000002</v>
          </cell>
          <cell r="G1146">
            <v>1925.2217145928512</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5195.651930484637</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60016</v>
          </cell>
        </row>
        <row r="1160">
          <cell r="A1160" t="str">
            <v>2. COSTOS INDIRECTOS</v>
          </cell>
        </row>
        <row r="1162">
          <cell r="A1162" t="str">
            <v>DESCRIPCIÓN</v>
          </cell>
          <cell r="F1162" t="str">
            <v>PORCENTAJE</v>
          </cell>
          <cell r="G1162" t="str">
            <v>VALOR TOTAL</v>
          </cell>
        </row>
        <row r="1163">
          <cell r="A1163" t="str">
            <v>ADMINISTRACION</v>
          </cell>
          <cell r="F1163">
            <v>0.25440000000000002</v>
          </cell>
          <cell r="G1163">
            <v>15268.070400000001</v>
          </cell>
        </row>
        <row r="1164">
          <cell r="A1164" t="str">
            <v>IMPREVISTOS</v>
          </cell>
          <cell r="F1164">
            <v>0.01</v>
          </cell>
          <cell r="G1164">
            <v>600.16</v>
          </cell>
        </row>
        <row r="1165">
          <cell r="A1165" t="str">
            <v>UTILIDADES</v>
          </cell>
          <cell r="F1165">
            <v>0.05</v>
          </cell>
          <cell r="G1165">
            <v>3000.8</v>
          </cell>
        </row>
        <row r="1166">
          <cell r="A1166" t="str">
            <v>TOTAL COSTO INDIRECTO</v>
          </cell>
          <cell r="F1166">
            <v>0.31440000000000001</v>
          </cell>
          <cell r="G1166">
            <v>18869</v>
          </cell>
        </row>
        <row r="1168">
          <cell r="A1168" t="str">
            <v>PRECIO UNITARIO TOTAL APROXIMADO AL PESO</v>
          </cell>
          <cell r="G1168">
            <v>78885</v>
          </cell>
        </row>
        <row r="1170">
          <cell r="B1170" t="str">
            <v>RESPONSABLE: HAROLDO A. ARTEAGA ESPINOSA</v>
          </cell>
        </row>
        <row r="1171">
          <cell r="B1171" t="str">
            <v>ASESOR DE PROYECTOS</v>
          </cell>
        </row>
        <row r="1172">
          <cell r="B1172" t="str">
            <v/>
          </cell>
        </row>
        <row r="1173">
          <cell r="B1173" t="str">
            <v>M.P. 22202-175769 COR</v>
          </cell>
          <cell r="D1173" t="str">
            <v>FIRMA RESPONSABLE</v>
          </cell>
        </row>
        <row r="1175">
          <cell r="A1175" t="str">
            <v>DEPARTAMENTO DE ANTIOQUIA</v>
          </cell>
          <cell r="F1175" t="str">
            <v/>
          </cell>
        </row>
        <row r="1176">
          <cell r="A1176" t="str">
            <v/>
          </cell>
        </row>
        <row r="1177">
          <cell r="A1177" t="str">
            <v xml:space="preserve">PROYECTO: </v>
          </cell>
        </row>
        <row r="1179">
          <cell r="A1179" t="str">
            <v>ANÁLISIS DE PRECIOS UNITARIOS AUXILIARES</v>
          </cell>
        </row>
        <row r="1181">
          <cell r="A1181" t="str">
            <v>ITEM</v>
          </cell>
          <cell r="B1181" t="str">
            <v>DESCRIPCIÓN</v>
          </cell>
          <cell r="E1181" t="str">
            <v>UNIDAD</v>
          </cell>
          <cell r="F1181" t="str">
            <v>CANTIDAD</v>
          </cell>
          <cell r="G1181" t="str">
            <v>COSTO DIRECTO</v>
          </cell>
        </row>
        <row r="1182">
          <cell r="A1182" t="str">
            <v>SA020</v>
          </cell>
          <cell r="B1182" t="str">
            <v>COMISIÓN TOPOGRÁFICA (1 TOP. + 1 CAD. 1 + 1 CAD. 2). Comisión de topografía para localización, trazado y replanteo con equipo de precisión con estación total, un (1) topógrafo, dos (2) cadeneros</v>
          </cell>
          <cell r="E1182" t="str">
            <v>DÍA</v>
          </cell>
          <cell r="F1182" t="str">
            <v>N.D.</v>
          </cell>
          <cell r="G1182">
            <v>413771</v>
          </cell>
        </row>
        <row r="1184">
          <cell r="A1184" t="str">
            <v>1. COSTOS DIRECTOS</v>
          </cell>
        </row>
        <row r="1186">
          <cell r="A1186" t="str">
            <v>I. EQUIPO</v>
          </cell>
        </row>
        <row r="1187">
          <cell r="A1187" t="str">
            <v>CÓDIGO</v>
          </cell>
          <cell r="B1187" t="str">
            <v>DESCRIPCIÓN</v>
          </cell>
          <cell r="D1187" t="str">
            <v>UNIDAD</v>
          </cell>
          <cell r="E1187" t="str">
            <v>TARIFA</v>
          </cell>
          <cell r="F1187" t="str">
            <v>RENDIMIENTO</v>
          </cell>
          <cell r="G1187" t="str">
            <v>VR. UNITARIO</v>
          </cell>
        </row>
        <row r="1188">
          <cell r="A1188" t="str">
            <v>GE017</v>
          </cell>
          <cell r="B1188" t="str">
            <v>ESTACIÓN TOTAL</v>
          </cell>
          <cell r="D1188" t="str">
            <v>DÍA</v>
          </cell>
          <cell r="E1188">
            <v>78710</v>
          </cell>
          <cell r="F1188">
            <v>1</v>
          </cell>
          <cell r="G1188">
            <v>78710</v>
          </cell>
        </row>
        <row r="1189">
          <cell r="A1189" t="str">
            <v>GE018</v>
          </cell>
          <cell r="B1189" t="str">
            <v>NIVEL DE PRECISIÓN</v>
          </cell>
          <cell r="D1189" t="str">
            <v>DÍA</v>
          </cell>
          <cell r="E1189">
            <v>45260</v>
          </cell>
          <cell r="F1189">
            <v>1</v>
          </cell>
          <cell r="G1189">
            <v>45260</v>
          </cell>
        </row>
        <row r="1190">
          <cell r="A1190" t="str">
            <v/>
          </cell>
          <cell r="D1190" t="str">
            <v/>
          </cell>
          <cell r="E1190" t="str">
            <v/>
          </cell>
          <cell r="F1190">
            <v>1</v>
          </cell>
          <cell r="G1190" t="str">
            <v/>
          </cell>
        </row>
        <row r="1191">
          <cell r="A1191" t="str">
            <v/>
          </cell>
          <cell r="D1191" t="str">
            <v/>
          </cell>
          <cell r="E1191" t="str">
            <v/>
          </cell>
          <cell r="F1191">
            <v>1</v>
          </cell>
          <cell r="G1191" t="str">
            <v/>
          </cell>
        </row>
        <row r="1192">
          <cell r="A1192" t="str">
            <v>HEQ001</v>
          </cell>
          <cell r="B1192" t="str">
            <v>HERRAMIENTA MENOR (5% DE LA MANO DE OBRA)</v>
          </cell>
          <cell r="D1192" t="str">
            <v>%</v>
          </cell>
          <cell r="E1192">
            <v>0.05</v>
          </cell>
          <cell r="F1192">
            <v>247238</v>
          </cell>
          <cell r="G1192">
            <v>12361.900000000001</v>
          </cell>
        </row>
        <row r="1193">
          <cell r="F1193" t="str">
            <v>SUBTOTAL</v>
          </cell>
          <cell r="G1193">
            <v>136331.9</v>
          </cell>
        </row>
        <row r="1195">
          <cell r="A1195" t="str">
            <v>II. MATERIALES</v>
          </cell>
        </row>
        <row r="1196">
          <cell r="A1196" t="str">
            <v>CÓDIGO</v>
          </cell>
          <cell r="B1196" t="str">
            <v>DESCRIPCIÓN</v>
          </cell>
          <cell r="C1196" t="str">
            <v>UNIDAD</v>
          </cell>
          <cell r="D1196" t="str">
            <v>CANTIDAD</v>
          </cell>
          <cell r="E1196" t="str">
            <v>DESP.</v>
          </cell>
          <cell r="F1196" t="str">
            <v>PRECIO UNIT.</v>
          </cell>
          <cell r="G1196" t="str">
            <v>VR. UNITARIO</v>
          </cell>
        </row>
        <row r="1197">
          <cell r="A1197" t="str">
            <v>MA011</v>
          </cell>
          <cell r="B1197" t="str">
            <v>LARGUERO MADERA COMÚN 4CMX8CMX2.80</v>
          </cell>
          <cell r="C1197" t="str">
            <v>LT</v>
          </cell>
          <cell r="D1197">
            <v>4</v>
          </cell>
          <cell r="F1197">
            <v>50</v>
          </cell>
          <cell r="G1197">
            <v>200</v>
          </cell>
        </row>
        <row r="1198">
          <cell r="A1198" t="str">
            <v>MA013</v>
          </cell>
          <cell r="B1198" t="str">
            <v>CLAVOS COMUNES 1½ A 3½"</v>
          </cell>
          <cell r="C1198" t="str">
            <v>M3</v>
          </cell>
          <cell r="D1198">
            <v>0.5</v>
          </cell>
          <cell r="F1198">
            <v>60002</v>
          </cell>
          <cell r="G1198">
            <v>30001</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A1203" t="str">
            <v/>
          </cell>
          <cell r="C1203" t="str">
            <v/>
          </cell>
          <cell r="F1203" t="str">
            <v/>
          </cell>
          <cell r="G1203" t="str">
            <v/>
          </cell>
        </row>
        <row r="1204">
          <cell r="F1204" t="str">
            <v>SUBTOTAL</v>
          </cell>
          <cell r="G1204">
            <v>30201</v>
          </cell>
        </row>
        <row r="1206">
          <cell r="A1206" t="str">
            <v>III. TRANSPORTES</v>
          </cell>
        </row>
        <row r="1207">
          <cell r="A1207" t="str">
            <v>CÓDIGO</v>
          </cell>
          <cell r="B1207" t="str">
            <v>DESCRIPCIÓN</v>
          </cell>
          <cell r="C1207" t="str">
            <v>TIPO</v>
          </cell>
          <cell r="D1207" t="str">
            <v>VOLUMEN/PESO</v>
          </cell>
          <cell r="E1207" t="str">
            <v>DISTANCIA</v>
          </cell>
          <cell r="F1207" t="str">
            <v>TARIFA</v>
          </cell>
          <cell r="G1207" t="str">
            <v>VR. UNITARIO</v>
          </cell>
        </row>
        <row r="1208">
          <cell r="A1208" t="str">
            <v/>
          </cell>
          <cell r="F1208" t="str">
            <v/>
          </cell>
          <cell r="G1208" t="str">
            <v/>
          </cell>
        </row>
        <row r="1209">
          <cell r="A1209" t="str">
            <v/>
          </cell>
          <cell r="F1209" t="str">
            <v/>
          </cell>
          <cell r="G1209" t="str">
            <v/>
          </cell>
        </row>
        <row r="1210">
          <cell r="A1210" t="str">
            <v/>
          </cell>
          <cell r="F1210" t="str">
            <v/>
          </cell>
          <cell r="G1210" t="str">
            <v/>
          </cell>
        </row>
        <row r="1211">
          <cell r="F1211" t="str">
            <v>SUBTOTAL</v>
          </cell>
          <cell r="G1211" t="str">
            <v/>
          </cell>
        </row>
        <row r="1213">
          <cell r="A1213" t="str">
            <v>IV. MANO DE OBRA</v>
          </cell>
        </row>
        <row r="1214">
          <cell r="A1214" t="str">
            <v>CÓDIGO</v>
          </cell>
          <cell r="B1214" t="str">
            <v>CARGOS PERSONAL</v>
          </cell>
          <cell r="D1214" t="str">
            <v>CANTIDAD</v>
          </cell>
          <cell r="E1214" t="str">
            <v>JORNAL TOTAL</v>
          </cell>
          <cell r="F1214" t="str">
            <v>RENDIMIENTO</v>
          </cell>
          <cell r="G1214" t="str">
            <v>VR. UNITARIO</v>
          </cell>
        </row>
        <row r="1215">
          <cell r="A1215" t="str">
            <v>MO016</v>
          </cell>
          <cell r="B1215" t="str">
            <v>TOPÓGRAFO</v>
          </cell>
          <cell r="D1215">
            <v>1</v>
          </cell>
          <cell r="E1215">
            <v>120372</v>
          </cell>
          <cell r="F1215">
            <v>1</v>
          </cell>
          <cell r="G1215">
            <v>120372</v>
          </cell>
        </row>
        <row r="1216">
          <cell r="A1216" t="str">
            <v>MO017</v>
          </cell>
          <cell r="B1216" t="str">
            <v>CADENERO 1</v>
          </cell>
          <cell r="D1216">
            <v>1</v>
          </cell>
          <cell r="E1216">
            <v>63433</v>
          </cell>
          <cell r="F1216">
            <v>1</v>
          </cell>
          <cell r="G1216">
            <v>63433</v>
          </cell>
        </row>
        <row r="1217">
          <cell r="A1217" t="str">
            <v>MO018</v>
          </cell>
          <cell r="B1217" t="str">
            <v>CADENERO 2</v>
          </cell>
          <cell r="D1217">
            <v>1</v>
          </cell>
          <cell r="E1217">
            <v>63433</v>
          </cell>
          <cell r="F1217">
            <v>1</v>
          </cell>
          <cell r="G1217">
            <v>63433</v>
          </cell>
        </row>
        <row r="1218">
          <cell r="A1218" t="str">
            <v/>
          </cell>
          <cell r="E1218" t="str">
            <v/>
          </cell>
          <cell r="F1218" t="str">
            <v/>
          </cell>
          <cell r="G1218" t="str">
            <v/>
          </cell>
        </row>
        <row r="1219">
          <cell r="F1219" t="str">
            <v>SUBTOTAL</v>
          </cell>
          <cell r="G1219">
            <v>247238</v>
          </cell>
        </row>
        <row r="1221">
          <cell r="A1221" t="str">
            <v>V. SERVICIOS</v>
          </cell>
        </row>
        <row r="1222">
          <cell r="A1222" t="str">
            <v>CÓDIGO</v>
          </cell>
          <cell r="B1222" t="str">
            <v>DESCRIPCIÓN</v>
          </cell>
          <cell r="D1222" t="str">
            <v>UNIDAD</v>
          </cell>
          <cell r="E1222" t="str">
            <v>CANTIDAD</v>
          </cell>
          <cell r="F1222" t="str">
            <v>PRECIO UNIT.</v>
          </cell>
          <cell r="G1222" t="str">
            <v>VR. UNITARIO</v>
          </cell>
        </row>
        <row r="1223">
          <cell r="A1223" t="str">
            <v/>
          </cell>
          <cell r="D1223" t="str">
            <v/>
          </cell>
          <cell r="F1223" t="str">
            <v/>
          </cell>
          <cell r="G1223" t="str">
            <v/>
          </cell>
        </row>
        <row r="1224">
          <cell r="A1224" t="str">
            <v/>
          </cell>
          <cell r="D1224" t="str">
            <v/>
          </cell>
          <cell r="F1224" t="str">
            <v/>
          </cell>
          <cell r="G1224" t="str">
            <v/>
          </cell>
        </row>
        <row r="1225">
          <cell r="A1225" t="str">
            <v/>
          </cell>
          <cell r="D1225" t="str">
            <v/>
          </cell>
          <cell r="F1225" t="str">
            <v/>
          </cell>
          <cell r="G1225" t="str">
            <v/>
          </cell>
        </row>
        <row r="1226">
          <cell r="F1226" t="str">
            <v>SUBTOTAL</v>
          </cell>
          <cell r="G1226" t="str">
            <v/>
          </cell>
        </row>
        <row r="1228">
          <cell r="A1228" t="str">
            <v>TOTAL COSTO DIRECTO</v>
          </cell>
          <cell r="G1228">
            <v>413771</v>
          </cell>
        </row>
        <row r="1230">
          <cell r="A1230" t="str">
            <v>2. COSTOS INDIRECTOS</v>
          </cell>
        </row>
        <row r="1232">
          <cell r="A1232" t="str">
            <v>DESCRIPCIÓN</v>
          </cell>
          <cell r="F1232" t="str">
            <v>PORCENTAJE</v>
          </cell>
          <cell r="G1232" t="str">
            <v>VALOR TOTAL</v>
          </cell>
        </row>
        <row r="1233">
          <cell r="A1233" t="str">
            <v>ADMINISTRACION</v>
          </cell>
          <cell r="F1233">
            <v>0</v>
          </cell>
          <cell r="G1233">
            <v>0</v>
          </cell>
        </row>
        <row r="1234">
          <cell r="A1234" t="str">
            <v>IMPREVISTOS</v>
          </cell>
          <cell r="F1234" t="str">
            <v/>
          </cell>
          <cell r="G1234" t="str">
            <v/>
          </cell>
        </row>
        <row r="1235">
          <cell r="A1235" t="str">
            <v>UTILIDADES</v>
          </cell>
          <cell r="F1235" t="str">
            <v/>
          </cell>
          <cell r="G1235" t="str">
            <v/>
          </cell>
        </row>
        <row r="1236">
          <cell r="A1236" t="str">
            <v>TOTAL COSTO INDIRECTO</v>
          </cell>
          <cell r="F1236" t="str">
            <v/>
          </cell>
          <cell r="G1236" t="str">
            <v/>
          </cell>
        </row>
        <row r="1238">
          <cell r="A1238" t="str">
            <v>PRECIO UNITARIO TOTAL APROXIMADO AL PESO</v>
          </cell>
          <cell r="G1238" t="str">
            <v/>
          </cell>
        </row>
        <row r="1240">
          <cell r="B1240" t="str">
            <v/>
          </cell>
        </row>
        <row r="1241">
          <cell r="B1241" t="str">
            <v/>
          </cell>
        </row>
        <row r="1242">
          <cell r="B1242" t="str">
            <v/>
          </cell>
        </row>
        <row r="1243">
          <cell r="B1243" t="str">
            <v/>
          </cell>
          <cell r="D1243" t="str">
            <v>FIRMA RESPONSABLE</v>
          </cell>
        </row>
        <row r="1244">
          <cell r="A1244" t="str">
            <v>DEPARTAMENTO DE ANTIOQUIA</v>
          </cell>
          <cell r="F1244" t="str">
            <v/>
          </cell>
        </row>
        <row r="1245">
          <cell r="A1245" t="str">
            <v/>
          </cell>
        </row>
        <row r="1246">
          <cell r="A1246" t="str">
            <v xml:space="preserve">PROYECTO: </v>
          </cell>
        </row>
        <row r="1248">
          <cell r="A1248" t="str">
            <v>ANÁLISIS DE PRECIOS UNITARIOS AUXILIARES</v>
          </cell>
        </row>
        <row r="1250">
          <cell r="A1250" t="str">
            <v>ITEM</v>
          </cell>
          <cell r="B1250" t="str">
            <v>DESCRIPCIÓN</v>
          </cell>
          <cell r="E1250" t="str">
            <v>UNIDAD</v>
          </cell>
          <cell r="F1250" t="str">
            <v>CANTIDAD</v>
          </cell>
          <cell r="G1250" t="str">
            <v>COSTO DIRECTO</v>
          </cell>
        </row>
        <row r="1251">
          <cell r="A1251" t="str">
            <v>SA021</v>
          </cell>
          <cell r="B1251" t="str">
            <v>COMISIÓN TOPOGRÁFICA (1 TOP. + 1 CAD. 1). Comisión de topografía para localización, trazado y replanteo con equipo de precisión con estación total,  un (1) topógrafo, un (1) cadenero.</v>
          </cell>
          <cell r="E1251" t="str">
            <v>DÍA</v>
          </cell>
          <cell r="F1251" t="str">
            <v>N.D.</v>
          </cell>
          <cell r="G1251">
            <v>347166</v>
          </cell>
        </row>
        <row r="1253">
          <cell r="A1253" t="str">
            <v>1. COSTOS DIRECTOS</v>
          </cell>
        </row>
        <row r="1255">
          <cell r="A1255" t="str">
            <v>I. EQUIPO</v>
          </cell>
        </row>
        <row r="1256">
          <cell r="A1256" t="str">
            <v>CÓDIGO</v>
          </cell>
          <cell r="B1256" t="str">
            <v>DESCRIPCIÓN</v>
          </cell>
          <cell r="D1256" t="str">
            <v>UNIDAD</v>
          </cell>
          <cell r="E1256" t="str">
            <v>TARIFA</v>
          </cell>
          <cell r="F1256" t="str">
            <v>RENDIMIENTO</v>
          </cell>
          <cell r="G1256" t="str">
            <v>VR. UNITARIO</v>
          </cell>
        </row>
        <row r="1257">
          <cell r="A1257" t="str">
            <v>GE017</v>
          </cell>
          <cell r="B1257" t="str">
            <v>ESTACIÓN TOTAL</v>
          </cell>
          <cell r="D1257" t="str">
            <v>DÍA</v>
          </cell>
          <cell r="E1257">
            <v>78710</v>
          </cell>
          <cell r="F1257">
            <v>1</v>
          </cell>
          <cell r="G1257">
            <v>78710</v>
          </cell>
        </row>
        <row r="1258">
          <cell r="A1258" t="str">
            <v>GE018</v>
          </cell>
          <cell r="B1258" t="str">
            <v>NIVEL DE PRECISIÓN</v>
          </cell>
          <cell r="D1258" t="str">
            <v>DÍA</v>
          </cell>
          <cell r="E1258">
            <v>45260</v>
          </cell>
          <cell r="F1258">
            <v>1</v>
          </cell>
          <cell r="G1258">
            <v>45260</v>
          </cell>
        </row>
        <row r="1259">
          <cell r="A1259" t="str">
            <v/>
          </cell>
          <cell r="D1259" t="str">
            <v/>
          </cell>
          <cell r="E1259" t="str">
            <v/>
          </cell>
          <cell r="F1259">
            <v>1</v>
          </cell>
          <cell r="G1259" t="str">
            <v/>
          </cell>
        </row>
        <row r="1260">
          <cell r="A1260" t="str">
            <v/>
          </cell>
          <cell r="D1260" t="str">
            <v/>
          </cell>
          <cell r="E1260" t="str">
            <v/>
          </cell>
          <cell r="F1260">
            <v>1</v>
          </cell>
          <cell r="G1260" t="str">
            <v/>
          </cell>
        </row>
        <row r="1261">
          <cell r="A1261" t="str">
            <v>HEQ001</v>
          </cell>
          <cell r="B1261" t="str">
            <v>HERRAMIENTA MENOR (5% DE LA MANO DE OBRA)</v>
          </cell>
          <cell r="D1261" t="str">
            <v>%</v>
          </cell>
          <cell r="E1261">
            <v>0.05</v>
          </cell>
          <cell r="F1261">
            <v>183805</v>
          </cell>
          <cell r="G1261">
            <v>9190.25</v>
          </cell>
        </row>
        <row r="1262">
          <cell r="F1262" t="str">
            <v>SUBTOTAL</v>
          </cell>
          <cell r="G1262">
            <v>133160.25</v>
          </cell>
        </row>
        <row r="1264">
          <cell r="A1264" t="str">
            <v>II. MATERIALES</v>
          </cell>
        </row>
        <row r="1265">
          <cell r="A1265" t="str">
            <v>CÓDIGO</v>
          </cell>
          <cell r="B1265" t="str">
            <v>DESCRIPCIÓN</v>
          </cell>
          <cell r="C1265" t="str">
            <v>UNIDAD</v>
          </cell>
          <cell r="D1265" t="str">
            <v>CANTIDAD</v>
          </cell>
          <cell r="E1265" t="str">
            <v>DESP.</v>
          </cell>
          <cell r="F1265" t="str">
            <v>PRECIO UNIT.</v>
          </cell>
          <cell r="G1265" t="str">
            <v>VR. UNITARIO</v>
          </cell>
        </row>
        <row r="1266">
          <cell r="A1266" t="str">
            <v>MA011</v>
          </cell>
          <cell r="B1266" t="str">
            <v>LARGUERO MADERA COMÚN 4CMX8CMX2.80</v>
          </cell>
          <cell r="C1266" t="str">
            <v>LT</v>
          </cell>
          <cell r="D1266">
            <v>4</v>
          </cell>
          <cell r="F1266">
            <v>50</v>
          </cell>
          <cell r="G1266">
            <v>200</v>
          </cell>
        </row>
        <row r="1267">
          <cell r="A1267" t="str">
            <v>MA013</v>
          </cell>
          <cell r="B1267" t="str">
            <v>CLAVOS COMUNES 1½ A 3½"</v>
          </cell>
          <cell r="C1267" t="str">
            <v>M3</v>
          </cell>
          <cell r="D1267">
            <v>0.5</v>
          </cell>
          <cell r="F1267">
            <v>60002</v>
          </cell>
          <cell r="G1267">
            <v>30001</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A1272" t="str">
            <v/>
          </cell>
          <cell r="C1272" t="str">
            <v/>
          </cell>
          <cell r="F1272" t="str">
            <v/>
          </cell>
          <cell r="G1272" t="str">
            <v/>
          </cell>
        </row>
        <row r="1273">
          <cell r="F1273" t="str">
            <v>SUBTOTAL</v>
          </cell>
          <cell r="G1273">
            <v>30201</v>
          </cell>
        </row>
        <row r="1275">
          <cell r="A1275" t="str">
            <v>III. TRANSPORTES</v>
          </cell>
        </row>
        <row r="1276">
          <cell r="A1276" t="str">
            <v>CÓDIGO</v>
          </cell>
          <cell r="B1276" t="str">
            <v>DESCRIPCIÓN</v>
          </cell>
          <cell r="C1276" t="str">
            <v>TIPO</v>
          </cell>
          <cell r="D1276" t="str">
            <v>VOLUMEN/PESO</v>
          </cell>
          <cell r="E1276" t="str">
            <v>DISTANCIA</v>
          </cell>
          <cell r="F1276" t="str">
            <v>TARIFA</v>
          </cell>
          <cell r="G1276" t="str">
            <v>VR. UNITARIO</v>
          </cell>
        </row>
        <row r="1277">
          <cell r="A1277" t="str">
            <v/>
          </cell>
          <cell r="F1277" t="str">
            <v/>
          </cell>
          <cell r="G1277" t="str">
            <v/>
          </cell>
        </row>
        <row r="1278">
          <cell r="A1278" t="str">
            <v/>
          </cell>
          <cell r="F1278" t="str">
            <v/>
          </cell>
          <cell r="G1278" t="str">
            <v/>
          </cell>
        </row>
        <row r="1279">
          <cell r="A1279" t="str">
            <v/>
          </cell>
          <cell r="F1279" t="str">
            <v/>
          </cell>
          <cell r="G1279" t="str">
            <v/>
          </cell>
        </row>
        <row r="1280">
          <cell r="F1280" t="str">
            <v>SUBTOTAL</v>
          </cell>
          <cell r="G1280" t="str">
            <v/>
          </cell>
        </row>
        <row r="1282">
          <cell r="A1282" t="str">
            <v>IV. MANO DE OBRA</v>
          </cell>
        </row>
        <row r="1283">
          <cell r="A1283" t="str">
            <v>CÓDIGO</v>
          </cell>
          <cell r="B1283" t="str">
            <v>CARGOS PERSONAL</v>
          </cell>
          <cell r="D1283" t="str">
            <v>CANTIDAD</v>
          </cell>
          <cell r="E1283" t="str">
            <v>JORNAL TOTAL</v>
          </cell>
          <cell r="F1283" t="str">
            <v>RENDIMIENTO</v>
          </cell>
          <cell r="G1283" t="str">
            <v>VR. UNITARIO</v>
          </cell>
        </row>
        <row r="1284">
          <cell r="A1284" t="str">
            <v>MO016</v>
          </cell>
          <cell r="B1284" t="str">
            <v>TOPÓGRAFO</v>
          </cell>
          <cell r="D1284">
            <v>1</v>
          </cell>
          <cell r="E1284">
            <v>120372</v>
          </cell>
          <cell r="F1284">
            <v>1</v>
          </cell>
          <cell r="G1284">
            <v>120372</v>
          </cell>
        </row>
        <row r="1285">
          <cell r="A1285" t="str">
            <v>MO017</v>
          </cell>
          <cell r="B1285" t="str">
            <v>CADENERO 1</v>
          </cell>
          <cell r="D1285">
            <v>1</v>
          </cell>
          <cell r="E1285">
            <v>63433</v>
          </cell>
          <cell r="F1285">
            <v>1</v>
          </cell>
          <cell r="G1285">
            <v>63433</v>
          </cell>
        </row>
        <row r="1286">
          <cell r="A1286" t="str">
            <v/>
          </cell>
          <cell r="E1286" t="str">
            <v/>
          </cell>
          <cell r="F1286" t="str">
            <v/>
          </cell>
          <cell r="G1286" t="str">
            <v/>
          </cell>
        </row>
        <row r="1287">
          <cell r="A1287" t="str">
            <v/>
          </cell>
          <cell r="E1287" t="str">
            <v/>
          </cell>
          <cell r="F1287" t="str">
            <v/>
          </cell>
          <cell r="G1287" t="str">
            <v/>
          </cell>
        </row>
        <row r="1288">
          <cell r="F1288" t="str">
            <v>SUBTOTAL</v>
          </cell>
          <cell r="G1288">
            <v>183805</v>
          </cell>
        </row>
        <row r="1290">
          <cell r="A1290" t="str">
            <v>V. SERVICIOS</v>
          </cell>
        </row>
        <row r="1291">
          <cell r="A1291" t="str">
            <v>CÓDIGO</v>
          </cell>
          <cell r="B1291" t="str">
            <v>DESCRIPCIÓN</v>
          </cell>
          <cell r="D1291" t="str">
            <v>UNIDAD</v>
          </cell>
          <cell r="E1291" t="str">
            <v>CANTIDAD</v>
          </cell>
          <cell r="F1291" t="str">
            <v>PRECIO UNIT.</v>
          </cell>
          <cell r="G1291" t="str">
            <v>VR. UNITARIO</v>
          </cell>
        </row>
        <row r="1292">
          <cell r="A1292" t="str">
            <v/>
          </cell>
          <cell r="D1292" t="str">
            <v/>
          </cell>
          <cell r="F1292" t="str">
            <v/>
          </cell>
          <cell r="G1292" t="str">
            <v/>
          </cell>
        </row>
        <row r="1293">
          <cell r="A1293" t="str">
            <v/>
          </cell>
          <cell r="D1293" t="str">
            <v/>
          </cell>
          <cell r="F1293" t="str">
            <v/>
          </cell>
          <cell r="G1293" t="str">
            <v/>
          </cell>
        </row>
        <row r="1294">
          <cell r="A1294" t="str">
            <v/>
          </cell>
          <cell r="D1294" t="str">
            <v/>
          </cell>
          <cell r="F1294" t="str">
            <v/>
          </cell>
          <cell r="G1294" t="str">
            <v/>
          </cell>
        </row>
        <row r="1295">
          <cell r="F1295" t="str">
            <v>SUBTOTAL</v>
          </cell>
          <cell r="G1295" t="str">
            <v/>
          </cell>
        </row>
        <row r="1297">
          <cell r="A1297" t="str">
            <v>TOTAL COSTO DIRECTO</v>
          </cell>
          <cell r="G1297">
            <v>347166</v>
          </cell>
        </row>
        <row r="1299">
          <cell r="A1299" t="str">
            <v>2. COSTOS INDIRECTOS</v>
          </cell>
        </row>
        <row r="1301">
          <cell r="A1301" t="str">
            <v>DESCRIPCIÓN</v>
          </cell>
          <cell r="F1301" t="str">
            <v>PORCENTAJE</v>
          </cell>
          <cell r="G1301" t="str">
            <v>VALOR TOTAL</v>
          </cell>
        </row>
        <row r="1302">
          <cell r="A1302" t="str">
            <v>ADMINISTRACION</v>
          </cell>
          <cell r="F1302">
            <v>0</v>
          </cell>
          <cell r="G1302">
            <v>0</v>
          </cell>
        </row>
        <row r="1303">
          <cell r="A1303" t="str">
            <v>IMPREVISTOS</v>
          </cell>
          <cell r="F1303" t="str">
            <v/>
          </cell>
          <cell r="G1303" t="str">
            <v/>
          </cell>
        </row>
        <row r="1304">
          <cell r="A1304" t="str">
            <v>UTILIDADES</v>
          </cell>
          <cell r="F1304" t="str">
            <v/>
          </cell>
          <cell r="G1304" t="str">
            <v/>
          </cell>
        </row>
        <row r="1305">
          <cell r="A1305" t="str">
            <v>TOTAL COSTO INDIRECTO</v>
          </cell>
          <cell r="F1305" t="str">
            <v/>
          </cell>
          <cell r="G1305" t="str">
            <v/>
          </cell>
        </row>
        <row r="1307">
          <cell r="A1307" t="str">
            <v>PRECIO UNITARIO TOTAL APROXIMADO AL PESO</v>
          </cell>
          <cell r="G1307" t="str">
            <v/>
          </cell>
        </row>
      </sheetData>
      <sheetData sheetId="19">
        <row r="1">
          <cell r="A1" t="str">
            <v>DEPARTAMENTO DE ANTIOQUIA</v>
          </cell>
          <cell r="F1" t="str">
            <v/>
          </cell>
        </row>
        <row r="2">
          <cell r="A2" t="str">
            <v>MUNICIPIO DE CIUDAD BOLÍVAR</v>
          </cell>
        </row>
        <row r="3">
          <cell r="A3" t="str">
            <v>PROYECTO: MEJORAMIENTO DE VÍAS TERCIARIAS, PARA LA REACTIVACIÓN ECONÓMICA, EN LOS MUNICIPIOS DE CIUDAD BOLÍVAR, HISPANIA, SALGAR Y BETANIA, EN EL DEPARTAMENTO DE ANTIOQUIA.</v>
          </cell>
        </row>
        <row r="5">
          <cell r="A5" t="str">
            <v>ANÁLISIS DE PRECIOS UNITARIOS AUXILIARES</v>
          </cell>
        </row>
        <row r="7">
          <cell r="A7" t="str">
            <v>ITEM</v>
          </cell>
          <cell r="B7" t="str">
            <v>DESCRIPCIÓN</v>
          </cell>
          <cell r="E7" t="str">
            <v>UNIDAD</v>
          </cell>
          <cell r="F7" t="str">
            <v>CANTIDAD</v>
          </cell>
          <cell r="G7" t="str">
            <v>COSTO DIRECTO</v>
          </cell>
        </row>
        <row r="8">
          <cell r="A8" t="str">
            <v>SA018</v>
          </cell>
          <cell r="B8" t="str">
            <v>CONCRETO 2000 PSI (140 MPA) EN OBRA (MUNICIPIO DE CIUDAD BOLIVAR)</v>
          </cell>
          <cell r="E8" t="str">
            <v>M3</v>
          </cell>
          <cell r="F8" t="str">
            <v>N.D.</v>
          </cell>
          <cell r="G8">
            <v>352516</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53440</v>
          </cell>
          <cell r="F14">
            <v>9</v>
          </cell>
          <cell r="G14">
            <v>5937.7777777777774</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46441.333333333328</v>
          </cell>
          <cell r="G18">
            <v>2322.0666666666666</v>
          </cell>
        </row>
        <row r="19">
          <cell r="F19" t="str">
            <v>SUBTOTAL</v>
          </cell>
          <cell r="G19">
            <v>8259.8444444444431</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 Incluye transporte. (MUNICIPIO DE BETANIA)</v>
          </cell>
          <cell r="C23" t="str">
            <v>SC</v>
          </cell>
          <cell r="D23">
            <v>4.83</v>
          </cell>
          <cell r="F23">
            <v>32850</v>
          </cell>
          <cell r="G23">
            <v>158665.5</v>
          </cell>
        </row>
        <row r="24">
          <cell r="A24" t="str">
            <v>MA009</v>
          </cell>
          <cell r="B24" t="str">
            <v>ARENA FINA PARA CONCRETOS</v>
          </cell>
          <cell r="C24" t="str">
            <v>M3</v>
          </cell>
          <cell r="D24">
            <v>0.57999999999999996</v>
          </cell>
          <cell r="F24">
            <v>57049</v>
          </cell>
          <cell r="G24">
            <v>33088.42</v>
          </cell>
        </row>
        <row r="25">
          <cell r="A25" t="str">
            <v>MA010</v>
          </cell>
          <cell r="B25" t="str">
            <v>TRITURADO 3/4"</v>
          </cell>
          <cell r="C25" t="str">
            <v>M3</v>
          </cell>
          <cell r="D25">
            <v>0.97</v>
          </cell>
          <cell r="F25">
            <v>54880</v>
          </cell>
          <cell r="G25">
            <v>53233.599999999999</v>
          </cell>
        </row>
        <row r="26">
          <cell r="A26" t="str">
            <v>MA011</v>
          </cell>
          <cell r="B26" t="str">
            <v>AGUA</v>
          </cell>
          <cell r="C26" t="str">
            <v>LT</v>
          </cell>
          <cell r="D26">
            <v>170</v>
          </cell>
          <cell r="E26">
            <v>0.1</v>
          </cell>
          <cell r="F26">
            <v>50</v>
          </cell>
          <cell r="G26">
            <v>9350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254337.52</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1.5499999999999998</v>
          </cell>
          <cell r="E34">
            <v>21.66</v>
          </cell>
          <cell r="F34">
            <v>1295</v>
          </cell>
          <cell r="G34">
            <v>43477.034999999989</v>
          </cell>
        </row>
        <row r="35">
          <cell r="A35" t="str">
            <v/>
          </cell>
          <cell r="F35" t="str">
            <v/>
          </cell>
          <cell r="G35" t="str">
            <v/>
          </cell>
        </row>
        <row r="36">
          <cell r="A36" t="str">
            <v/>
          </cell>
          <cell r="F36" t="str">
            <v/>
          </cell>
          <cell r="G36" t="str">
            <v/>
          </cell>
        </row>
        <row r="37">
          <cell r="F37" t="str">
            <v>SUBTOTAL</v>
          </cell>
          <cell r="G37">
            <v>43477.034999999989</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100807</v>
          </cell>
          <cell r="F41">
            <v>9</v>
          </cell>
          <cell r="G41">
            <v>11200.777777777777</v>
          </cell>
        </row>
        <row r="42">
          <cell r="A42" t="str">
            <v>MO032</v>
          </cell>
          <cell r="B42" t="str">
            <v>AYUDANTE RASO</v>
          </cell>
          <cell r="D42">
            <v>5</v>
          </cell>
          <cell r="E42">
            <v>63433</v>
          </cell>
          <cell r="F42">
            <v>9</v>
          </cell>
          <cell r="G42">
            <v>35240.555555555555</v>
          </cell>
        </row>
        <row r="43">
          <cell r="A43" t="str">
            <v/>
          </cell>
          <cell r="E43" t="str">
            <v/>
          </cell>
          <cell r="F43" t="str">
            <v/>
          </cell>
          <cell r="G43" t="str">
            <v/>
          </cell>
        </row>
        <row r="44">
          <cell r="A44" t="str">
            <v/>
          </cell>
          <cell r="E44" t="str">
            <v/>
          </cell>
          <cell r="F44" t="str">
            <v/>
          </cell>
          <cell r="G44" t="str">
            <v/>
          </cell>
        </row>
        <row r="45">
          <cell r="F45" t="str">
            <v>SUBTOTAL</v>
          </cell>
          <cell r="G45">
            <v>46441.333333333328</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352516</v>
          </cell>
        </row>
        <row r="56">
          <cell r="A56" t="str">
            <v>2. COSTOS INDIRECTOS</v>
          </cell>
        </row>
        <row r="58">
          <cell r="A58" t="str">
            <v>DESCRIPCIÓN</v>
          </cell>
          <cell r="F58" t="str">
            <v>PORCENTAJE</v>
          </cell>
          <cell r="G58" t="str">
            <v>VALOR TOTAL</v>
          </cell>
        </row>
        <row r="59">
          <cell r="A59" t="str">
            <v>ADMINISTRACION</v>
          </cell>
          <cell r="F59">
            <v>0.25440000000000002</v>
          </cell>
          <cell r="G59">
            <v>89680.070400000011</v>
          </cell>
        </row>
        <row r="60">
          <cell r="A60" t="str">
            <v>IMPREVISTOS</v>
          </cell>
          <cell r="F60">
            <v>0.01</v>
          </cell>
          <cell r="G60">
            <v>3525.16</v>
          </cell>
        </row>
        <row r="61">
          <cell r="A61" t="str">
            <v>UTILIDADES</v>
          </cell>
          <cell r="F61">
            <v>0.05</v>
          </cell>
          <cell r="G61">
            <v>17625.8</v>
          </cell>
        </row>
        <row r="62">
          <cell r="A62" t="str">
            <v>TOTAL COSTO INDIRECTO</v>
          </cell>
          <cell r="F62">
            <v>0.31440000000000001</v>
          </cell>
          <cell r="G62">
            <v>110831</v>
          </cell>
        </row>
        <row r="64">
          <cell r="A64" t="str">
            <v>PRECIO UNITARIO TOTAL APROXIMADO AL PESO</v>
          </cell>
          <cell r="G64">
            <v>463347</v>
          </cell>
        </row>
        <row r="66">
          <cell r="B66" t="str">
            <v>RESPONSABLE: HAROLDO A. ARTEAGA ESPINOSA</v>
          </cell>
        </row>
        <row r="67">
          <cell r="B67" t="str">
            <v>ASESOR DE PROYECTOS</v>
          </cell>
        </row>
        <row r="68">
          <cell r="B68" t="str">
            <v/>
          </cell>
        </row>
        <row r="69">
          <cell r="B69" t="str">
            <v>M.P. 22202-175769 COR</v>
          </cell>
          <cell r="D69" t="str">
            <v>FIRMA RESPONSABLE</v>
          </cell>
        </row>
        <row r="70">
          <cell r="A70" t="str">
            <v>DEPARTAMENTO DE ANTIOQUIA</v>
          </cell>
          <cell r="F70" t="str">
            <v/>
          </cell>
        </row>
        <row r="71">
          <cell r="A71" t="str">
            <v>MUNICIPIO DE CIUDAD BOLÍVAR</v>
          </cell>
        </row>
        <row r="72">
          <cell r="A72" t="str">
            <v>PROYECTO: MEJORAMIENTO DE VÍAS TERCIARIAS, PARA LA REACTIVACIÓN ECONÓMICA, EN LOS MUNICIPIOS DE CIUDAD BOLÍVAR, HISPANIA, SALGAR Y BETANIA, EN EL DEPARTAMENTO DE ANTIOQUIA.</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SA019</v>
          </cell>
          <cell r="B77" t="str">
            <v>CONCRETO 2500 PSI (175 MPA) EN OBRA (MUNICIPIO DE CIUDAD BOLIVAR)</v>
          </cell>
          <cell r="E77" t="str">
            <v>M3</v>
          </cell>
          <cell r="F77" t="str">
            <v>N.D.</v>
          </cell>
          <cell r="G77">
            <v>387676</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53440</v>
          </cell>
          <cell r="F83">
            <v>8</v>
          </cell>
          <cell r="G83">
            <v>6680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36388.25</v>
          </cell>
          <cell r="G87">
            <v>1819.4125000000001</v>
          </cell>
        </row>
        <row r="88">
          <cell r="F88" t="str">
            <v>SUBTOTAL</v>
          </cell>
          <cell r="G88">
            <v>8499.4125000000004</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MA002</v>
          </cell>
          <cell r="B92" t="str">
            <v>CEMENTO GRIS (50 KG) PORTLAND TIPO I. Incluye transporte. (MUNICIPIO DE CIUDAD BOLIVAR)</v>
          </cell>
          <cell r="C92" t="str">
            <v>SC</v>
          </cell>
          <cell r="D92">
            <v>6</v>
          </cell>
          <cell r="E92">
            <v>0.05</v>
          </cell>
          <cell r="F92">
            <v>32850</v>
          </cell>
          <cell r="G92">
            <v>206955</v>
          </cell>
        </row>
        <row r="93">
          <cell r="A93" t="str">
            <v>MA009</v>
          </cell>
          <cell r="B93" t="str">
            <v>ARENA FINA PARA CONCRETOS</v>
          </cell>
          <cell r="C93" t="str">
            <v>M3</v>
          </cell>
          <cell r="D93">
            <v>0.48</v>
          </cell>
          <cell r="E93">
            <v>0.05</v>
          </cell>
          <cell r="F93">
            <v>57049</v>
          </cell>
          <cell r="G93">
            <v>28752.696</v>
          </cell>
        </row>
        <row r="94">
          <cell r="A94" t="str">
            <v>MA010</v>
          </cell>
          <cell r="B94" t="str">
            <v>TRITURADO 3/4"</v>
          </cell>
          <cell r="C94" t="str">
            <v>M3</v>
          </cell>
          <cell r="D94">
            <v>0.96</v>
          </cell>
          <cell r="E94">
            <v>0.05</v>
          </cell>
          <cell r="F94">
            <v>54880</v>
          </cell>
          <cell r="G94">
            <v>55319.040000000001</v>
          </cell>
        </row>
        <row r="95">
          <cell r="A95" t="str">
            <v>MA011</v>
          </cell>
          <cell r="B95" t="str">
            <v>AGUA</v>
          </cell>
          <cell r="C95" t="str">
            <v>LT</v>
          </cell>
          <cell r="D95">
            <v>170</v>
          </cell>
          <cell r="E95">
            <v>0.1</v>
          </cell>
          <cell r="F95">
            <v>50</v>
          </cell>
          <cell r="G95">
            <v>9350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300376.73599999998</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21.66</v>
          </cell>
          <cell r="F103">
            <v>1295</v>
          </cell>
          <cell r="G103">
            <v>42411.146400000005</v>
          </cell>
        </row>
        <row r="104">
          <cell r="A104" t="str">
            <v/>
          </cell>
          <cell r="F104" t="str">
            <v/>
          </cell>
          <cell r="G104" t="str">
            <v/>
          </cell>
        </row>
        <row r="105">
          <cell r="A105" t="str">
            <v/>
          </cell>
          <cell r="F105" t="str">
            <v/>
          </cell>
          <cell r="G105" t="str">
            <v/>
          </cell>
        </row>
        <row r="106">
          <cell r="F106" t="str">
            <v>SUBTOTAL</v>
          </cell>
          <cell r="G106">
            <v>42411.146400000005</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100807</v>
          </cell>
          <cell r="F110">
            <v>8</v>
          </cell>
          <cell r="G110">
            <v>12600.875</v>
          </cell>
        </row>
        <row r="111">
          <cell r="A111" t="str">
            <v>MO032</v>
          </cell>
          <cell r="B111" t="str">
            <v>AYUDANTE RASO</v>
          </cell>
          <cell r="D111">
            <v>3</v>
          </cell>
          <cell r="E111">
            <v>63433</v>
          </cell>
          <cell r="F111">
            <v>8</v>
          </cell>
          <cell r="G111">
            <v>23787.375</v>
          </cell>
        </row>
        <row r="112">
          <cell r="A112" t="str">
            <v/>
          </cell>
          <cell r="E112" t="str">
            <v/>
          </cell>
          <cell r="F112" t="str">
            <v/>
          </cell>
          <cell r="G112" t="str">
            <v/>
          </cell>
        </row>
        <row r="113">
          <cell r="A113" t="str">
            <v/>
          </cell>
          <cell r="E113" t="str">
            <v/>
          </cell>
          <cell r="F113" t="str">
            <v/>
          </cell>
          <cell r="G113" t="str">
            <v/>
          </cell>
        </row>
        <row r="114">
          <cell r="F114" t="str">
            <v>SUBTOTAL</v>
          </cell>
          <cell r="G114">
            <v>36388.25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387676</v>
          </cell>
        </row>
        <row r="125">
          <cell r="A125" t="str">
            <v>2. COSTOS INDIRECTOS</v>
          </cell>
        </row>
        <row r="127">
          <cell r="A127" t="str">
            <v>DESCRIPCIÓN</v>
          </cell>
          <cell r="F127" t="str">
            <v>PORCENTAJE</v>
          </cell>
          <cell r="G127" t="str">
            <v>VALOR TOTAL</v>
          </cell>
        </row>
        <row r="128">
          <cell r="A128" t="str">
            <v>ADMINISTRACION</v>
          </cell>
          <cell r="F128">
            <v>0.25440000000000002</v>
          </cell>
          <cell r="G128">
            <v>98624.774400000009</v>
          </cell>
        </row>
        <row r="129">
          <cell r="A129" t="str">
            <v>IMPREVISTOS</v>
          </cell>
          <cell r="F129">
            <v>0.01</v>
          </cell>
          <cell r="G129">
            <v>3876.76</v>
          </cell>
        </row>
        <row r="130">
          <cell r="A130" t="str">
            <v>UTILIDADES</v>
          </cell>
          <cell r="F130">
            <v>0.05</v>
          </cell>
          <cell r="G130">
            <v>19383.8</v>
          </cell>
        </row>
        <row r="131">
          <cell r="A131" t="str">
            <v>TOTAL COSTO INDIRECTO</v>
          </cell>
          <cell r="F131">
            <v>0.31440000000000001</v>
          </cell>
          <cell r="G131">
            <v>121885</v>
          </cell>
        </row>
        <row r="133">
          <cell r="A133" t="str">
            <v>PRECIO UNITARIO TOTAL APROXIMADO AL PESO</v>
          </cell>
          <cell r="G133">
            <v>509561</v>
          </cell>
        </row>
        <row r="135">
          <cell r="B135" t="str">
            <v>RESPONSABLE: HAROLDO A. ARTEAGA ESPINOSA</v>
          </cell>
        </row>
        <row r="136">
          <cell r="B136" t="str">
            <v>ASESOR DE PROYECTOS</v>
          </cell>
        </row>
        <row r="137">
          <cell r="B137" t="str">
            <v/>
          </cell>
        </row>
        <row r="138">
          <cell r="B138" t="str">
            <v>M.P. 22202-175769 COR</v>
          </cell>
          <cell r="D138" t="str">
            <v>FIRMA RESPONSABLE</v>
          </cell>
        </row>
        <row r="139">
          <cell r="A139" t="str">
            <v>DEPARTAMENTO DE ANTIOQUIA</v>
          </cell>
          <cell r="F139" t="str">
            <v/>
          </cell>
        </row>
        <row r="140">
          <cell r="A140" t="str">
            <v>MUNICIPIO DE CIUDAD BOLÍVAR</v>
          </cell>
        </row>
        <row r="141">
          <cell r="A141" t="str">
            <v>PROYECTO: MEJORAMIENTO DE VÍAS TERCIARIAS, PARA LA REACTIVACIÓN ECONÓMICA, EN LOS MUNICIPIOS DE CIUDAD BOLÍVAR, HISPANIA, SALGAR Y BETANIA, EN EL DEPARTAMENTO DE ANTIOQUIA.</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SA020</v>
          </cell>
          <cell r="B146" t="str">
            <v>CONCRETO 3000 PSI (210 MPA) EN OBRA (MUNICIPIO DE CIUDAD BOLIVAR)</v>
          </cell>
          <cell r="E146" t="str">
            <v>M3</v>
          </cell>
          <cell r="F146" t="str">
            <v>N.D.</v>
          </cell>
          <cell r="G146">
            <v>439254</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53440</v>
          </cell>
          <cell r="F152">
            <v>7.5</v>
          </cell>
          <cell r="G152">
            <v>7125.333333333333</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55729.599999999999</v>
          </cell>
          <cell r="G156">
            <v>2786.48</v>
          </cell>
        </row>
        <row r="157">
          <cell r="F157" t="str">
            <v>SUBTOTAL</v>
          </cell>
          <cell r="G157">
            <v>9911.8133333333335</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 Incluye transporte. (MUNICIPIO DE BETANIA)</v>
          </cell>
          <cell r="C161" t="str">
            <v>SC</v>
          </cell>
          <cell r="D161">
            <v>7.35</v>
          </cell>
          <cell r="F161">
            <v>32850</v>
          </cell>
          <cell r="G161">
            <v>241447.5</v>
          </cell>
        </row>
        <row r="162">
          <cell r="A162" t="str">
            <v>MA009</v>
          </cell>
          <cell r="B162" t="str">
            <v>ARENA FINA PARA CONCRETOS</v>
          </cell>
          <cell r="C162" t="str">
            <v>M3</v>
          </cell>
          <cell r="D162">
            <v>0.57999999999999996</v>
          </cell>
          <cell r="F162">
            <v>57049</v>
          </cell>
          <cell r="G162">
            <v>33088.42</v>
          </cell>
        </row>
        <row r="163">
          <cell r="A163" t="str">
            <v>MA010</v>
          </cell>
          <cell r="B163" t="str">
            <v>TRITURADO 3/4"</v>
          </cell>
          <cell r="C163" t="str">
            <v>M3</v>
          </cell>
          <cell r="D163">
            <v>0.89</v>
          </cell>
          <cell r="F163">
            <v>54880</v>
          </cell>
          <cell r="G163">
            <v>48843.200000000004</v>
          </cell>
        </row>
        <row r="164">
          <cell r="A164" t="str">
            <v>MA011</v>
          </cell>
          <cell r="B164" t="str">
            <v>AGUA</v>
          </cell>
          <cell r="C164" t="str">
            <v>LT</v>
          </cell>
          <cell r="D164">
            <v>180</v>
          </cell>
          <cell r="F164">
            <v>50</v>
          </cell>
          <cell r="G164">
            <v>9000</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332379.12</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21.66</v>
          </cell>
          <cell r="F172">
            <v>1295</v>
          </cell>
          <cell r="G172">
            <v>41233.059000000001</v>
          </cell>
        </row>
        <row r="173">
          <cell r="A173" t="str">
            <v/>
          </cell>
          <cell r="F173" t="str">
            <v/>
          </cell>
          <cell r="G173" t="str">
            <v/>
          </cell>
        </row>
        <row r="174">
          <cell r="A174" t="str">
            <v/>
          </cell>
          <cell r="F174" t="str">
            <v/>
          </cell>
          <cell r="G174" t="str">
            <v/>
          </cell>
        </row>
        <row r="175">
          <cell r="F175" t="str">
            <v>SUBTOTAL</v>
          </cell>
          <cell r="G175">
            <v>41233.059000000001</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100807</v>
          </cell>
          <cell r="F179">
            <v>7.5</v>
          </cell>
          <cell r="G179">
            <v>13440.933333333332</v>
          </cell>
        </row>
        <row r="180">
          <cell r="A180" t="str">
            <v>MO032</v>
          </cell>
          <cell r="B180" t="str">
            <v>AYUDANTE RASO</v>
          </cell>
          <cell r="D180">
            <v>5</v>
          </cell>
          <cell r="E180">
            <v>63433</v>
          </cell>
          <cell r="F180">
            <v>7.5</v>
          </cell>
          <cell r="G180">
            <v>42288.666666666664</v>
          </cell>
        </row>
        <row r="181">
          <cell r="A181" t="str">
            <v/>
          </cell>
          <cell r="E181" t="str">
            <v/>
          </cell>
          <cell r="F181" t="str">
            <v/>
          </cell>
          <cell r="G181" t="str">
            <v/>
          </cell>
        </row>
        <row r="182">
          <cell r="A182" t="str">
            <v/>
          </cell>
          <cell r="E182" t="str">
            <v/>
          </cell>
          <cell r="F182" t="str">
            <v/>
          </cell>
          <cell r="G182" t="str">
            <v/>
          </cell>
        </row>
        <row r="183">
          <cell r="F183" t="str">
            <v>SUBTOTAL</v>
          </cell>
          <cell r="G183">
            <v>55729.599999999999</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439254</v>
          </cell>
        </row>
        <row r="194">
          <cell r="A194" t="str">
            <v>2. COSTOS INDIRECTOS</v>
          </cell>
        </row>
        <row r="196">
          <cell r="A196" t="str">
            <v>DESCRIPCIÓN</v>
          </cell>
          <cell r="F196" t="str">
            <v>PORCENTAJE</v>
          </cell>
          <cell r="G196" t="str">
            <v>VALOR TOTAL</v>
          </cell>
        </row>
        <row r="197">
          <cell r="A197" t="str">
            <v>ADMINISTRACION</v>
          </cell>
          <cell r="F197">
            <v>0.25440000000000002</v>
          </cell>
          <cell r="G197">
            <v>111746.2176</v>
          </cell>
        </row>
        <row r="198">
          <cell r="A198" t="str">
            <v>IMPREVISTOS</v>
          </cell>
          <cell r="F198">
            <v>0.01</v>
          </cell>
          <cell r="G198">
            <v>4392.54</v>
          </cell>
        </row>
        <row r="199">
          <cell r="A199" t="str">
            <v>UTILIDADES</v>
          </cell>
          <cell r="F199">
            <v>0.05</v>
          </cell>
          <cell r="G199">
            <v>21962.7</v>
          </cell>
        </row>
        <row r="200">
          <cell r="A200" t="str">
            <v>TOTAL COSTO INDIRECTO</v>
          </cell>
          <cell r="F200">
            <v>0.31440000000000001</v>
          </cell>
          <cell r="G200">
            <v>138101</v>
          </cell>
        </row>
        <row r="202">
          <cell r="A202" t="str">
            <v>PRECIO UNITARIO TOTAL APROXIMADO AL PESO</v>
          </cell>
          <cell r="G202">
            <v>577355</v>
          </cell>
        </row>
        <row r="204">
          <cell r="B204" t="str">
            <v>RESPONSABLE: HAROLDO A. ARTEAGA ESPINOSA</v>
          </cell>
        </row>
        <row r="205">
          <cell r="B205" t="str">
            <v>ASESOR DE PROYECTOS</v>
          </cell>
        </row>
        <row r="206">
          <cell r="B206" t="str">
            <v/>
          </cell>
        </row>
        <row r="207">
          <cell r="B207" t="str">
            <v>M.P. 22202-175769 COR</v>
          </cell>
          <cell r="D207" t="str">
            <v>FIRMA RESPONSABLE</v>
          </cell>
        </row>
        <row r="208">
          <cell r="A208" t="str">
            <v>DEPARTAMENTO DE ANTIOQUIA</v>
          </cell>
          <cell r="F208" t="str">
            <v/>
          </cell>
        </row>
        <row r="209">
          <cell r="A209" t="str">
            <v>MUNICIPIO DE CIUDAD BOLÍVAR</v>
          </cell>
        </row>
        <row r="210">
          <cell r="A210" t="str">
            <v>PROYECTO: MEJORAMIENTO DE VÍAS TERCIARIAS, PARA LA REACTIVACIÓN ECONÓMICA, EN LOS MUNICIPIOS DE CIUDAD BOLÍVAR, HISPANIA, SALGAR Y BETANIA, EN EL DEPARTAMENTO DE ANTIOQUIA.</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SA021</v>
          </cell>
          <cell r="B215" t="str">
            <v>CONCRETO 3500 PSI (245 MPA) EN OBRA (MUNICIPIO DE CIUDAD BOLIVAR)</v>
          </cell>
          <cell r="E215" t="str">
            <v>M3</v>
          </cell>
          <cell r="F215" t="str">
            <v>N.D.</v>
          </cell>
          <cell r="G215">
            <v>436171</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53440</v>
          </cell>
          <cell r="F221">
            <v>8</v>
          </cell>
          <cell r="G221">
            <v>6680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36388.25</v>
          </cell>
          <cell r="G225">
            <v>1819.4125000000001</v>
          </cell>
        </row>
        <row r="226">
          <cell r="F226" t="str">
            <v>SUBTOTAL</v>
          </cell>
          <cell r="G226">
            <v>8499.4125000000004</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MA002</v>
          </cell>
          <cell r="B230" t="str">
            <v>CEMENTO GRIS (50 KG) PORTLAND TIPO I. Incluye transporte. (MUNICIPIO DE CIUDAD BOLIVAR)</v>
          </cell>
          <cell r="C230" t="str">
            <v>SC</v>
          </cell>
          <cell r="D230">
            <v>7.6</v>
          </cell>
          <cell r="E230">
            <v>0.05</v>
          </cell>
          <cell r="F230">
            <v>32850</v>
          </cell>
          <cell r="G230">
            <v>262143</v>
          </cell>
        </row>
        <row r="231">
          <cell r="A231" t="str">
            <v>MA009</v>
          </cell>
          <cell r="B231" t="str">
            <v>ARENA FINA PARA CONCRETOS</v>
          </cell>
          <cell r="C231" t="str">
            <v>M3</v>
          </cell>
          <cell r="D231">
            <v>0.6</v>
          </cell>
          <cell r="E231">
            <v>0.05</v>
          </cell>
          <cell r="F231">
            <v>57049</v>
          </cell>
          <cell r="G231">
            <v>35940.870000000003</v>
          </cell>
        </row>
        <row r="232">
          <cell r="A232" t="str">
            <v>MA010</v>
          </cell>
          <cell r="B232" t="str">
            <v>TRITURADO 3/4"</v>
          </cell>
          <cell r="C232" t="str">
            <v>M3</v>
          </cell>
          <cell r="D232">
            <v>0.76</v>
          </cell>
          <cell r="E232">
            <v>0.05</v>
          </cell>
          <cell r="F232">
            <v>54880</v>
          </cell>
          <cell r="G232">
            <v>43794.240000000005</v>
          </cell>
        </row>
        <row r="233">
          <cell r="A233" t="str">
            <v>MA011</v>
          </cell>
          <cell r="B233" t="str">
            <v>AGUA</v>
          </cell>
          <cell r="C233" t="str">
            <v>LT</v>
          </cell>
          <cell r="D233">
            <v>170</v>
          </cell>
          <cell r="E233">
            <v>0.1</v>
          </cell>
          <cell r="F233">
            <v>50</v>
          </cell>
          <cell r="G233">
            <v>9350</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351228.11</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21.66</v>
          </cell>
          <cell r="F241">
            <v>1295</v>
          </cell>
          <cell r="G241">
            <v>40054.971599999997</v>
          </cell>
        </row>
        <row r="242">
          <cell r="A242" t="str">
            <v/>
          </cell>
          <cell r="F242" t="str">
            <v/>
          </cell>
          <cell r="G242" t="str">
            <v/>
          </cell>
        </row>
        <row r="243">
          <cell r="A243" t="str">
            <v/>
          </cell>
          <cell r="F243" t="str">
            <v/>
          </cell>
          <cell r="G243" t="str">
            <v/>
          </cell>
        </row>
        <row r="244">
          <cell r="F244" t="str">
            <v>SUBTOTAL</v>
          </cell>
          <cell r="G244">
            <v>40054.971599999997</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100807</v>
          </cell>
          <cell r="F248">
            <v>8</v>
          </cell>
          <cell r="G248">
            <v>12600.875</v>
          </cell>
        </row>
        <row r="249">
          <cell r="A249" t="str">
            <v>MO032</v>
          </cell>
          <cell r="B249" t="str">
            <v>AYUDANTE RASO</v>
          </cell>
          <cell r="D249">
            <v>3</v>
          </cell>
          <cell r="E249">
            <v>63433</v>
          </cell>
          <cell r="F249">
            <v>8</v>
          </cell>
          <cell r="G249">
            <v>23787.375</v>
          </cell>
        </row>
        <row r="250">
          <cell r="A250" t="str">
            <v/>
          </cell>
          <cell r="E250" t="str">
            <v/>
          </cell>
          <cell r="F250" t="str">
            <v/>
          </cell>
          <cell r="G250" t="str">
            <v/>
          </cell>
        </row>
        <row r="251">
          <cell r="A251" t="str">
            <v/>
          </cell>
          <cell r="E251" t="str">
            <v/>
          </cell>
          <cell r="F251" t="str">
            <v/>
          </cell>
          <cell r="G251" t="str">
            <v/>
          </cell>
        </row>
        <row r="252">
          <cell r="F252" t="str">
            <v>SUBTOTAL</v>
          </cell>
          <cell r="G252">
            <v>36388.25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436171</v>
          </cell>
        </row>
        <row r="263">
          <cell r="A263" t="str">
            <v>2. COSTOS INDIRECTOS</v>
          </cell>
        </row>
        <row r="265">
          <cell r="A265" t="str">
            <v>DESCRIPCIÓN</v>
          </cell>
          <cell r="F265" t="str">
            <v>PORCENTAJE</v>
          </cell>
          <cell r="G265" t="str">
            <v>VALOR TOTAL</v>
          </cell>
        </row>
        <row r="266">
          <cell r="A266" t="str">
            <v>ADMINISTRACION</v>
          </cell>
          <cell r="F266">
            <v>0.25440000000000002</v>
          </cell>
          <cell r="G266">
            <v>110961.90240000001</v>
          </cell>
        </row>
        <row r="267">
          <cell r="A267" t="str">
            <v>IMPREVISTOS</v>
          </cell>
          <cell r="F267">
            <v>0.01</v>
          </cell>
          <cell r="G267">
            <v>4361.71</v>
          </cell>
        </row>
        <row r="268">
          <cell r="A268" t="str">
            <v>UTILIDADES</v>
          </cell>
          <cell r="F268">
            <v>0.05</v>
          </cell>
          <cell r="G268">
            <v>21808.550000000003</v>
          </cell>
        </row>
        <row r="269">
          <cell r="A269" t="str">
            <v>TOTAL COSTO INDIRECTO</v>
          </cell>
          <cell r="F269">
            <v>0.31440000000000001</v>
          </cell>
          <cell r="G269">
            <v>137132</v>
          </cell>
        </row>
        <row r="271">
          <cell r="A271" t="str">
            <v>PRECIO UNITARIO TOTAL APROXIMADO AL PESO</v>
          </cell>
          <cell r="G271">
            <v>573303</v>
          </cell>
        </row>
        <row r="273">
          <cell r="B273" t="str">
            <v>RESPONSABLE: HAROLDO A. ARTEAGA ESPINOSA</v>
          </cell>
        </row>
        <row r="274">
          <cell r="B274" t="str">
            <v>ASESOR DE PROYECTOS</v>
          </cell>
        </row>
        <row r="275">
          <cell r="B275" t="str">
            <v/>
          </cell>
        </row>
        <row r="276">
          <cell r="B276" t="str">
            <v>M.P. 22202-175769 COR</v>
          </cell>
          <cell r="D276" t="str">
            <v>FIRMA RESPONSABLE</v>
          </cell>
        </row>
        <row r="277">
          <cell r="A277" t="str">
            <v>DEPARTAMENTO DE ANTIOQUIA</v>
          </cell>
          <cell r="F277" t="str">
            <v/>
          </cell>
        </row>
        <row r="278">
          <cell r="A278" t="str">
            <v>MUNICIPIO DE CIUDAD BOLÍVAR</v>
          </cell>
        </row>
        <row r="279">
          <cell r="A279" t="str">
            <v>PROYECTO: MEJORAMIENTO DE VÍAS TERCIARIAS, PARA LA REACTIVACIÓN ECONÓMICA, EN LOS MUNICIPIOS DE CIUDAD BOLÍVAR, HISPANIA, SALGAR Y BETANIA, EN EL DEPARTAMENTO DE ANTIOQUIA.</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SA022</v>
          </cell>
          <cell r="B284" t="str">
            <v>CONCRETO 4000 PSI (280 MPA) EN OBRA (MUNICIPIO DE CIUDAD BOLIVAR)</v>
          </cell>
          <cell r="E284" t="str">
            <v>M3</v>
          </cell>
          <cell r="F284" t="str">
            <v>N.D.</v>
          </cell>
          <cell r="G284">
            <v>493097</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53440</v>
          </cell>
          <cell r="F290">
            <v>6.5</v>
          </cell>
          <cell r="G290">
            <v>8221.538461538461</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64303.38461538461</v>
          </cell>
          <cell r="G294">
            <v>3215.1692307692306</v>
          </cell>
        </row>
        <row r="295">
          <cell r="F295" t="str">
            <v>SUBTOTAL</v>
          </cell>
          <cell r="G295">
            <v>11436.707692307691</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MA002</v>
          </cell>
          <cell r="B299" t="str">
            <v>CEMENTO GRIS (50 KG) PORTLAND TIPO I. Incluye transporte. (MUNICIPIO DE CIUDAD BOLIVAR)</v>
          </cell>
          <cell r="C299" t="str">
            <v>SC</v>
          </cell>
          <cell r="D299">
            <v>8.82</v>
          </cell>
          <cell r="F299">
            <v>32850</v>
          </cell>
          <cell r="G299">
            <v>289737</v>
          </cell>
        </row>
        <row r="300">
          <cell r="A300" t="str">
            <v>MA009</v>
          </cell>
          <cell r="B300" t="str">
            <v>ARENA FINA PARA CONCRETOS</v>
          </cell>
          <cell r="C300" t="str">
            <v>M3</v>
          </cell>
          <cell r="D300">
            <v>0.7</v>
          </cell>
          <cell r="F300">
            <v>57049</v>
          </cell>
          <cell r="G300">
            <v>39934.299999999996</v>
          </cell>
        </row>
        <row r="301">
          <cell r="A301" t="str">
            <v>MA010</v>
          </cell>
          <cell r="B301" t="str">
            <v>TRITURADO 3/4"</v>
          </cell>
          <cell r="C301" t="str">
            <v>M3</v>
          </cell>
          <cell r="D301">
            <v>0.7</v>
          </cell>
          <cell r="F301">
            <v>54880</v>
          </cell>
          <cell r="G301">
            <v>38416</v>
          </cell>
        </row>
        <row r="302">
          <cell r="A302" t="str">
            <v>MA011</v>
          </cell>
          <cell r="B302" t="str">
            <v>AGUA</v>
          </cell>
          <cell r="C302" t="str">
            <v>LT</v>
          </cell>
          <cell r="D302">
            <v>200</v>
          </cell>
          <cell r="F302">
            <v>50</v>
          </cell>
          <cell r="G302">
            <v>10000</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378087.3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v>
          </cell>
          <cell r="E310">
            <v>21.66</v>
          </cell>
          <cell r="F310">
            <v>1295</v>
          </cell>
          <cell r="G310">
            <v>39269.579999999994</v>
          </cell>
        </row>
        <row r="311">
          <cell r="A311" t="str">
            <v/>
          </cell>
          <cell r="F311" t="str">
            <v/>
          </cell>
          <cell r="G311" t="str">
            <v/>
          </cell>
        </row>
        <row r="312">
          <cell r="A312" t="str">
            <v/>
          </cell>
          <cell r="F312" t="str">
            <v/>
          </cell>
          <cell r="G312" t="str">
            <v/>
          </cell>
        </row>
        <row r="313">
          <cell r="F313" t="str">
            <v>SUBTOTAL</v>
          </cell>
          <cell r="G313">
            <v>39269.579999999994</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100807</v>
          </cell>
          <cell r="F317">
            <v>6.5</v>
          </cell>
          <cell r="G317">
            <v>15508.76923076923</v>
          </cell>
        </row>
        <row r="318">
          <cell r="A318" t="str">
            <v>MO032</v>
          </cell>
          <cell r="B318" t="str">
            <v>AYUDANTE RASO</v>
          </cell>
          <cell r="D318">
            <v>5</v>
          </cell>
          <cell r="E318">
            <v>63433</v>
          </cell>
          <cell r="F318">
            <v>6.5</v>
          </cell>
          <cell r="G318">
            <v>48794.615384615383</v>
          </cell>
        </row>
        <row r="319">
          <cell r="A319" t="str">
            <v/>
          </cell>
          <cell r="E319" t="str">
            <v/>
          </cell>
          <cell r="F319" t="str">
            <v/>
          </cell>
          <cell r="G319" t="str">
            <v/>
          </cell>
        </row>
        <row r="320">
          <cell r="A320" t="str">
            <v/>
          </cell>
          <cell r="E320" t="str">
            <v/>
          </cell>
          <cell r="F320" t="str">
            <v/>
          </cell>
          <cell r="G320" t="str">
            <v/>
          </cell>
        </row>
        <row r="321">
          <cell r="F321" t="str">
            <v>SUBTOTAL</v>
          </cell>
          <cell r="G321">
            <v>64303.38461538461</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493097</v>
          </cell>
        </row>
        <row r="332">
          <cell r="A332" t="str">
            <v>2. COSTOS INDIRECTOS</v>
          </cell>
        </row>
        <row r="334">
          <cell r="A334" t="str">
            <v>DESCRIPCIÓN</v>
          </cell>
          <cell r="F334" t="str">
            <v>PORCENTAJE</v>
          </cell>
          <cell r="G334" t="str">
            <v>VALOR TOTAL</v>
          </cell>
        </row>
        <row r="335">
          <cell r="A335" t="str">
            <v>ADMINISTRACION</v>
          </cell>
          <cell r="F335">
            <v>0.25440000000000002</v>
          </cell>
          <cell r="G335">
            <v>125443.87680000001</v>
          </cell>
        </row>
        <row r="336">
          <cell r="A336" t="str">
            <v>IMPREVISTOS</v>
          </cell>
          <cell r="F336">
            <v>0.01</v>
          </cell>
          <cell r="G336">
            <v>4930.97</v>
          </cell>
        </row>
        <row r="337">
          <cell r="A337" t="str">
            <v>UTILIDADES</v>
          </cell>
          <cell r="F337">
            <v>0.05</v>
          </cell>
          <cell r="G337">
            <v>24654.850000000002</v>
          </cell>
        </row>
        <row r="338">
          <cell r="A338" t="str">
            <v>TOTAL COSTO INDIRECTO</v>
          </cell>
          <cell r="F338">
            <v>0.31440000000000001</v>
          </cell>
          <cell r="G338">
            <v>155030</v>
          </cell>
        </row>
        <row r="340">
          <cell r="A340" t="str">
            <v>PRECIO UNITARIO TOTAL APROXIMADO AL PESO</v>
          </cell>
          <cell r="G340">
            <v>648127</v>
          </cell>
        </row>
        <row r="342">
          <cell r="B342" t="str">
            <v>RESPONSABLE: HAROLDO A. ARTEAGA ESPINOSA</v>
          </cell>
        </row>
        <row r="343">
          <cell r="B343" t="str">
            <v>ASESOR DE PROYECTOS</v>
          </cell>
        </row>
        <row r="344">
          <cell r="B344" t="str">
            <v/>
          </cell>
        </row>
        <row r="345">
          <cell r="B345" t="str">
            <v>M.P. 22202-175769 COR</v>
          </cell>
          <cell r="D345" t="str">
            <v>FIRMA RESPONSABLE</v>
          </cell>
        </row>
        <row r="346">
          <cell r="A346" t="str">
            <v>DEPARTAMENTO DE ANTIOQUIA</v>
          </cell>
          <cell r="F346" t="str">
            <v/>
          </cell>
        </row>
        <row r="347">
          <cell r="A347" t="str">
            <v>MUNICIPIO DE CIUDAD BOLÍVAR</v>
          </cell>
        </row>
        <row r="348">
          <cell r="A348" t="str">
            <v>PROYECTO: MEJORAMIENTO DE VÍAS TERCIARIAS, PARA LA REACTIVACIÓN ECONÓMICA, EN LOS MUNICIPIOS DE CIUDAD BOLÍVAR, HISPANIA, SALGAR Y BETANIA, EN EL DEPARTAMENTO DE ANTIOQUIA.</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SA023</v>
          </cell>
          <cell r="B353" t="str">
            <v>MORTERO 1:2 EN OBRA (REVOQUE) (MUNICIPIO DE CIUDAD BOLIVAR)</v>
          </cell>
          <cell r="E353" t="str">
            <v>M3</v>
          </cell>
          <cell r="F353" t="str">
            <v>N.D.</v>
          </cell>
          <cell r="G353">
            <v>481242</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53440</v>
          </cell>
          <cell r="F359">
            <v>8</v>
          </cell>
          <cell r="G359">
            <v>6680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28459.125</v>
          </cell>
          <cell r="G363">
            <v>1422.9562500000002</v>
          </cell>
        </row>
        <row r="364">
          <cell r="F364" t="str">
            <v>SUBTOTAL</v>
          </cell>
          <cell r="G364">
            <v>8102.9562500000002</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MA002</v>
          </cell>
          <cell r="B368" t="str">
            <v>CEMENTO GRIS (50 KG) PORTLAND TIPO I. Incluye transporte. (MUNICIPIO DE CIUDAD BOLIVAR)</v>
          </cell>
          <cell r="C368" t="str">
            <v>SC</v>
          </cell>
          <cell r="D368">
            <v>10.199999999999999</v>
          </cell>
          <cell r="E368">
            <v>0.05</v>
          </cell>
          <cell r="F368">
            <v>32850</v>
          </cell>
          <cell r="G368">
            <v>351823.5</v>
          </cell>
        </row>
        <row r="369">
          <cell r="A369" t="str">
            <v>MA008</v>
          </cell>
          <cell r="B369" t="str">
            <v xml:space="preserve">ARENA DE REVOQUE </v>
          </cell>
          <cell r="C369" t="str">
            <v>M3</v>
          </cell>
          <cell r="D369">
            <v>0.97</v>
          </cell>
          <cell r="E369">
            <v>0.05</v>
          </cell>
          <cell r="F369">
            <v>51240</v>
          </cell>
          <cell r="G369">
            <v>52187.939999999995</v>
          </cell>
        </row>
        <row r="370">
          <cell r="A370" t="str">
            <v>MA011</v>
          </cell>
          <cell r="B370" t="str">
            <v>AGUA</v>
          </cell>
          <cell r="C370" t="str">
            <v>LT</v>
          </cell>
          <cell r="D370">
            <v>220</v>
          </cell>
          <cell r="E370">
            <v>0.1</v>
          </cell>
          <cell r="F370">
            <v>50</v>
          </cell>
          <cell r="G370">
            <v>12100.000000000002</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416111.44</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21.66</v>
          </cell>
          <cell r="F379">
            <v>1295</v>
          </cell>
          <cell r="G379">
            <v>28568.619450000002</v>
          </cell>
        </row>
        <row r="380">
          <cell r="A380" t="str">
            <v/>
          </cell>
          <cell r="F380" t="str">
            <v/>
          </cell>
          <cell r="G380" t="str">
            <v/>
          </cell>
        </row>
        <row r="381">
          <cell r="A381" t="str">
            <v/>
          </cell>
          <cell r="F381" t="str">
            <v/>
          </cell>
          <cell r="G381" t="str">
            <v/>
          </cell>
        </row>
        <row r="382">
          <cell r="F382" t="str">
            <v>SUBTOTAL</v>
          </cell>
          <cell r="G382">
            <v>28568.619450000002</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100807</v>
          </cell>
          <cell r="F386">
            <v>8</v>
          </cell>
          <cell r="G386">
            <v>12600.875</v>
          </cell>
        </row>
        <row r="387">
          <cell r="A387" t="str">
            <v>MO032</v>
          </cell>
          <cell r="B387" t="str">
            <v>AYUDANTE RASO</v>
          </cell>
          <cell r="D387">
            <v>2</v>
          </cell>
          <cell r="E387">
            <v>63433</v>
          </cell>
          <cell r="F387">
            <v>8</v>
          </cell>
          <cell r="G387">
            <v>15858.25</v>
          </cell>
        </row>
        <row r="388">
          <cell r="A388" t="str">
            <v/>
          </cell>
          <cell r="E388" t="str">
            <v/>
          </cell>
          <cell r="F388" t="str">
            <v/>
          </cell>
          <cell r="G388" t="str">
            <v/>
          </cell>
        </row>
        <row r="389">
          <cell r="A389" t="str">
            <v/>
          </cell>
          <cell r="E389" t="str">
            <v/>
          </cell>
          <cell r="F389" t="str">
            <v/>
          </cell>
          <cell r="G389" t="str">
            <v/>
          </cell>
        </row>
        <row r="390">
          <cell r="F390" t="str">
            <v>SUBTOTAL</v>
          </cell>
          <cell r="G390">
            <v>28459.125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481242</v>
          </cell>
        </row>
        <row r="401">
          <cell r="A401" t="str">
            <v>2. COSTOS INDIRECTOS</v>
          </cell>
        </row>
        <row r="403">
          <cell r="A403" t="str">
            <v>DESCRIPCIÓN</v>
          </cell>
          <cell r="F403" t="str">
            <v>PORCENTAJE</v>
          </cell>
          <cell r="G403" t="str">
            <v>VALOR TOTAL</v>
          </cell>
        </row>
        <row r="404">
          <cell r="A404" t="str">
            <v>ADMINISTRACION</v>
          </cell>
          <cell r="F404">
            <v>0.25440000000000002</v>
          </cell>
          <cell r="G404">
            <v>122427.9648</v>
          </cell>
        </row>
        <row r="405">
          <cell r="A405" t="str">
            <v>IMPREVISTOS</v>
          </cell>
          <cell r="F405">
            <v>0.01</v>
          </cell>
          <cell r="G405">
            <v>4812.42</v>
          </cell>
        </row>
        <row r="406">
          <cell r="A406" t="str">
            <v>UTILIDADES</v>
          </cell>
          <cell r="F406">
            <v>0.05</v>
          </cell>
          <cell r="G406">
            <v>24062.100000000002</v>
          </cell>
        </row>
        <row r="407">
          <cell r="A407" t="str">
            <v>TOTAL COSTO INDIRECTO</v>
          </cell>
          <cell r="F407">
            <v>0.31440000000000001</v>
          </cell>
          <cell r="G407">
            <v>151302</v>
          </cell>
        </row>
        <row r="409">
          <cell r="A409" t="str">
            <v>PRECIO UNITARIO TOTAL APROXIMADO AL PESO</v>
          </cell>
          <cell r="G409">
            <v>632544</v>
          </cell>
        </row>
        <row r="411">
          <cell r="B411" t="str">
            <v>RESPONSABLE: HAROLDO A. ARTEAGA ESPINOSA</v>
          </cell>
        </row>
        <row r="412">
          <cell r="B412" t="str">
            <v>ASESOR DE PROYECTOS</v>
          </cell>
        </row>
        <row r="413">
          <cell r="B413" t="str">
            <v/>
          </cell>
        </row>
        <row r="414">
          <cell r="B414" t="str">
            <v>M.P. 22202-175769 COR</v>
          </cell>
          <cell r="D414" t="str">
            <v>FIRMA RESPONSABLE</v>
          </cell>
        </row>
        <row r="415">
          <cell r="A415" t="str">
            <v>DEPARTAMENTO DE ANTIOQUIA</v>
          </cell>
          <cell r="F415" t="str">
            <v/>
          </cell>
        </row>
        <row r="416">
          <cell r="A416" t="str">
            <v>MUNICIPIO DE CIUDAD BOLÍVAR</v>
          </cell>
        </row>
        <row r="417">
          <cell r="A417" t="str">
            <v>PROYECTO: MEJORAMIENTO DE VÍAS TERCIARIAS, PARA LA REACTIVACIÓN ECONÓMICA, EN LOS MUNICIPIOS DE CIUDAD BOLÍVAR, HISPANIA, SALGAR Y BETANIA, EN EL DEPARTAMENTO DE ANTIOQUIA.</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SA024</v>
          </cell>
          <cell r="B422" t="str">
            <v>MORTERO 1:2 EN OBRA (GROUT) (MUNICIPIO DE CIUDAD BOLIVAR)</v>
          </cell>
          <cell r="E422" t="str">
            <v>M3</v>
          </cell>
          <cell r="F422" t="str">
            <v>N.D.</v>
          </cell>
          <cell r="G422">
            <v>487159</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53440</v>
          </cell>
          <cell r="F428">
            <v>8</v>
          </cell>
          <cell r="G428">
            <v>6680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28459.125</v>
          </cell>
          <cell r="G432">
            <v>1422.9562500000002</v>
          </cell>
        </row>
        <row r="433">
          <cell r="F433" t="str">
            <v>SUBTOTAL</v>
          </cell>
          <cell r="G433">
            <v>8102.9562500000002</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MA002</v>
          </cell>
          <cell r="B437" t="str">
            <v>CEMENTO GRIS (50 KG) PORTLAND TIPO I. Incluye transporte. (MUNICIPIO DE CIUDAD BOLIVAR)</v>
          </cell>
          <cell r="C437" t="str">
            <v>SC</v>
          </cell>
          <cell r="D437">
            <v>10.199999999999999</v>
          </cell>
          <cell r="E437">
            <v>0.05</v>
          </cell>
          <cell r="F437">
            <v>32850</v>
          </cell>
          <cell r="G437">
            <v>351823.5</v>
          </cell>
        </row>
        <row r="438">
          <cell r="A438" t="str">
            <v>MA009</v>
          </cell>
          <cell r="B438" t="str">
            <v>ARENA FINA PARA CONCRETOS</v>
          </cell>
          <cell r="C438" t="str">
            <v>M3</v>
          </cell>
          <cell r="D438">
            <v>0.97</v>
          </cell>
          <cell r="E438">
            <v>0.05</v>
          </cell>
          <cell r="F438">
            <v>57049</v>
          </cell>
          <cell r="G438">
            <v>58104.406500000005</v>
          </cell>
        </row>
        <row r="439">
          <cell r="A439" t="str">
            <v>MA011</v>
          </cell>
          <cell r="B439" t="str">
            <v>AGUA</v>
          </cell>
          <cell r="C439" t="str">
            <v>LT</v>
          </cell>
          <cell r="D439">
            <v>220</v>
          </cell>
          <cell r="E439">
            <v>0.1</v>
          </cell>
          <cell r="F439">
            <v>50</v>
          </cell>
          <cell r="G439">
            <v>12100.000000000002</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422027.90649999998</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21.66</v>
          </cell>
          <cell r="F448">
            <v>1295</v>
          </cell>
          <cell r="G448">
            <v>28568.619450000002</v>
          </cell>
        </row>
        <row r="449">
          <cell r="A449" t="str">
            <v/>
          </cell>
          <cell r="F449" t="str">
            <v/>
          </cell>
          <cell r="G449" t="str">
            <v/>
          </cell>
        </row>
        <row r="450">
          <cell r="A450" t="str">
            <v/>
          </cell>
          <cell r="F450" t="str">
            <v/>
          </cell>
          <cell r="G450" t="str">
            <v/>
          </cell>
        </row>
        <row r="451">
          <cell r="F451" t="str">
            <v>SUBTOTAL</v>
          </cell>
          <cell r="G451">
            <v>28568.619450000002</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100807</v>
          </cell>
          <cell r="F455">
            <v>8</v>
          </cell>
          <cell r="G455">
            <v>12600.875</v>
          </cell>
        </row>
        <row r="456">
          <cell r="A456" t="str">
            <v>MO032</v>
          </cell>
          <cell r="B456" t="str">
            <v>AYUDANTE RASO</v>
          </cell>
          <cell r="D456">
            <v>2</v>
          </cell>
          <cell r="E456">
            <v>63433</v>
          </cell>
          <cell r="F456">
            <v>8</v>
          </cell>
          <cell r="G456">
            <v>15858.25</v>
          </cell>
        </row>
        <row r="457">
          <cell r="A457" t="str">
            <v/>
          </cell>
          <cell r="E457" t="str">
            <v/>
          </cell>
          <cell r="F457" t="str">
            <v/>
          </cell>
          <cell r="G457" t="str">
            <v/>
          </cell>
        </row>
        <row r="458">
          <cell r="A458" t="str">
            <v/>
          </cell>
          <cell r="E458" t="str">
            <v/>
          </cell>
          <cell r="F458" t="str">
            <v/>
          </cell>
          <cell r="G458" t="str">
            <v/>
          </cell>
        </row>
        <row r="459">
          <cell r="F459" t="str">
            <v>SUBTOTAL</v>
          </cell>
          <cell r="G459">
            <v>28459.125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487159</v>
          </cell>
        </row>
        <row r="470">
          <cell r="A470" t="str">
            <v>2. COSTOS INDIRECTOS</v>
          </cell>
        </row>
        <row r="472">
          <cell r="A472" t="str">
            <v>DESCRIPCIÓN</v>
          </cell>
          <cell r="F472" t="str">
            <v>PORCENTAJE</v>
          </cell>
          <cell r="G472" t="str">
            <v>VALOR TOTAL</v>
          </cell>
        </row>
        <row r="473">
          <cell r="A473" t="str">
            <v>ADMINISTRACION</v>
          </cell>
          <cell r="F473">
            <v>0.25440000000000002</v>
          </cell>
          <cell r="G473">
            <v>123933.24960000001</v>
          </cell>
        </row>
        <row r="474">
          <cell r="A474" t="str">
            <v>IMPREVISTOS</v>
          </cell>
          <cell r="F474">
            <v>0.01</v>
          </cell>
          <cell r="G474">
            <v>4871.59</v>
          </cell>
        </row>
        <row r="475">
          <cell r="A475" t="str">
            <v>UTILIDADES</v>
          </cell>
          <cell r="F475">
            <v>0.05</v>
          </cell>
          <cell r="G475">
            <v>24357.95</v>
          </cell>
        </row>
        <row r="476">
          <cell r="A476" t="str">
            <v>TOTAL COSTO INDIRECTO</v>
          </cell>
          <cell r="F476">
            <v>0.31440000000000001</v>
          </cell>
          <cell r="G476">
            <v>153163</v>
          </cell>
        </row>
        <row r="478">
          <cell r="A478" t="str">
            <v>PRECIO UNITARIO TOTAL APROXIMADO AL PESO</v>
          </cell>
          <cell r="G478">
            <v>640322</v>
          </cell>
        </row>
        <row r="480">
          <cell r="B480" t="str">
            <v>RESPONSABLE: HAROLDO A. ARTEAGA ESPINOSA</v>
          </cell>
        </row>
        <row r="481">
          <cell r="B481" t="str">
            <v>ASESOR DE PROYECTOS</v>
          </cell>
        </row>
        <row r="482">
          <cell r="B482" t="str">
            <v/>
          </cell>
        </row>
        <row r="483">
          <cell r="B483" t="str">
            <v>M.P. 22202-175769 COR</v>
          </cell>
          <cell r="D483" t="str">
            <v>FIRMA RESPONSABLE</v>
          </cell>
        </row>
        <row r="484">
          <cell r="A484" t="str">
            <v>DEPARTAMENTO DE ANTIOQUIA</v>
          </cell>
          <cell r="F484" t="str">
            <v/>
          </cell>
        </row>
        <row r="485">
          <cell r="A485" t="str">
            <v>MUNICIPIO DE CIUDAD BOLÍVAR</v>
          </cell>
        </row>
        <row r="486">
          <cell r="A486" t="str">
            <v>PROYECTO: MEJORAMIENTO DE VÍAS TERCIARIAS, PARA LA REACTIVACIÓN ECONÓMICA, EN LOS MUNICIPIOS DE CIUDAD BOLÍVAR, HISPANIA, SALGAR Y BETANIA, EN EL DEPARTAMENTO DE ANTIOQUIA.</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SA025</v>
          </cell>
          <cell r="B491" t="str">
            <v>MORTERO 1:3 EN OBRA (PEGA) (MUNICIPIO DE CIUDAD BOLIVAR)</v>
          </cell>
          <cell r="E491" t="str">
            <v>M3</v>
          </cell>
          <cell r="F491" t="str">
            <v>N.D.</v>
          </cell>
          <cell r="G491">
            <v>484669</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53440</v>
          </cell>
          <cell r="F497">
            <v>6</v>
          </cell>
          <cell r="G497">
            <v>8906.6666666666661</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59089.833333333328</v>
          </cell>
          <cell r="G501">
            <v>2954.4916666666668</v>
          </cell>
        </row>
        <row r="502">
          <cell r="F502" t="str">
            <v>SUBTOTAL</v>
          </cell>
          <cell r="G502">
            <v>11861.158333333333</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MA002</v>
          </cell>
          <cell r="B506" t="str">
            <v>CEMENTO GRIS (50 KG) PORTLAND TIPO I. Incluye transporte. (MUNICIPIO DE CIUDAD BOLIVAR)</v>
          </cell>
          <cell r="C506" t="str">
            <v>SC</v>
          </cell>
          <cell r="D506">
            <v>9.08</v>
          </cell>
          <cell r="E506">
            <v>0.05</v>
          </cell>
          <cell r="F506">
            <v>32850</v>
          </cell>
          <cell r="G506">
            <v>313191.90000000002</v>
          </cell>
        </row>
        <row r="507">
          <cell r="A507" t="str">
            <v>MA007</v>
          </cell>
          <cell r="B507" t="str">
            <v xml:space="preserve">ARENA DE PEGA </v>
          </cell>
          <cell r="C507" t="str">
            <v>M3</v>
          </cell>
          <cell r="D507">
            <v>1.1599999999999999</v>
          </cell>
          <cell r="E507">
            <v>0.05</v>
          </cell>
          <cell r="F507">
            <v>46130</v>
          </cell>
          <cell r="G507">
            <v>56186.34</v>
          </cell>
        </row>
        <row r="508">
          <cell r="A508" t="str">
            <v>MA011</v>
          </cell>
          <cell r="B508" t="str">
            <v>AGUA</v>
          </cell>
          <cell r="C508" t="str">
            <v>LT</v>
          </cell>
          <cell r="D508">
            <v>185</v>
          </cell>
          <cell r="E508">
            <v>0.1</v>
          </cell>
          <cell r="F508">
            <v>50</v>
          </cell>
          <cell r="G508">
            <v>10175</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379553.24</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1.218</v>
          </cell>
          <cell r="E517">
            <v>21.66</v>
          </cell>
          <cell r="F517">
            <v>1295</v>
          </cell>
          <cell r="G517">
            <v>34164.534599999999</v>
          </cell>
        </row>
        <row r="518">
          <cell r="A518" t="str">
            <v/>
          </cell>
          <cell r="F518" t="str">
            <v/>
          </cell>
          <cell r="G518" t="str">
            <v/>
          </cell>
        </row>
        <row r="519">
          <cell r="A519" t="str">
            <v/>
          </cell>
          <cell r="F519" t="str">
            <v/>
          </cell>
          <cell r="G519" t="str">
            <v/>
          </cell>
        </row>
        <row r="520">
          <cell r="F520" t="str">
            <v>SUBTOTAL</v>
          </cell>
          <cell r="G520">
            <v>34164.534599999999</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100807</v>
          </cell>
          <cell r="F524">
            <v>6</v>
          </cell>
          <cell r="G524">
            <v>16801.166666666668</v>
          </cell>
        </row>
        <row r="525">
          <cell r="A525" t="str">
            <v>MO032</v>
          </cell>
          <cell r="B525" t="str">
            <v>AYUDANTE RASO</v>
          </cell>
          <cell r="D525">
            <v>4</v>
          </cell>
          <cell r="E525">
            <v>63433</v>
          </cell>
          <cell r="F525">
            <v>6</v>
          </cell>
          <cell r="G525">
            <v>42288.666666666664</v>
          </cell>
        </row>
        <row r="526">
          <cell r="A526" t="str">
            <v/>
          </cell>
          <cell r="E526" t="str">
            <v/>
          </cell>
          <cell r="F526" t="str">
            <v/>
          </cell>
          <cell r="G526" t="str">
            <v/>
          </cell>
        </row>
        <row r="527">
          <cell r="A527" t="str">
            <v/>
          </cell>
          <cell r="E527" t="str">
            <v/>
          </cell>
          <cell r="F527" t="str">
            <v/>
          </cell>
          <cell r="G527" t="str">
            <v/>
          </cell>
        </row>
        <row r="528">
          <cell r="F528" t="str">
            <v>SUBTOTAL</v>
          </cell>
          <cell r="G528">
            <v>59089.833333333328</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484669</v>
          </cell>
        </row>
        <row r="539">
          <cell r="A539" t="str">
            <v>2. COSTOS INDIRECTOS</v>
          </cell>
        </row>
        <row r="541">
          <cell r="A541" t="str">
            <v>DESCRIPCIÓN</v>
          </cell>
          <cell r="F541" t="str">
            <v>PORCENTAJE</v>
          </cell>
          <cell r="G541" t="str">
            <v>VALOR TOTAL</v>
          </cell>
        </row>
        <row r="542">
          <cell r="A542" t="str">
            <v>ADMINISTRACION</v>
          </cell>
          <cell r="F542">
            <v>0.25440000000000002</v>
          </cell>
          <cell r="G542">
            <v>123299.7936</v>
          </cell>
        </row>
        <row r="543">
          <cell r="A543" t="str">
            <v>IMPREVISTOS</v>
          </cell>
          <cell r="F543">
            <v>0.01</v>
          </cell>
          <cell r="G543">
            <v>4846.6900000000005</v>
          </cell>
        </row>
        <row r="544">
          <cell r="A544" t="str">
            <v>UTILIDADES</v>
          </cell>
          <cell r="F544">
            <v>0.05</v>
          </cell>
          <cell r="G544">
            <v>24233.45</v>
          </cell>
        </row>
        <row r="545">
          <cell r="A545" t="str">
            <v>TOTAL COSTO INDIRECTO</v>
          </cell>
          <cell r="F545">
            <v>0.31440000000000001</v>
          </cell>
          <cell r="G545">
            <v>152380</v>
          </cell>
        </row>
        <row r="547">
          <cell r="A547" t="str">
            <v>PRECIO UNITARIO TOTAL APROXIMADO AL PESO</v>
          </cell>
          <cell r="G547">
            <v>637049</v>
          </cell>
        </row>
        <row r="549">
          <cell r="B549" t="str">
            <v>RESPONSABLE: HAROLDO A. ARTEAGA ESPINOSA</v>
          </cell>
        </row>
        <row r="550">
          <cell r="B550" t="str">
            <v>ASESOR DE PROYECTOS</v>
          </cell>
        </row>
        <row r="551">
          <cell r="B551" t="str">
            <v/>
          </cell>
        </row>
        <row r="552">
          <cell r="B552" t="str">
            <v>M.P. 22202-175769 COR</v>
          </cell>
          <cell r="D552" t="str">
            <v>FIRMA RESPONSABLE</v>
          </cell>
        </row>
        <row r="553">
          <cell r="A553" t="str">
            <v>DEPARTAMENTO DE ANTIOQUIA</v>
          </cell>
          <cell r="F553" t="str">
            <v/>
          </cell>
        </row>
        <row r="554">
          <cell r="A554" t="str">
            <v>MUNICIPIO DE CIUDAD BOLÍVAR</v>
          </cell>
        </row>
        <row r="555">
          <cell r="A555" t="str">
            <v>PROYECTO: MEJORAMIENTO DE VÍAS TERCIARIAS, PARA LA REACTIVACIÓN ECONÓMICA, EN LOS MUNICIPIOS DE CIUDAD BOLÍVAR, HISPANIA, SALGAR Y BETANIA, EN EL DEPARTAMENTO DE ANTIOQUIA.</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SA026</v>
          </cell>
          <cell r="B560" t="str">
            <v>MORTERO 1:3 EN OBRA (GROUT) (MUNICIPIO DE CIUDAD BOLIVAR)</v>
          </cell>
          <cell r="E560" t="str">
            <v>M3</v>
          </cell>
          <cell r="F560" t="str">
            <v>N.D.</v>
          </cell>
          <cell r="G560">
            <v>457324</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53440</v>
          </cell>
          <cell r="F566">
            <v>8</v>
          </cell>
          <cell r="G566">
            <v>6680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28459.125</v>
          </cell>
          <cell r="G570">
            <v>1422.9562500000002</v>
          </cell>
        </row>
        <row r="571">
          <cell r="F571" t="str">
            <v>SUBTOTAL</v>
          </cell>
          <cell r="G571">
            <v>8102.9562500000002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MA002</v>
          </cell>
          <cell r="B575" t="str">
            <v>CEMENTO GRIS (50 KG) PORTLAND TIPO I. Incluye transporte. (MUNICIPIO DE CIUDAD BOLIVAR)</v>
          </cell>
          <cell r="C575" t="str">
            <v>SC</v>
          </cell>
          <cell r="D575">
            <v>9.08</v>
          </cell>
          <cell r="E575">
            <v>0.05</v>
          </cell>
          <cell r="F575">
            <v>32850</v>
          </cell>
          <cell r="G575">
            <v>313191.90000000002</v>
          </cell>
        </row>
        <row r="576">
          <cell r="A576" t="str">
            <v>MA009</v>
          </cell>
          <cell r="B576" t="str">
            <v>ARENA FINA PARA CONCRETOS</v>
          </cell>
          <cell r="C576" t="str">
            <v>M3</v>
          </cell>
          <cell r="D576">
            <v>1.0900000000000001</v>
          </cell>
          <cell r="E576">
            <v>0.05</v>
          </cell>
          <cell r="F576">
            <v>57049</v>
          </cell>
          <cell r="G576">
            <v>65292.580500000004</v>
          </cell>
        </row>
        <row r="577">
          <cell r="A577" t="str">
            <v>MA011</v>
          </cell>
          <cell r="B577" t="str">
            <v>AGUA</v>
          </cell>
          <cell r="C577" t="str">
            <v>LT</v>
          </cell>
          <cell r="D577">
            <v>185</v>
          </cell>
          <cell r="E577">
            <v>0.1</v>
          </cell>
          <cell r="F577">
            <v>50</v>
          </cell>
          <cell r="G577">
            <v>10175</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388659.48050000001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21.66</v>
          </cell>
          <cell r="F586">
            <v>1295</v>
          </cell>
          <cell r="G586">
            <v>32102.881649999999</v>
          </cell>
        </row>
        <row r="587">
          <cell r="A587" t="str">
            <v/>
          </cell>
          <cell r="F587" t="str">
            <v/>
          </cell>
          <cell r="G587" t="str">
            <v/>
          </cell>
        </row>
        <row r="588">
          <cell r="A588" t="str">
            <v/>
          </cell>
          <cell r="F588" t="str">
            <v/>
          </cell>
          <cell r="G588" t="str">
            <v/>
          </cell>
        </row>
        <row r="589">
          <cell r="F589" t="str">
            <v>SUBTOTAL</v>
          </cell>
          <cell r="G589">
            <v>32102.881649999999</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100807</v>
          </cell>
          <cell r="F593">
            <v>8</v>
          </cell>
          <cell r="G593">
            <v>12600.875</v>
          </cell>
        </row>
        <row r="594">
          <cell r="A594" t="str">
            <v>MO032</v>
          </cell>
          <cell r="B594" t="str">
            <v>AYUDANTE RASO</v>
          </cell>
          <cell r="D594">
            <v>2</v>
          </cell>
          <cell r="E594">
            <v>63433</v>
          </cell>
          <cell r="F594">
            <v>8</v>
          </cell>
          <cell r="G594">
            <v>15858.25</v>
          </cell>
        </row>
        <row r="595">
          <cell r="A595" t="str">
            <v/>
          </cell>
          <cell r="E595" t="str">
            <v/>
          </cell>
          <cell r="F595" t="str">
            <v/>
          </cell>
          <cell r="G595" t="str">
            <v/>
          </cell>
        </row>
        <row r="596">
          <cell r="A596" t="str">
            <v/>
          </cell>
          <cell r="E596" t="str">
            <v/>
          </cell>
          <cell r="F596" t="str">
            <v/>
          </cell>
          <cell r="G596" t="str">
            <v/>
          </cell>
        </row>
        <row r="597">
          <cell r="F597" t="str">
            <v>SUBTOTAL</v>
          </cell>
          <cell r="G597">
            <v>28459.125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457324</v>
          </cell>
        </row>
        <row r="608">
          <cell r="A608" t="str">
            <v>2. COSTOS INDIRECTOS</v>
          </cell>
        </row>
        <row r="610">
          <cell r="A610" t="str">
            <v>DESCRIPCIÓN</v>
          </cell>
          <cell r="F610" t="str">
            <v>PORCENTAJE</v>
          </cell>
          <cell r="G610" t="str">
            <v>VALOR TOTAL</v>
          </cell>
        </row>
        <row r="611">
          <cell r="A611" t="str">
            <v>ADMINISTRACION</v>
          </cell>
          <cell r="F611">
            <v>0.25440000000000002</v>
          </cell>
          <cell r="G611">
            <v>116343.22560000001</v>
          </cell>
        </row>
        <row r="612">
          <cell r="A612" t="str">
            <v>IMPREVISTOS</v>
          </cell>
          <cell r="F612">
            <v>0.01</v>
          </cell>
          <cell r="G612">
            <v>4573.24</v>
          </cell>
        </row>
        <row r="613">
          <cell r="A613" t="str">
            <v>UTILIDADES</v>
          </cell>
          <cell r="F613">
            <v>0.05</v>
          </cell>
          <cell r="G613">
            <v>22866.2</v>
          </cell>
        </row>
        <row r="614">
          <cell r="A614" t="str">
            <v>TOTAL COSTO INDIRECTO</v>
          </cell>
          <cell r="F614">
            <v>0.31440000000000001</v>
          </cell>
          <cell r="G614">
            <v>143783</v>
          </cell>
        </row>
        <row r="616">
          <cell r="A616" t="str">
            <v>PRECIO UNITARIO TOTAL APROXIMADO AL PESO</v>
          </cell>
          <cell r="G616">
            <v>601107</v>
          </cell>
        </row>
        <row r="618">
          <cell r="B618" t="str">
            <v>RESPONSABLE: HAROLDO A. ARTEAGA ESPINOSA</v>
          </cell>
        </row>
        <row r="619">
          <cell r="B619" t="str">
            <v>ASESOR DE PROYECTOS</v>
          </cell>
        </row>
        <row r="620">
          <cell r="B620" t="str">
            <v/>
          </cell>
        </row>
        <row r="621">
          <cell r="B621" t="str">
            <v>M.P. 22202-175769 COR</v>
          </cell>
          <cell r="D621" t="str">
            <v>FIRMA RESPONSABLE</v>
          </cell>
        </row>
        <row r="622">
          <cell r="A622" t="str">
            <v>DEPARTAMENTO DE ANTIOQUIA</v>
          </cell>
          <cell r="F622" t="str">
            <v/>
          </cell>
        </row>
        <row r="623">
          <cell r="A623" t="str">
            <v>MUNICIPIO DE CIUDAD BOLÍVAR</v>
          </cell>
        </row>
        <row r="624">
          <cell r="A624" t="str">
            <v>PROYECTO: MEJORAMIENTO DE VÍAS TERCIARIAS, PARA LA REACTIVACIÓN ECONÓMICA, EN LOS MUNICIPIOS DE CIUDAD BOLÍVAR, HISPANIA, SALGAR Y BETANIA, EN EL DEPARTAMENTO DE ANTIOQUIA.</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SA027</v>
          </cell>
          <cell r="B629" t="str">
            <v>MORTERO 1:3 EN OBRA (REVOQUE) (MUNICIPIO DE CIUDAD BOLIVAR)</v>
          </cell>
          <cell r="E629" t="str">
            <v>M3</v>
          </cell>
          <cell r="F629" t="str">
            <v>N.D.</v>
          </cell>
          <cell r="G629">
            <v>444828</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53440</v>
          </cell>
          <cell r="F635">
            <v>8</v>
          </cell>
          <cell r="G635">
            <v>6680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28459.125</v>
          </cell>
          <cell r="G639">
            <v>1422.9562500000002</v>
          </cell>
        </row>
        <row r="640">
          <cell r="F640" t="str">
            <v>SUBTOTAL</v>
          </cell>
          <cell r="G640">
            <v>8102.9562500000002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MA002</v>
          </cell>
          <cell r="B644" t="str">
            <v>CEMENTO GRIS (50 KG) PORTLAND TIPO I. Incluye transporte. (MUNICIPIO DE CIUDAD BOLIVAR)</v>
          </cell>
          <cell r="C644" t="str">
            <v>SC</v>
          </cell>
          <cell r="D644">
            <v>9.08</v>
          </cell>
          <cell r="E644">
            <v>0.05</v>
          </cell>
          <cell r="F644">
            <v>32850</v>
          </cell>
          <cell r="G644">
            <v>313191.90000000002</v>
          </cell>
        </row>
        <row r="645">
          <cell r="A645" t="str">
            <v>MA007</v>
          </cell>
          <cell r="B645" t="str">
            <v xml:space="preserve">ARENA DE PEGA </v>
          </cell>
          <cell r="C645" t="str">
            <v>M3</v>
          </cell>
          <cell r="D645">
            <v>1.0900000000000001</v>
          </cell>
          <cell r="E645">
            <v>0.05</v>
          </cell>
          <cell r="F645">
            <v>46130</v>
          </cell>
          <cell r="G645">
            <v>52795.785000000003</v>
          </cell>
        </row>
        <row r="646">
          <cell r="A646" t="str">
            <v>MA011</v>
          </cell>
          <cell r="B646" t="str">
            <v>AGUA</v>
          </cell>
          <cell r="C646" t="str">
            <v>LT</v>
          </cell>
          <cell r="D646">
            <v>185</v>
          </cell>
          <cell r="E646">
            <v>0.1</v>
          </cell>
          <cell r="F646">
            <v>50</v>
          </cell>
          <cell r="G646">
            <v>10175</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376162.68500000006</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21.66</v>
          </cell>
          <cell r="F655">
            <v>1295</v>
          </cell>
          <cell r="G655">
            <v>32102.881649999999</v>
          </cell>
        </row>
        <row r="656">
          <cell r="A656" t="str">
            <v/>
          </cell>
          <cell r="F656" t="str">
            <v/>
          </cell>
          <cell r="G656" t="str">
            <v/>
          </cell>
        </row>
        <row r="657">
          <cell r="A657" t="str">
            <v/>
          </cell>
          <cell r="F657" t="str">
            <v/>
          </cell>
          <cell r="G657" t="str">
            <v/>
          </cell>
        </row>
        <row r="658">
          <cell r="F658" t="str">
            <v>SUBTOTAL</v>
          </cell>
          <cell r="G658">
            <v>32102.881649999999</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100807</v>
          </cell>
          <cell r="F662">
            <v>8</v>
          </cell>
          <cell r="G662">
            <v>12600.875</v>
          </cell>
        </row>
        <row r="663">
          <cell r="A663" t="str">
            <v>MO032</v>
          </cell>
          <cell r="B663" t="str">
            <v>AYUDANTE RASO</v>
          </cell>
          <cell r="D663">
            <v>2</v>
          </cell>
          <cell r="E663">
            <v>63433</v>
          </cell>
          <cell r="F663">
            <v>8</v>
          </cell>
          <cell r="G663">
            <v>15858.25</v>
          </cell>
        </row>
        <row r="664">
          <cell r="A664" t="str">
            <v/>
          </cell>
          <cell r="E664" t="str">
            <v/>
          </cell>
          <cell r="F664" t="str">
            <v/>
          </cell>
          <cell r="G664" t="str">
            <v/>
          </cell>
        </row>
        <row r="665">
          <cell r="A665" t="str">
            <v/>
          </cell>
          <cell r="E665" t="str">
            <v/>
          </cell>
          <cell r="F665" t="str">
            <v/>
          </cell>
          <cell r="G665" t="str">
            <v/>
          </cell>
        </row>
        <row r="666">
          <cell r="F666" t="str">
            <v>SUBTOTAL</v>
          </cell>
          <cell r="G666">
            <v>28459.125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444828</v>
          </cell>
        </row>
        <row r="677">
          <cell r="A677" t="str">
            <v>2. COSTOS INDIRECTOS</v>
          </cell>
        </row>
        <row r="679">
          <cell r="A679" t="str">
            <v>DESCRIPCIÓN</v>
          </cell>
          <cell r="F679" t="str">
            <v>PORCENTAJE</v>
          </cell>
          <cell r="G679" t="str">
            <v>VALOR TOTAL</v>
          </cell>
        </row>
        <row r="680">
          <cell r="A680" t="str">
            <v>ADMINISTRACION</v>
          </cell>
          <cell r="F680">
            <v>0.25440000000000002</v>
          </cell>
          <cell r="G680">
            <v>113164.24320000001</v>
          </cell>
        </row>
        <row r="681">
          <cell r="A681" t="str">
            <v>IMPREVISTOS</v>
          </cell>
          <cell r="F681">
            <v>0.01</v>
          </cell>
          <cell r="G681">
            <v>4448.28</v>
          </cell>
        </row>
        <row r="682">
          <cell r="A682" t="str">
            <v>UTILIDADES</v>
          </cell>
          <cell r="F682">
            <v>0.05</v>
          </cell>
          <cell r="G682">
            <v>22241.4</v>
          </cell>
        </row>
        <row r="683">
          <cell r="A683" t="str">
            <v>TOTAL COSTO INDIRECTO</v>
          </cell>
          <cell r="F683">
            <v>0.31440000000000001</v>
          </cell>
          <cell r="G683">
            <v>139854</v>
          </cell>
        </row>
        <row r="685">
          <cell r="A685" t="str">
            <v>PRECIO UNITARIO TOTAL APROXIMADO AL PESO</v>
          </cell>
          <cell r="G685">
            <v>584682</v>
          </cell>
        </row>
        <row r="687">
          <cell r="B687" t="str">
            <v>RESPONSABLE: HAROLDO A. ARTEAGA ESPINOSA</v>
          </cell>
        </row>
        <row r="688">
          <cell r="B688" t="str">
            <v>ASESOR DE PROYECTOS</v>
          </cell>
        </row>
        <row r="689">
          <cell r="B689" t="str">
            <v/>
          </cell>
        </row>
        <row r="690">
          <cell r="B690" t="str">
            <v>M.P. 22202-175769 COR</v>
          </cell>
          <cell r="D690" t="str">
            <v>FIRMA RESPONSABLE</v>
          </cell>
        </row>
        <row r="691">
          <cell r="A691" t="str">
            <v>DEPARTAMENTO DE ANTIOQUIA</v>
          </cell>
          <cell r="F691" t="str">
            <v/>
          </cell>
        </row>
        <row r="692">
          <cell r="A692" t="str">
            <v>MUNICIPIO DE CIUDAD BOLÍVAR</v>
          </cell>
        </row>
        <row r="693">
          <cell r="A693" t="str">
            <v>PROYECTO: MEJORAMIENTO DE VÍAS TERCIARIAS, PARA LA REACTIVACIÓN ECONÓMICA, EN LOS MUNICIPIOS DE CIUDAD BOLÍVAR, HISPANIA, SALGAR Y BETANIA, EN EL DEPARTAMENTO DE ANTIOQUIA.</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SA028</v>
          </cell>
          <cell r="B698" t="str">
            <v>MORTERO 1:4 EN OBRA (REVOQUE) (MUNICIPIO DE CIUDAD BOLIVAR)</v>
          </cell>
          <cell r="E698" t="str">
            <v>M3</v>
          </cell>
          <cell r="F698" t="str">
            <v>N.D.</v>
          </cell>
          <cell r="G698">
            <v>393592</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53440</v>
          </cell>
          <cell r="F704">
            <v>8</v>
          </cell>
          <cell r="G704">
            <v>6680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28459.125</v>
          </cell>
          <cell r="G708">
            <v>1422.9562500000002</v>
          </cell>
        </row>
        <row r="709">
          <cell r="F709" t="str">
            <v>SUBTOTAL</v>
          </cell>
          <cell r="G709">
            <v>8102.9562500000002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MA002</v>
          </cell>
          <cell r="B713" t="str">
            <v>CEMENTO GRIS (50 KG) PORTLAND TIPO I. Incluye transporte. (MUNICIPIO DE CIUDAD BOLIVAR)</v>
          </cell>
          <cell r="C713" t="str">
            <v>SC</v>
          </cell>
          <cell r="D713">
            <v>7.28</v>
          </cell>
          <cell r="E713">
            <v>0.05</v>
          </cell>
          <cell r="F713">
            <v>32850</v>
          </cell>
          <cell r="G713">
            <v>251105.40000000002</v>
          </cell>
        </row>
        <row r="714">
          <cell r="A714" t="str">
            <v>MA008</v>
          </cell>
          <cell r="B714" t="str">
            <v xml:space="preserve">ARENA DE REVOQUE </v>
          </cell>
          <cell r="C714" t="str">
            <v>M3</v>
          </cell>
          <cell r="D714">
            <v>1.1599999999999999</v>
          </cell>
          <cell r="E714">
            <v>0.05</v>
          </cell>
          <cell r="F714">
            <v>51240</v>
          </cell>
          <cell r="G714">
            <v>62410.32</v>
          </cell>
        </row>
        <row r="715">
          <cell r="A715" t="str">
            <v>MA011</v>
          </cell>
          <cell r="B715" t="str">
            <v>AGUA</v>
          </cell>
          <cell r="C715" t="str">
            <v>LT</v>
          </cell>
          <cell r="D715">
            <v>170</v>
          </cell>
          <cell r="E715">
            <v>0.1</v>
          </cell>
          <cell r="F715">
            <v>50</v>
          </cell>
          <cell r="G715">
            <v>9350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322865.72000000003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21.66</v>
          </cell>
          <cell r="F724">
            <v>1295</v>
          </cell>
          <cell r="G724">
            <v>34164.534599999999</v>
          </cell>
        </row>
        <row r="725">
          <cell r="A725" t="str">
            <v/>
          </cell>
          <cell r="F725" t="str">
            <v/>
          </cell>
          <cell r="G725" t="str">
            <v/>
          </cell>
        </row>
        <row r="726">
          <cell r="A726" t="str">
            <v/>
          </cell>
          <cell r="F726" t="str">
            <v/>
          </cell>
          <cell r="G726" t="str">
            <v/>
          </cell>
        </row>
        <row r="727">
          <cell r="F727" t="str">
            <v>SUBTOTAL</v>
          </cell>
          <cell r="G727">
            <v>34164.534599999999</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100807</v>
          </cell>
          <cell r="F731">
            <v>8</v>
          </cell>
          <cell r="G731">
            <v>12600.875</v>
          </cell>
        </row>
        <row r="732">
          <cell r="A732" t="str">
            <v>MO032</v>
          </cell>
          <cell r="B732" t="str">
            <v>AYUDANTE RASO</v>
          </cell>
          <cell r="D732">
            <v>2</v>
          </cell>
          <cell r="E732">
            <v>63433</v>
          </cell>
          <cell r="F732">
            <v>8</v>
          </cell>
          <cell r="G732">
            <v>15858.25</v>
          </cell>
        </row>
        <row r="733">
          <cell r="A733" t="str">
            <v/>
          </cell>
          <cell r="E733" t="str">
            <v/>
          </cell>
          <cell r="F733" t="str">
            <v/>
          </cell>
          <cell r="G733" t="str">
            <v/>
          </cell>
        </row>
        <row r="734">
          <cell r="A734" t="str">
            <v/>
          </cell>
          <cell r="E734" t="str">
            <v/>
          </cell>
          <cell r="F734" t="str">
            <v/>
          </cell>
          <cell r="G734" t="str">
            <v/>
          </cell>
        </row>
        <row r="735">
          <cell r="F735" t="str">
            <v>SUBTOTAL</v>
          </cell>
          <cell r="G735">
            <v>28459.125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393592</v>
          </cell>
        </row>
        <row r="746">
          <cell r="A746" t="str">
            <v>2. COSTOS INDIRECTOS</v>
          </cell>
        </row>
        <row r="748">
          <cell r="A748" t="str">
            <v>DESCRIPCIÓN</v>
          </cell>
          <cell r="F748" t="str">
            <v>PORCENTAJE</v>
          </cell>
          <cell r="G748" t="str">
            <v>VALOR TOTAL</v>
          </cell>
        </row>
        <row r="749">
          <cell r="A749" t="str">
            <v>ADMINISTRACION</v>
          </cell>
          <cell r="F749">
            <v>0.25440000000000002</v>
          </cell>
          <cell r="G749">
            <v>100129.80480000001</v>
          </cell>
        </row>
        <row r="750">
          <cell r="A750" t="str">
            <v>IMPREVISTOS</v>
          </cell>
          <cell r="F750">
            <v>0.01</v>
          </cell>
          <cell r="G750">
            <v>3935.92</v>
          </cell>
        </row>
        <row r="751">
          <cell r="A751" t="str">
            <v>UTILIDADES</v>
          </cell>
          <cell r="F751">
            <v>0.05</v>
          </cell>
          <cell r="G751">
            <v>19679.600000000002</v>
          </cell>
        </row>
        <row r="752">
          <cell r="A752" t="str">
            <v>TOTAL COSTO INDIRECTO</v>
          </cell>
          <cell r="F752">
            <v>0.31440000000000001</v>
          </cell>
          <cell r="G752">
            <v>123745</v>
          </cell>
        </row>
        <row r="754">
          <cell r="A754" t="str">
            <v>PRECIO UNITARIO TOTAL APROXIMADO AL PESO</v>
          </cell>
          <cell r="G754">
            <v>517337</v>
          </cell>
        </row>
        <row r="756">
          <cell r="B756" t="str">
            <v>RESPONSABLE: HAROLDO A. ARTEAGA ESPINOSA</v>
          </cell>
        </row>
        <row r="757">
          <cell r="B757" t="str">
            <v>ASESOR DE PROYECTOS</v>
          </cell>
        </row>
        <row r="758">
          <cell r="B758" t="str">
            <v/>
          </cell>
        </row>
        <row r="759">
          <cell r="B759" t="str">
            <v>M.P. 22202-175769 COR</v>
          </cell>
          <cell r="D759" t="str">
            <v>FIRMA RESPONSABLE</v>
          </cell>
        </row>
        <row r="760">
          <cell r="A760" t="str">
            <v>DEPARTAMENTO DE ANTIOQUIA</v>
          </cell>
          <cell r="F760" t="str">
            <v/>
          </cell>
        </row>
        <row r="761">
          <cell r="A761" t="str">
            <v>MUNICIPIO DE CIUDAD BOLÍVAR</v>
          </cell>
        </row>
        <row r="762">
          <cell r="A762" t="str">
            <v>PROYECTO: MEJORAMIENTO DE VÍAS TERCIARIAS, PARA LA REACTIVACIÓN ECONÓMICA, EN LOS MUNICIPIOS DE CIUDAD BOLÍVAR, HISPANIA, SALGAR Y BETANIA, EN EL DEPARTAMENTO DE ANTIOQUIA.</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SA029</v>
          </cell>
          <cell r="B767" t="str">
            <v>MORTERO 1:4 EN OBRA (GROUT) (MUNICIPIO DE CIUDAD BOLIVAR)</v>
          </cell>
          <cell r="E767" t="str">
            <v>M3</v>
          </cell>
          <cell r="F767" t="str">
            <v>N.D.</v>
          </cell>
          <cell r="G767">
            <v>400668</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53440</v>
          </cell>
          <cell r="F773">
            <v>8</v>
          </cell>
          <cell r="G773">
            <v>6680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28459.125</v>
          </cell>
          <cell r="G777">
            <v>1422.9562500000002</v>
          </cell>
        </row>
        <row r="778">
          <cell r="F778" t="str">
            <v>SUBTOTAL</v>
          </cell>
          <cell r="G778">
            <v>8102.9562500000002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MA002</v>
          </cell>
          <cell r="B782" t="str">
            <v>CEMENTO GRIS (50 KG) PORTLAND TIPO I. Incluye transporte. (MUNICIPIO DE CIUDAD BOLIVAR)</v>
          </cell>
          <cell r="C782" t="str">
            <v>SC</v>
          </cell>
          <cell r="D782">
            <v>7.28</v>
          </cell>
          <cell r="E782">
            <v>0.05</v>
          </cell>
          <cell r="F782">
            <v>32850</v>
          </cell>
          <cell r="G782">
            <v>251105.40000000002</v>
          </cell>
        </row>
        <row r="783">
          <cell r="A783" t="str">
            <v>MA009</v>
          </cell>
          <cell r="B783" t="str">
            <v>ARENA FINA PARA CONCRETOS</v>
          </cell>
          <cell r="C783" t="str">
            <v>M3</v>
          </cell>
          <cell r="D783">
            <v>1.1599999999999999</v>
          </cell>
          <cell r="E783">
            <v>0.05</v>
          </cell>
          <cell r="F783">
            <v>57049</v>
          </cell>
          <cell r="G783">
            <v>69485.682000000001</v>
          </cell>
        </row>
        <row r="784">
          <cell r="A784" t="str">
            <v>MA011</v>
          </cell>
          <cell r="B784" t="str">
            <v>AGUA</v>
          </cell>
          <cell r="C784" t="str">
            <v>LT</v>
          </cell>
          <cell r="D784">
            <v>170</v>
          </cell>
          <cell r="E784">
            <v>0.1</v>
          </cell>
          <cell r="F784">
            <v>50</v>
          </cell>
          <cell r="G784">
            <v>9350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329941.08200000005</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21.66</v>
          </cell>
          <cell r="F793">
            <v>1295</v>
          </cell>
          <cell r="G793">
            <v>34164.534599999999</v>
          </cell>
        </row>
        <row r="794">
          <cell r="A794" t="str">
            <v/>
          </cell>
          <cell r="F794" t="str">
            <v/>
          </cell>
          <cell r="G794" t="str">
            <v/>
          </cell>
        </row>
        <row r="795">
          <cell r="A795" t="str">
            <v/>
          </cell>
          <cell r="F795" t="str">
            <v/>
          </cell>
          <cell r="G795" t="str">
            <v/>
          </cell>
        </row>
        <row r="796">
          <cell r="F796" t="str">
            <v>SUBTOTAL</v>
          </cell>
          <cell r="G796">
            <v>34164.534599999999</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100807</v>
          </cell>
          <cell r="F800">
            <v>8</v>
          </cell>
          <cell r="G800">
            <v>12600.875</v>
          </cell>
        </row>
        <row r="801">
          <cell r="A801" t="str">
            <v>MO032</v>
          </cell>
          <cell r="B801" t="str">
            <v>AYUDANTE RASO</v>
          </cell>
          <cell r="D801">
            <v>2</v>
          </cell>
          <cell r="E801">
            <v>63433</v>
          </cell>
          <cell r="F801">
            <v>8</v>
          </cell>
          <cell r="G801">
            <v>15858.25</v>
          </cell>
        </row>
        <row r="802">
          <cell r="A802" t="str">
            <v/>
          </cell>
          <cell r="E802" t="str">
            <v/>
          </cell>
          <cell r="F802" t="str">
            <v/>
          </cell>
          <cell r="G802" t="str">
            <v/>
          </cell>
        </row>
        <row r="803">
          <cell r="A803" t="str">
            <v/>
          </cell>
          <cell r="E803" t="str">
            <v/>
          </cell>
          <cell r="F803" t="str">
            <v/>
          </cell>
          <cell r="G803" t="str">
            <v/>
          </cell>
        </row>
        <row r="804">
          <cell r="F804" t="str">
            <v>SUBTOTAL</v>
          </cell>
          <cell r="G804">
            <v>28459.125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400668</v>
          </cell>
        </row>
        <row r="815">
          <cell r="A815" t="str">
            <v>2. COSTOS INDIRECTOS</v>
          </cell>
        </row>
        <row r="817">
          <cell r="A817" t="str">
            <v>DESCRIPCIÓN</v>
          </cell>
          <cell r="F817" t="str">
            <v>PORCENTAJE</v>
          </cell>
          <cell r="G817" t="str">
            <v>VALOR TOTAL</v>
          </cell>
        </row>
        <row r="818">
          <cell r="A818" t="str">
            <v>ADMINISTRACION</v>
          </cell>
          <cell r="F818">
            <v>0.25440000000000002</v>
          </cell>
          <cell r="G818">
            <v>101929.93920000001</v>
          </cell>
        </row>
        <row r="819">
          <cell r="A819" t="str">
            <v>IMPREVISTOS</v>
          </cell>
          <cell r="F819">
            <v>0.01</v>
          </cell>
          <cell r="G819">
            <v>4006.6800000000003</v>
          </cell>
        </row>
        <row r="820">
          <cell r="A820" t="str">
            <v>UTILIDADES</v>
          </cell>
          <cell r="F820">
            <v>0.05</v>
          </cell>
          <cell r="G820">
            <v>20033.400000000001</v>
          </cell>
        </row>
        <row r="821">
          <cell r="A821" t="str">
            <v>TOTAL COSTO INDIRECTO</v>
          </cell>
          <cell r="F821">
            <v>0.31440000000000001</v>
          </cell>
          <cell r="G821">
            <v>125970</v>
          </cell>
        </row>
        <row r="823">
          <cell r="A823" t="str">
            <v>PRECIO UNITARIO TOTAL APROXIMADO AL PESO</v>
          </cell>
          <cell r="G823">
            <v>526638</v>
          </cell>
        </row>
        <row r="825">
          <cell r="B825" t="str">
            <v>RESPONSABLE: HAROLDO A. ARTEAGA ESPINOSA</v>
          </cell>
        </row>
        <row r="826">
          <cell r="B826" t="str">
            <v>ASESOR DE PROYECTOS</v>
          </cell>
        </row>
        <row r="827">
          <cell r="B827" t="str">
            <v/>
          </cell>
        </row>
        <row r="828">
          <cell r="B828" t="str">
            <v>M.P. 22202-175769 COR</v>
          </cell>
          <cell r="D828" t="str">
            <v>FIRMA RESPONSABLE</v>
          </cell>
        </row>
        <row r="829">
          <cell r="A829" t="str">
            <v>DEPARTAMENTO DE ANTIOQUIA</v>
          </cell>
          <cell r="F829" t="str">
            <v/>
          </cell>
        </row>
        <row r="830">
          <cell r="A830" t="str">
            <v>MUNICIPIO DE CIUDAD BOLÍVAR</v>
          </cell>
        </row>
        <row r="831">
          <cell r="A831" t="str">
            <v>PROYECTO: MEJORAMIENTO DE VÍAS TERCIARIAS, PARA LA REACTIVACIÓN ECONÓMICA, EN LOS MUNICIPIOS DE CIUDAD BOLÍVAR, HISPANIA, SALGAR Y BETANIA, EN EL DEPARTAMENTO DE ANTIOQUIA.</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SA030</v>
          </cell>
          <cell r="B836" t="str">
            <v>MORTERO 1:4 EN OBRA (PEGA) (MUNICIPIO DE CIUDAD BOLIVAR)</v>
          </cell>
          <cell r="E836" t="str">
            <v>M3</v>
          </cell>
          <cell r="F836" t="str">
            <v>N.D.</v>
          </cell>
          <cell r="G836">
            <v>387368</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53440</v>
          </cell>
          <cell r="F842">
            <v>8</v>
          </cell>
          <cell r="G842">
            <v>6680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28459.125</v>
          </cell>
          <cell r="G846">
            <v>1422.9562500000002</v>
          </cell>
        </row>
        <row r="847">
          <cell r="F847" t="str">
            <v>SUBTOTAL</v>
          </cell>
          <cell r="G847">
            <v>8102.9562500000002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MA002</v>
          </cell>
          <cell r="B851" t="str">
            <v>CEMENTO GRIS (50 KG) PORTLAND TIPO I. Incluye transporte. (MUNICIPIO DE CIUDAD BOLIVAR)</v>
          </cell>
          <cell r="C851" t="str">
            <v>SC</v>
          </cell>
          <cell r="D851">
            <v>7.28</v>
          </cell>
          <cell r="E851">
            <v>0.05</v>
          </cell>
          <cell r="F851">
            <v>32850</v>
          </cell>
          <cell r="G851">
            <v>251105.40000000002</v>
          </cell>
        </row>
        <row r="852">
          <cell r="A852" t="str">
            <v>MA007</v>
          </cell>
          <cell r="B852" t="str">
            <v xml:space="preserve">ARENA DE PEGA </v>
          </cell>
          <cell r="C852" t="str">
            <v>M3</v>
          </cell>
          <cell r="D852">
            <v>1.1599999999999999</v>
          </cell>
          <cell r="E852">
            <v>0.05</v>
          </cell>
          <cell r="F852">
            <v>46130</v>
          </cell>
          <cell r="G852">
            <v>56186.34</v>
          </cell>
        </row>
        <row r="853">
          <cell r="A853" t="str">
            <v>MA011</v>
          </cell>
          <cell r="B853" t="str">
            <v>AGUA</v>
          </cell>
          <cell r="C853" t="str">
            <v>LT</v>
          </cell>
          <cell r="D853">
            <v>170</v>
          </cell>
          <cell r="E853">
            <v>0.1</v>
          </cell>
          <cell r="F853">
            <v>50</v>
          </cell>
          <cell r="G853">
            <v>9350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316641.74</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21.66</v>
          </cell>
          <cell r="F862">
            <v>1295</v>
          </cell>
          <cell r="G862">
            <v>34164.534599999999</v>
          </cell>
        </row>
        <row r="863">
          <cell r="A863" t="str">
            <v/>
          </cell>
          <cell r="F863" t="str">
            <v/>
          </cell>
          <cell r="G863" t="str">
            <v/>
          </cell>
        </row>
        <row r="864">
          <cell r="A864" t="str">
            <v/>
          </cell>
          <cell r="F864" t="str">
            <v/>
          </cell>
          <cell r="G864" t="str">
            <v/>
          </cell>
        </row>
        <row r="865">
          <cell r="F865" t="str">
            <v>SUBTOTAL</v>
          </cell>
          <cell r="G865">
            <v>34164.534599999999</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100807</v>
          </cell>
          <cell r="F869">
            <v>8</v>
          </cell>
          <cell r="G869">
            <v>12600.875</v>
          </cell>
        </row>
        <row r="870">
          <cell r="A870" t="str">
            <v>MO032</v>
          </cell>
          <cell r="B870" t="str">
            <v>AYUDANTE RASO</v>
          </cell>
          <cell r="D870">
            <v>2</v>
          </cell>
          <cell r="E870">
            <v>63433</v>
          </cell>
          <cell r="F870">
            <v>8</v>
          </cell>
          <cell r="G870">
            <v>15858.25</v>
          </cell>
        </row>
        <row r="871">
          <cell r="A871" t="str">
            <v/>
          </cell>
          <cell r="E871" t="str">
            <v/>
          </cell>
          <cell r="F871" t="str">
            <v/>
          </cell>
          <cell r="G871" t="str">
            <v/>
          </cell>
        </row>
        <row r="872">
          <cell r="A872" t="str">
            <v/>
          </cell>
          <cell r="E872" t="str">
            <v/>
          </cell>
          <cell r="F872" t="str">
            <v/>
          </cell>
          <cell r="G872" t="str">
            <v/>
          </cell>
        </row>
        <row r="873">
          <cell r="F873" t="str">
            <v>SUBTOTAL</v>
          </cell>
          <cell r="G873">
            <v>28459.125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387368</v>
          </cell>
        </row>
        <row r="884">
          <cell r="A884" t="str">
            <v>2. COSTOS INDIRECTOS</v>
          </cell>
        </row>
        <row r="886">
          <cell r="A886" t="str">
            <v>DESCRIPCIÓN</v>
          </cell>
          <cell r="F886" t="str">
            <v>PORCENTAJE</v>
          </cell>
          <cell r="G886" t="str">
            <v>VALOR TOTAL</v>
          </cell>
        </row>
        <row r="887">
          <cell r="A887" t="str">
            <v>ADMINISTRACION</v>
          </cell>
          <cell r="F887">
            <v>0.25440000000000002</v>
          </cell>
          <cell r="G887">
            <v>98546.419200000004</v>
          </cell>
        </row>
        <row r="888">
          <cell r="A888" t="str">
            <v>IMPREVISTOS</v>
          </cell>
          <cell r="F888">
            <v>0.01</v>
          </cell>
          <cell r="G888">
            <v>3873.6800000000003</v>
          </cell>
        </row>
        <row r="889">
          <cell r="A889" t="str">
            <v>UTILIDADES</v>
          </cell>
          <cell r="F889">
            <v>0.05</v>
          </cell>
          <cell r="G889">
            <v>19368.400000000001</v>
          </cell>
        </row>
        <row r="890">
          <cell r="A890" t="str">
            <v>TOTAL COSTO INDIRECTO</v>
          </cell>
          <cell r="F890">
            <v>0.31440000000000001</v>
          </cell>
          <cell r="G890">
            <v>121788</v>
          </cell>
        </row>
        <row r="892">
          <cell r="A892" t="str">
            <v>PRECIO UNITARIO TOTAL APROXIMADO AL PESO</v>
          </cell>
          <cell r="G892">
            <v>509156</v>
          </cell>
        </row>
        <row r="894">
          <cell r="B894" t="str">
            <v>RESPONSABLE: HAROLDO A. ARTEAGA ESPINOSA</v>
          </cell>
        </row>
        <row r="895">
          <cell r="B895" t="str">
            <v>ASESOR DE PROYECTOS</v>
          </cell>
        </row>
        <row r="896">
          <cell r="B896" t="str">
            <v/>
          </cell>
        </row>
        <row r="897">
          <cell r="B897" t="str">
            <v>M.P. 22202-175769 COR</v>
          </cell>
          <cell r="D897" t="str">
            <v>FIRMA RESPONSABLE</v>
          </cell>
        </row>
        <row r="898">
          <cell r="A898" t="str">
            <v>DEPARTAMENTO DE ANTIOQUIA</v>
          </cell>
          <cell r="F898" t="str">
            <v/>
          </cell>
        </row>
        <row r="899">
          <cell r="A899" t="str">
            <v>MUNICIPIO DE CIUDAD BOLÍVAR</v>
          </cell>
        </row>
        <row r="900">
          <cell r="A900" t="str">
            <v>PROYECTO: MEJORAMIENTO DE VÍAS TERCIARIAS, PARA LA REACTIVACIÓN ECONÓMICA, EN LOS MUNICIPIOS DE CIUDAD BOLÍVAR, HISPANIA, SALGAR Y BETANIA, EN EL DEPARTAMENTO DE ANTIOQUIA.</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SA031</v>
          </cell>
          <cell r="B905" t="str">
            <v>MORTERO 1:5 EN OBRA (REVOQUE) (MUNICIPIO DE CIUDAD BOLIVAR)</v>
          </cell>
          <cell r="E905" t="str">
            <v>M3</v>
          </cell>
          <cell r="F905" t="str">
            <v>N.D.</v>
          </cell>
          <cell r="G905">
            <v>351387</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53440</v>
          </cell>
          <cell r="F911">
            <v>8</v>
          </cell>
          <cell r="G911">
            <v>6680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28459.125</v>
          </cell>
          <cell r="G915">
            <v>1422.9562500000002</v>
          </cell>
        </row>
        <row r="916">
          <cell r="F916" t="str">
            <v>SUBTOTAL</v>
          </cell>
          <cell r="G916">
            <v>8102.9562500000002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MA002</v>
          </cell>
          <cell r="B920" t="str">
            <v>CEMENTO GRIS (50 KG) PORTLAND TIPO I. Incluye transporte. (MUNICIPIO DE CIUDAD BOLIVAR)</v>
          </cell>
          <cell r="C920" t="str">
            <v>SC</v>
          </cell>
          <cell r="D920">
            <v>6.04</v>
          </cell>
          <cell r="E920">
            <v>0.05</v>
          </cell>
          <cell r="F920">
            <v>32850</v>
          </cell>
          <cell r="G920">
            <v>208334.7</v>
          </cell>
        </row>
        <row r="921">
          <cell r="A921" t="str">
            <v>MA008</v>
          </cell>
          <cell r="B921" t="str">
            <v xml:space="preserve">ARENA DE REVOQUE </v>
          </cell>
          <cell r="C921" t="str">
            <v>M3</v>
          </cell>
          <cell r="D921">
            <v>1.18</v>
          </cell>
          <cell r="E921">
            <v>0.05</v>
          </cell>
          <cell r="F921">
            <v>51240</v>
          </cell>
          <cell r="G921">
            <v>63486.36</v>
          </cell>
        </row>
        <row r="922">
          <cell r="A922" t="str">
            <v>MA011</v>
          </cell>
          <cell r="B922" t="str">
            <v>AGUA</v>
          </cell>
          <cell r="C922" t="str">
            <v>LT</v>
          </cell>
          <cell r="D922">
            <v>150</v>
          </cell>
          <cell r="E922">
            <v>0.1</v>
          </cell>
          <cell r="F922">
            <v>50</v>
          </cell>
          <cell r="G922">
            <v>8250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280071.06</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21.66</v>
          </cell>
          <cell r="F931">
            <v>1295</v>
          </cell>
          <cell r="G931">
            <v>34753.578300000001</v>
          </cell>
        </row>
        <row r="932">
          <cell r="A932" t="str">
            <v/>
          </cell>
          <cell r="F932" t="str">
            <v/>
          </cell>
          <cell r="G932" t="str">
            <v/>
          </cell>
        </row>
        <row r="933">
          <cell r="A933" t="str">
            <v/>
          </cell>
          <cell r="F933" t="str">
            <v/>
          </cell>
          <cell r="G933" t="str">
            <v/>
          </cell>
        </row>
        <row r="934">
          <cell r="F934" t="str">
            <v>SUBTOTAL</v>
          </cell>
          <cell r="G934">
            <v>34753.578300000001</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100807</v>
          </cell>
          <cell r="F938">
            <v>8</v>
          </cell>
          <cell r="G938">
            <v>12600.875</v>
          </cell>
        </row>
        <row r="939">
          <cell r="A939" t="str">
            <v>MO032</v>
          </cell>
          <cell r="B939" t="str">
            <v>AYUDANTE RASO</v>
          </cell>
          <cell r="D939">
            <v>2</v>
          </cell>
          <cell r="E939">
            <v>63433</v>
          </cell>
          <cell r="F939">
            <v>8</v>
          </cell>
          <cell r="G939">
            <v>15858.25</v>
          </cell>
        </row>
        <row r="940">
          <cell r="A940" t="str">
            <v/>
          </cell>
          <cell r="E940" t="str">
            <v/>
          </cell>
          <cell r="F940" t="str">
            <v/>
          </cell>
          <cell r="G940" t="str">
            <v/>
          </cell>
        </row>
        <row r="941">
          <cell r="A941" t="str">
            <v/>
          </cell>
          <cell r="E941" t="str">
            <v/>
          </cell>
          <cell r="F941" t="str">
            <v/>
          </cell>
          <cell r="G941" t="str">
            <v/>
          </cell>
        </row>
        <row r="942">
          <cell r="F942" t="str">
            <v>SUBTOTAL</v>
          </cell>
          <cell r="G942">
            <v>28459.125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351387</v>
          </cell>
        </row>
        <row r="953">
          <cell r="A953" t="str">
            <v>2. COSTOS INDIRECTOS</v>
          </cell>
        </row>
        <row r="955">
          <cell r="A955" t="str">
            <v>DESCRIPCIÓN</v>
          </cell>
          <cell r="F955" t="str">
            <v>PORCENTAJE</v>
          </cell>
          <cell r="G955" t="str">
            <v>VALOR TOTAL</v>
          </cell>
        </row>
        <row r="956">
          <cell r="A956" t="str">
            <v>ADMINISTRACION</v>
          </cell>
          <cell r="F956">
            <v>0.25440000000000002</v>
          </cell>
          <cell r="G956">
            <v>89392.852800000008</v>
          </cell>
        </row>
        <row r="957">
          <cell r="A957" t="str">
            <v>IMPREVISTOS</v>
          </cell>
          <cell r="F957">
            <v>0.01</v>
          </cell>
          <cell r="G957">
            <v>3513.87</v>
          </cell>
        </row>
        <row r="958">
          <cell r="A958" t="str">
            <v>UTILIDADES</v>
          </cell>
          <cell r="F958">
            <v>0.05</v>
          </cell>
          <cell r="G958">
            <v>17569.350000000002</v>
          </cell>
        </row>
        <row r="959">
          <cell r="A959" t="str">
            <v>TOTAL COSTO INDIRECTO</v>
          </cell>
          <cell r="F959">
            <v>0.31440000000000001</v>
          </cell>
          <cell r="G959">
            <v>110476</v>
          </cell>
        </row>
        <row r="961">
          <cell r="A961" t="str">
            <v>PRECIO UNITARIO TOTAL APROXIMADO AL PESO</v>
          </cell>
          <cell r="G961">
            <v>461863</v>
          </cell>
        </row>
        <row r="963">
          <cell r="B963" t="str">
            <v>RESPONSABLE: HAROLDO A. ARTEAGA ESPINOSA</v>
          </cell>
        </row>
        <row r="964">
          <cell r="B964" t="str">
            <v>ASESOR DE PROYECTOS</v>
          </cell>
        </row>
        <row r="965">
          <cell r="B965" t="str">
            <v/>
          </cell>
        </row>
        <row r="966">
          <cell r="B966" t="str">
            <v>M.P. 22202-175769 COR</v>
          </cell>
          <cell r="D966" t="str">
            <v>FIRMA RESPONSABLE</v>
          </cell>
        </row>
        <row r="967">
          <cell r="A967" t="str">
            <v>DEPARTAMENTO DE ANTIOQUIA</v>
          </cell>
          <cell r="F967" t="str">
            <v/>
          </cell>
        </row>
        <row r="968">
          <cell r="A968" t="str">
            <v>MUNICIPIO DE CIUDAD BOLÍVAR</v>
          </cell>
        </row>
        <row r="969">
          <cell r="A969" t="str">
            <v>PROYECTO: MEJORAMIENTO DE VÍAS TERCIARIAS, PARA LA REACTIVACIÓN ECONÓMICA, EN LOS MUNICIPIOS DE CIUDAD BOLÍVAR, HISPANIA, SALGAR Y BETANIA, EN EL DEPARTAMENTO DE ANTIOQUIA.</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SA032</v>
          </cell>
          <cell r="B974" t="str">
            <v>MORTERO 1:5 EN OBRA (PEGA) (MUNICIPIO DE CIUDAD BOLIVAR)</v>
          </cell>
          <cell r="E974" t="str">
            <v>M3</v>
          </cell>
          <cell r="F974" t="str">
            <v>N.D.</v>
          </cell>
          <cell r="G974">
            <v>345055</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53440</v>
          </cell>
          <cell r="F980">
            <v>8</v>
          </cell>
          <cell r="G980">
            <v>6680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28459.125</v>
          </cell>
          <cell r="G984">
            <v>1422.9562500000002</v>
          </cell>
        </row>
        <row r="985">
          <cell r="F985" t="str">
            <v>SUBTOTAL</v>
          </cell>
          <cell r="G985">
            <v>8102.9562500000002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MA002</v>
          </cell>
          <cell r="B989" t="str">
            <v>CEMENTO GRIS (50 KG) PORTLAND TIPO I. Incluye transporte. (MUNICIPIO DE CIUDAD BOLIVAR)</v>
          </cell>
          <cell r="C989" t="str">
            <v>SC</v>
          </cell>
          <cell r="D989">
            <v>6.04</v>
          </cell>
          <cell r="E989">
            <v>0.05</v>
          </cell>
          <cell r="F989">
            <v>32850</v>
          </cell>
          <cell r="G989">
            <v>208334.7</v>
          </cell>
        </row>
        <row r="990">
          <cell r="A990" t="str">
            <v>MA007</v>
          </cell>
          <cell r="B990" t="str">
            <v xml:space="preserve">ARENA DE PEGA </v>
          </cell>
          <cell r="C990" t="str">
            <v>M3</v>
          </cell>
          <cell r="D990">
            <v>1.18</v>
          </cell>
          <cell r="E990">
            <v>0.05</v>
          </cell>
          <cell r="F990">
            <v>46130</v>
          </cell>
          <cell r="G990">
            <v>57155.07</v>
          </cell>
        </row>
        <row r="991">
          <cell r="A991" t="str">
            <v>MA011</v>
          </cell>
          <cell r="B991" t="str">
            <v>AGUA</v>
          </cell>
          <cell r="C991" t="str">
            <v>LT</v>
          </cell>
          <cell r="D991">
            <v>150</v>
          </cell>
          <cell r="E991">
            <v>0.1</v>
          </cell>
          <cell r="F991">
            <v>50</v>
          </cell>
          <cell r="G991">
            <v>8250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273739.77</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21.66</v>
          </cell>
          <cell r="F1000">
            <v>1295</v>
          </cell>
          <cell r="G1000">
            <v>34753.578300000001</v>
          </cell>
        </row>
        <row r="1001">
          <cell r="A1001" t="str">
            <v/>
          </cell>
          <cell r="F1001" t="str">
            <v/>
          </cell>
          <cell r="G1001" t="str">
            <v/>
          </cell>
        </row>
        <row r="1002">
          <cell r="A1002" t="str">
            <v/>
          </cell>
          <cell r="F1002" t="str">
            <v/>
          </cell>
          <cell r="G1002" t="str">
            <v/>
          </cell>
        </row>
        <row r="1003">
          <cell r="F1003" t="str">
            <v>SUBTOTAL</v>
          </cell>
          <cell r="G1003">
            <v>34753.578300000001</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100807</v>
          </cell>
          <cell r="F1007">
            <v>8</v>
          </cell>
          <cell r="G1007">
            <v>12600.875</v>
          </cell>
        </row>
        <row r="1008">
          <cell r="A1008" t="str">
            <v>MO032</v>
          </cell>
          <cell r="B1008" t="str">
            <v>AYUDANTE RASO</v>
          </cell>
          <cell r="D1008">
            <v>2</v>
          </cell>
          <cell r="E1008">
            <v>63433</v>
          </cell>
          <cell r="F1008">
            <v>8</v>
          </cell>
          <cell r="G1008">
            <v>15858.25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28459.125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345055</v>
          </cell>
        </row>
        <row r="1022">
          <cell r="A1022" t="str">
            <v>2. COSTOS INDIRECTOS</v>
          </cell>
        </row>
        <row r="1024">
          <cell r="A1024" t="str">
            <v>DESCRIPCIÓN</v>
          </cell>
          <cell r="F1024" t="str">
            <v>PORCENTAJE</v>
          </cell>
          <cell r="G1024" t="str">
            <v>VALOR TOTAL</v>
          </cell>
        </row>
        <row r="1025">
          <cell r="A1025" t="str">
            <v>ADMINISTRACION</v>
          </cell>
          <cell r="F1025">
            <v>0.25440000000000002</v>
          </cell>
          <cell r="G1025">
            <v>87781.991999999998</v>
          </cell>
        </row>
        <row r="1026">
          <cell r="A1026" t="str">
            <v>IMPREVISTOS</v>
          </cell>
          <cell r="F1026">
            <v>0.01</v>
          </cell>
          <cell r="G1026">
            <v>3450.55</v>
          </cell>
        </row>
        <row r="1027">
          <cell r="A1027" t="str">
            <v>UTILIDADES</v>
          </cell>
          <cell r="F1027">
            <v>0.05</v>
          </cell>
          <cell r="G1027">
            <v>17252.75</v>
          </cell>
        </row>
        <row r="1028">
          <cell r="A1028" t="str">
            <v>TOTAL COSTO INDIRECTO</v>
          </cell>
          <cell r="F1028">
            <v>0.31440000000000001</v>
          </cell>
          <cell r="G1028">
            <v>108485</v>
          </cell>
        </row>
        <row r="1030">
          <cell r="A1030" t="str">
            <v>PRECIO UNITARIO TOTAL APROXIMADO AL PESO</v>
          </cell>
          <cell r="G1030">
            <v>453540</v>
          </cell>
        </row>
        <row r="1032">
          <cell r="B1032" t="str">
            <v>RESPONSABLE: HAROLDO A. ARTEAGA ESPINOSA</v>
          </cell>
        </row>
        <row r="1033">
          <cell r="B1033" t="str">
            <v>ASESOR DE PROYECTOS</v>
          </cell>
        </row>
        <row r="1034">
          <cell r="B1034" t="str">
            <v/>
          </cell>
        </row>
        <row r="1035">
          <cell r="B1035" t="str">
            <v>M.P. 22202-175769 COR</v>
          </cell>
          <cell r="D1035" t="str">
            <v>FIRMA RESPONSABLE</v>
          </cell>
        </row>
        <row r="1036">
          <cell r="A1036" t="str">
            <v>DEPARTAMENTO DE ANTIOQUIA</v>
          </cell>
          <cell r="F1036" t="str">
            <v/>
          </cell>
        </row>
        <row r="1037">
          <cell r="A1037" t="str">
            <v>MUNICIPIO DE CIUDAD BOLÍVAR</v>
          </cell>
        </row>
        <row r="1038">
          <cell r="A1038" t="str">
            <v>PROYECTO: MEJORAMIENTO DE VÍAS TERCIARIAS, PARA LA REACTIVACIÓN ECONÓMICA, EN LOS MUNICIPIOS DE CIUDAD BOLÍVAR, HISPANIA, SALGAR Y BETANIA, EN EL DEPARTAMENTO DE ANTIOQUIA.</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SA033</v>
          </cell>
          <cell r="B1043" t="str">
            <v>MORTERO 1:6 EN OBRA (PEGA) (MUNICIPIO DE CIUDAD BOLIVAR)</v>
          </cell>
          <cell r="E1043" t="str">
            <v>M3</v>
          </cell>
          <cell r="F1043" t="str">
            <v>N.D.</v>
          </cell>
          <cell r="G1043">
            <v>317090</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53440</v>
          </cell>
          <cell r="F1049">
            <v>8</v>
          </cell>
          <cell r="G1049">
            <v>6680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28459.125</v>
          </cell>
          <cell r="G1053">
            <v>1422.9562500000002</v>
          </cell>
        </row>
        <row r="1054">
          <cell r="F1054" t="str">
            <v>SUBTOTAL</v>
          </cell>
          <cell r="G1054">
            <v>8102.9562500000002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MA002</v>
          </cell>
          <cell r="B1058" t="str">
            <v>CEMENTO GRIS (50 KG) PORTLAND TIPO I. Incluye transporte. (MUNICIPIO DE CIUDAD BOLIVAR)</v>
          </cell>
          <cell r="C1058" t="str">
            <v>SC</v>
          </cell>
          <cell r="D1058">
            <v>5.2</v>
          </cell>
          <cell r="E1058">
            <v>0.05</v>
          </cell>
          <cell r="F1058">
            <v>32850</v>
          </cell>
          <cell r="G1058">
            <v>179361</v>
          </cell>
        </row>
        <row r="1059">
          <cell r="A1059" t="str">
            <v>MA007</v>
          </cell>
          <cell r="B1059" t="str">
            <v xml:space="preserve">ARENA DE PEGA </v>
          </cell>
          <cell r="C1059" t="str">
            <v>M3</v>
          </cell>
          <cell r="D1059">
            <v>1.2</v>
          </cell>
          <cell r="E1059">
            <v>0.05</v>
          </cell>
          <cell r="F1059">
            <v>46130</v>
          </cell>
          <cell r="G1059">
            <v>58123.8</v>
          </cell>
        </row>
        <row r="1060">
          <cell r="A1060" t="str">
            <v>MA011</v>
          </cell>
          <cell r="B1060" t="str">
            <v>AGUA</v>
          </cell>
          <cell r="C1060" t="str">
            <v>LT</v>
          </cell>
          <cell r="D1060">
            <v>140</v>
          </cell>
          <cell r="E1060">
            <v>0.1</v>
          </cell>
          <cell r="F1060">
            <v>50</v>
          </cell>
          <cell r="G1060">
            <v>7700.0000000000009</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245184.8</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21.66</v>
          </cell>
          <cell r="F1069">
            <v>1295</v>
          </cell>
          <cell r="G1069">
            <v>35342.621999999996</v>
          </cell>
        </row>
        <row r="1070">
          <cell r="A1070" t="str">
            <v/>
          </cell>
          <cell r="F1070" t="str">
            <v/>
          </cell>
          <cell r="G1070" t="str">
            <v/>
          </cell>
        </row>
        <row r="1071">
          <cell r="A1071" t="str">
            <v/>
          </cell>
          <cell r="F1071" t="str">
            <v/>
          </cell>
          <cell r="G1071" t="str">
            <v/>
          </cell>
        </row>
        <row r="1072">
          <cell r="F1072" t="str">
            <v>SUBTOTAL</v>
          </cell>
          <cell r="G1072">
            <v>35342.621999999996</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100807</v>
          </cell>
          <cell r="F1076">
            <v>8</v>
          </cell>
          <cell r="G1076">
            <v>12600.875</v>
          </cell>
        </row>
        <row r="1077">
          <cell r="A1077" t="str">
            <v>MO032</v>
          </cell>
          <cell r="B1077" t="str">
            <v>AYUDANTE RASO</v>
          </cell>
          <cell r="D1077">
            <v>2</v>
          </cell>
          <cell r="E1077">
            <v>63433</v>
          </cell>
          <cell r="F1077">
            <v>8</v>
          </cell>
          <cell r="G1077">
            <v>15858.25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28459.125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317090</v>
          </cell>
        </row>
        <row r="1091">
          <cell r="A1091" t="str">
            <v>2. COSTOS INDIRECTOS</v>
          </cell>
        </row>
        <row r="1093">
          <cell r="A1093" t="str">
            <v>DESCRIPCIÓN</v>
          </cell>
          <cell r="F1093" t="str">
            <v>PORCENTAJE</v>
          </cell>
          <cell r="G1093" t="str">
            <v>VALOR TOTAL</v>
          </cell>
        </row>
        <row r="1094">
          <cell r="A1094" t="str">
            <v>ADMINISTRACION</v>
          </cell>
          <cell r="F1094">
            <v>0.25440000000000002</v>
          </cell>
          <cell r="G1094">
            <v>80667.696000000011</v>
          </cell>
        </row>
        <row r="1095">
          <cell r="A1095" t="str">
            <v>IMPREVISTOS</v>
          </cell>
          <cell r="F1095">
            <v>0.01</v>
          </cell>
          <cell r="G1095">
            <v>3170.9</v>
          </cell>
        </row>
        <row r="1096">
          <cell r="A1096" t="str">
            <v>UTILIDADES</v>
          </cell>
          <cell r="F1096">
            <v>0.05</v>
          </cell>
          <cell r="G1096">
            <v>15854.5</v>
          </cell>
        </row>
        <row r="1097">
          <cell r="A1097" t="str">
            <v>TOTAL COSTO INDIRECTO</v>
          </cell>
          <cell r="F1097">
            <v>0.31440000000000001</v>
          </cell>
          <cell r="G1097">
            <v>99693</v>
          </cell>
        </row>
        <row r="1099">
          <cell r="A1099" t="str">
            <v>PRECIO UNITARIO TOTAL APROXIMADO AL PESO</v>
          </cell>
          <cell r="G1099">
            <v>416783</v>
          </cell>
        </row>
        <row r="1101">
          <cell r="B1101" t="str">
            <v>RESPONSABLE: HAROLDO A. ARTEAGA ESPINOSA</v>
          </cell>
        </row>
        <row r="1102">
          <cell r="B1102" t="str">
            <v>ASESOR DE PROYECTOS</v>
          </cell>
        </row>
        <row r="1103">
          <cell r="B1103" t="str">
            <v/>
          </cell>
        </row>
        <row r="1104">
          <cell r="B1104" t="str">
            <v>M.P. 22202-175769 COR</v>
          </cell>
          <cell r="D1104" t="str">
            <v>FIRMA RESPONSABLE</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GENERAL"/>
      <sheetName val="ACTA FINAL N°1"/>
      <sheetName val="MEMORIA DE CANTIDADES"/>
      <sheetName val="LISTADO DE RECURSOS"/>
      <sheetName val="APUS"/>
      <sheetName val="APAs"/>
      <sheetName val="CRONOGRAMA"/>
      <sheetName val="A.U"/>
      <sheetName val="FACTOR PRESTACIONAL"/>
    </sheetNames>
    <sheetDataSet>
      <sheetData sheetId="0"/>
      <sheetData sheetId="1"/>
      <sheetData sheetId="2"/>
      <sheetData sheetId="3"/>
      <sheetData sheetId="4">
        <row r="1">
          <cell r="B1" t="str">
            <v>SUMINISTRO E INSTALACION DE BOMBA SUMERGIBLE TIPO LAPICERO PARA LA COMUNIDAD DEL CENTRO POBLADO CAMPO ALEGRE EN EL MUNICIPIO DE CAUCASIA ANTIOQUIA.</v>
          </cell>
          <cell r="C1"/>
          <cell r="D1"/>
          <cell r="E1"/>
          <cell r="F1"/>
          <cell r="G1"/>
          <cell r="H1"/>
          <cell r="I1"/>
          <cell r="J1"/>
          <cell r="K1"/>
          <cell r="L1"/>
          <cell r="M1"/>
          <cell r="N1"/>
        </row>
        <row r="2">
          <cell r="B2"/>
          <cell r="C2"/>
          <cell r="D2"/>
          <cell r="E2"/>
          <cell r="F2"/>
          <cell r="G2"/>
          <cell r="H2"/>
          <cell r="I2"/>
          <cell r="J2"/>
          <cell r="K2"/>
          <cell r="L2"/>
          <cell r="M2"/>
          <cell r="N2"/>
        </row>
        <row r="3">
          <cell r="B3"/>
          <cell r="C3"/>
          <cell r="D3"/>
          <cell r="E3"/>
          <cell r="F3"/>
          <cell r="G3"/>
          <cell r="H3"/>
          <cell r="I3"/>
          <cell r="J3"/>
          <cell r="K3"/>
          <cell r="L3"/>
          <cell r="M3"/>
          <cell r="N3"/>
        </row>
        <row r="4">
          <cell r="B4"/>
          <cell r="C4" t="e">
            <v>#N/A</v>
          </cell>
          <cell r="D4"/>
          <cell r="E4"/>
          <cell r="F4"/>
          <cell r="G4"/>
          <cell r="H4"/>
          <cell r="I4"/>
          <cell r="J4"/>
          <cell r="K4"/>
          <cell r="L4"/>
          <cell r="M4"/>
          <cell r="N4"/>
        </row>
        <row r="5">
          <cell r="B5" t="str">
            <v>ANALISIS DE PRECIO UNITARIO.</v>
          </cell>
          <cell r="C5"/>
          <cell r="D5"/>
          <cell r="E5"/>
          <cell r="F5"/>
          <cell r="G5"/>
          <cell r="H5"/>
          <cell r="I5"/>
          <cell r="J5"/>
          <cell r="K5"/>
          <cell r="L5"/>
          <cell r="M5"/>
          <cell r="N5"/>
        </row>
        <row r="6">
          <cell r="B6"/>
          <cell r="C6"/>
          <cell r="D6"/>
          <cell r="E6"/>
          <cell r="F6"/>
          <cell r="G6"/>
          <cell r="H6"/>
          <cell r="I6"/>
          <cell r="J6"/>
          <cell r="K6"/>
          <cell r="L6"/>
          <cell r="M6"/>
          <cell r="N6"/>
        </row>
        <row r="7">
          <cell r="B7"/>
          <cell r="C7"/>
          <cell r="D7"/>
          <cell r="E7"/>
          <cell r="F7"/>
          <cell r="G7"/>
          <cell r="H7"/>
          <cell r="I7"/>
          <cell r="J7"/>
          <cell r="K7"/>
          <cell r="L7"/>
          <cell r="M7"/>
          <cell r="N7"/>
        </row>
        <row r="8">
          <cell r="B8" t="str">
            <v>DATOS ESPECÍFICOS</v>
          </cell>
          <cell r="C8"/>
          <cell r="D8"/>
          <cell r="E8"/>
          <cell r="F8"/>
          <cell r="G8"/>
          <cell r="H8"/>
          <cell r="I8"/>
          <cell r="J8"/>
          <cell r="K8"/>
          <cell r="L8"/>
          <cell r="M8"/>
          <cell r="N8"/>
        </row>
        <row r="9">
          <cell r="B9" t="str">
            <v>ITEM</v>
          </cell>
          <cell r="C9" t="str">
            <v>DESCRIPCIÓN</v>
          </cell>
          <cell r="D9"/>
          <cell r="E9"/>
          <cell r="F9"/>
          <cell r="G9"/>
          <cell r="H9"/>
          <cell r="I9"/>
          <cell r="J9"/>
          <cell r="K9" t="str">
            <v>PRECIO</v>
          </cell>
          <cell r="L9" t="str">
            <v>UNIDAD</v>
          </cell>
          <cell r="M9"/>
          <cell r="N9" t="str">
            <v>CANTIDAD TOTAL</v>
          </cell>
        </row>
        <row r="10">
          <cell r="B10">
            <v>1</v>
          </cell>
          <cell r="C10" t="str">
            <v>SUMINISTRO E INSTALACION DE BOMBA SUMERGIBLE 10 HP 220V/3 FASES DESCARGAS 2" PARA POZO DE 4".</v>
          </cell>
          <cell r="D10"/>
          <cell r="E10"/>
          <cell r="F10"/>
          <cell r="G10"/>
          <cell r="H10"/>
          <cell r="I10"/>
          <cell r="J10"/>
          <cell r="K10">
            <v>11648969</v>
          </cell>
          <cell r="L10" t="str">
            <v>UND</v>
          </cell>
          <cell r="M10"/>
          <cell r="N10">
            <v>1</v>
          </cell>
        </row>
        <row r="11">
          <cell r="B11"/>
          <cell r="C11"/>
          <cell r="D11"/>
          <cell r="E11"/>
          <cell r="F11"/>
          <cell r="G11"/>
          <cell r="H11"/>
          <cell r="I11"/>
          <cell r="J11"/>
          <cell r="K11"/>
          <cell r="L11"/>
          <cell r="M11"/>
          <cell r="N11"/>
        </row>
        <row r="12">
          <cell r="B12" t="str">
            <v>I. EQUIPO</v>
          </cell>
          <cell r="C12"/>
          <cell r="D12"/>
          <cell r="E12"/>
          <cell r="F12"/>
          <cell r="G12"/>
          <cell r="H12"/>
          <cell r="I12"/>
          <cell r="J12"/>
          <cell r="K12"/>
          <cell r="L12"/>
          <cell r="M12"/>
          <cell r="N12"/>
        </row>
        <row r="13">
          <cell r="B13"/>
          <cell r="C13"/>
          <cell r="D13"/>
          <cell r="E13"/>
          <cell r="F13"/>
          <cell r="G13"/>
          <cell r="H13"/>
          <cell r="I13"/>
          <cell r="J13"/>
          <cell r="K13"/>
          <cell r="L13"/>
          <cell r="M13"/>
          <cell r="N13"/>
        </row>
        <row r="14">
          <cell r="B14" t="str">
            <v>DESCRIPCIÓN</v>
          </cell>
          <cell r="C14"/>
          <cell r="D14"/>
          <cell r="E14"/>
          <cell r="F14"/>
          <cell r="G14"/>
          <cell r="H14"/>
          <cell r="I14" t="str">
            <v>TIPO</v>
          </cell>
          <cell r="J14" t="str">
            <v>UNIDAD</v>
          </cell>
          <cell r="K14" t="str">
            <v>TARIFA</v>
          </cell>
          <cell r="L14" t="str">
            <v>RENDIMIENTO</v>
          </cell>
          <cell r="M14"/>
          <cell r="N14" t="str">
            <v>Vr. UNITARIO</v>
          </cell>
        </row>
        <row r="15">
          <cell r="B15" t="str">
            <v/>
          </cell>
          <cell r="C15"/>
          <cell r="D15"/>
          <cell r="E15"/>
          <cell r="F15"/>
          <cell r="G15"/>
          <cell r="H15"/>
          <cell r="I15"/>
          <cell r="J15" t="str">
            <v/>
          </cell>
          <cell r="K15">
            <v>0</v>
          </cell>
          <cell r="L15"/>
          <cell r="M15"/>
          <cell r="N15">
            <v>0</v>
          </cell>
        </row>
        <row r="16">
          <cell r="B16" t="str">
            <v/>
          </cell>
          <cell r="C16"/>
          <cell r="D16"/>
          <cell r="E16"/>
          <cell r="F16"/>
          <cell r="G16"/>
          <cell r="H16"/>
          <cell r="I16"/>
          <cell r="J16" t="str">
            <v/>
          </cell>
          <cell r="K16">
            <v>0</v>
          </cell>
          <cell r="L16"/>
          <cell r="M16"/>
          <cell r="N16">
            <v>0</v>
          </cell>
        </row>
        <row r="17">
          <cell r="B17" t="str">
            <v/>
          </cell>
          <cell r="C17"/>
          <cell r="D17"/>
          <cell r="E17"/>
          <cell r="F17"/>
          <cell r="G17"/>
          <cell r="H17"/>
          <cell r="I17"/>
          <cell r="J17" t="str">
            <v/>
          </cell>
          <cell r="K17">
            <v>0</v>
          </cell>
          <cell r="L17"/>
          <cell r="M17"/>
          <cell r="N17">
            <v>0</v>
          </cell>
        </row>
        <row r="18">
          <cell r="B18" t="str">
            <v xml:space="preserve">Diferencial </v>
          </cell>
          <cell r="C18"/>
          <cell r="D18"/>
          <cell r="E18"/>
          <cell r="F18"/>
          <cell r="G18"/>
          <cell r="H18"/>
          <cell r="I18"/>
          <cell r="J18" t="str">
            <v>Dia</v>
          </cell>
          <cell r="K18">
            <v>50000</v>
          </cell>
          <cell r="L18">
            <v>1</v>
          </cell>
          <cell r="M18"/>
          <cell r="N18">
            <v>50000</v>
          </cell>
        </row>
        <row r="19">
          <cell r="B19" t="str">
            <v>Andamio</v>
          </cell>
          <cell r="C19"/>
          <cell r="D19"/>
          <cell r="E19"/>
          <cell r="F19"/>
          <cell r="G19"/>
          <cell r="H19"/>
          <cell r="I19"/>
          <cell r="J19" t="str">
            <v>Día</v>
          </cell>
          <cell r="K19">
            <v>6000</v>
          </cell>
          <cell r="L19">
            <v>3</v>
          </cell>
          <cell r="M19"/>
          <cell r="N19">
            <v>18000</v>
          </cell>
        </row>
        <row r="20">
          <cell r="B20" t="str">
            <v>Herramienta menor %</v>
          </cell>
          <cell r="C20"/>
          <cell r="D20"/>
          <cell r="E20"/>
          <cell r="F20"/>
          <cell r="G20"/>
          <cell r="H20"/>
          <cell r="I20"/>
          <cell r="J20" t="str">
            <v>% de M.O</v>
          </cell>
          <cell r="K20">
            <v>0.05</v>
          </cell>
          <cell r="L20"/>
          <cell r="M20"/>
          <cell r="N20">
            <v>25093.75</v>
          </cell>
        </row>
        <row r="21">
          <cell r="B21" t="str">
            <v/>
          </cell>
          <cell r="C21"/>
          <cell r="D21"/>
          <cell r="E21"/>
          <cell r="F21"/>
          <cell r="G21"/>
          <cell r="H21"/>
          <cell r="I21"/>
          <cell r="J21"/>
          <cell r="K21"/>
          <cell r="L21"/>
          <cell r="M21"/>
          <cell r="N21"/>
        </row>
        <row r="22">
          <cell r="B22" t="str">
            <v>SUBTOTAL $</v>
          </cell>
          <cell r="C22"/>
          <cell r="D22"/>
          <cell r="E22"/>
          <cell r="F22"/>
          <cell r="G22"/>
          <cell r="H22"/>
          <cell r="I22"/>
          <cell r="J22"/>
          <cell r="K22"/>
          <cell r="L22"/>
          <cell r="M22"/>
          <cell r="N22">
            <v>93093.75</v>
          </cell>
        </row>
        <row r="23">
          <cell r="B23"/>
          <cell r="C23"/>
          <cell r="D23"/>
          <cell r="E23"/>
          <cell r="F23"/>
          <cell r="G23"/>
          <cell r="H23"/>
          <cell r="I23"/>
          <cell r="J23"/>
          <cell r="K23"/>
          <cell r="L23"/>
          <cell r="M23"/>
          <cell r="N23"/>
        </row>
        <row r="24">
          <cell r="B24" t="str">
            <v>II. MATERIALES</v>
          </cell>
          <cell r="C24"/>
          <cell r="D24"/>
          <cell r="E24"/>
          <cell r="F24"/>
          <cell r="G24"/>
          <cell r="H24"/>
          <cell r="I24"/>
          <cell r="J24"/>
          <cell r="K24"/>
          <cell r="L24"/>
          <cell r="M24"/>
          <cell r="N24"/>
        </row>
        <row r="25">
          <cell r="B25"/>
          <cell r="C25"/>
          <cell r="D25"/>
          <cell r="E25"/>
          <cell r="F25"/>
          <cell r="G25"/>
          <cell r="H25"/>
          <cell r="I25"/>
          <cell r="J25"/>
          <cell r="K25"/>
          <cell r="L25"/>
          <cell r="M25"/>
          <cell r="N25"/>
        </row>
        <row r="26">
          <cell r="B26" t="str">
            <v>DESCRIPCIÓN</v>
          </cell>
          <cell r="C26"/>
          <cell r="D26"/>
          <cell r="E26"/>
          <cell r="F26"/>
          <cell r="G26"/>
          <cell r="H26"/>
          <cell r="I26"/>
          <cell r="J26" t="str">
            <v>UNIDAD</v>
          </cell>
          <cell r="K26" t="str">
            <v>CANTIDAD</v>
          </cell>
          <cell r="L26" t="str">
            <v>PRECIO UNIT.</v>
          </cell>
          <cell r="M26"/>
          <cell r="N26" t="str">
            <v>Vr. UNITARIO</v>
          </cell>
        </row>
        <row r="27">
          <cell r="B27" t="str">
            <v>SUMINISTRO E INSTALACION DE BOMBA SUMERGIBLE 10 HP 220V/3 FASES DESCARGAS 2" PARA POZO DE 4".</v>
          </cell>
          <cell r="C27"/>
          <cell r="D27"/>
          <cell r="E27"/>
          <cell r="F27"/>
          <cell r="G27"/>
          <cell r="H27"/>
          <cell r="I27"/>
          <cell r="J27" t="str">
            <v>Unidad</v>
          </cell>
          <cell r="K27">
            <v>1</v>
          </cell>
          <cell r="L27">
            <v>9449000</v>
          </cell>
          <cell r="M27"/>
          <cell r="N27">
            <v>9449000</v>
          </cell>
        </row>
        <row r="28">
          <cell r="B28" t="str">
            <v>CABLE EN ACERO 3/8"</v>
          </cell>
          <cell r="C28"/>
          <cell r="D28"/>
          <cell r="E28"/>
          <cell r="F28"/>
          <cell r="G28"/>
          <cell r="H28"/>
          <cell r="I28"/>
          <cell r="J28" t="str">
            <v>Metro</v>
          </cell>
          <cell r="K28">
            <v>150</v>
          </cell>
          <cell r="L28">
            <v>10450</v>
          </cell>
          <cell r="M28"/>
          <cell r="N28">
            <v>1567500</v>
          </cell>
        </row>
        <row r="29">
          <cell r="B29" t="str">
            <v/>
          </cell>
          <cell r="C29"/>
          <cell r="D29"/>
          <cell r="E29"/>
          <cell r="F29"/>
          <cell r="G29"/>
          <cell r="H29"/>
          <cell r="I29"/>
          <cell r="J29" t="str">
            <v/>
          </cell>
          <cell r="K29"/>
          <cell r="L29">
            <v>0</v>
          </cell>
          <cell r="M29"/>
          <cell r="N29">
            <v>0</v>
          </cell>
        </row>
        <row r="30">
          <cell r="B30" t="str">
            <v/>
          </cell>
          <cell r="C30"/>
          <cell r="D30"/>
          <cell r="E30"/>
          <cell r="F30"/>
          <cell r="G30"/>
          <cell r="H30"/>
          <cell r="I30"/>
          <cell r="J30" t="str">
            <v/>
          </cell>
          <cell r="K30"/>
          <cell r="L30">
            <v>0</v>
          </cell>
          <cell r="M30"/>
          <cell r="N30">
            <v>0</v>
          </cell>
        </row>
        <row r="31">
          <cell r="B31" t="str">
            <v/>
          </cell>
          <cell r="C31"/>
          <cell r="D31"/>
          <cell r="E31"/>
          <cell r="F31"/>
          <cell r="G31"/>
          <cell r="H31"/>
          <cell r="I31"/>
          <cell r="J31" t="str">
            <v/>
          </cell>
          <cell r="K31"/>
          <cell r="L31">
            <v>0</v>
          </cell>
          <cell r="M31"/>
          <cell r="N31">
            <v>0</v>
          </cell>
        </row>
        <row r="32">
          <cell r="B32" t="str">
            <v/>
          </cell>
          <cell r="C32"/>
          <cell r="D32"/>
          <cell r="E32"/>
          <cell r="F32"/>
          <cell r="G32"/>
          <cell r="H32"/>
          <cell r="I32"/>
          <cell r="J32" t="str">
            <v/>
          </cell>
          <cell r="K32"/>
          <cell r="L32"/>
          <cell r="M32"/>
          <cell r="N32"/>
        </row>
        <row r="33">
          <cell r="B33" t="str">
            <v>SUBTOTAL $</v>
          </cell>
          <cell r="C33"/>
          <cell r="D33"/>
          <cell r="E33"/>
          <cell r="F33"/>
          <cell r="G33"/>
          <cell r="H33"/>
          <cell r="I33"/>
          <cell r="J33"/>
          <cell r="K33"/>
          <cell r="L33"/>
          <cell r="M33"/>
          <cell r="N33">
            <v>11016500</v>
          </cell>
        </row>
        <row r="34">
          <cell r="B34"/>
          <cell r="C34"/>
          <cell r="D34"/>
          <cell r="E34"/>
          <cell r="F34"/>
          <cell r="G34"/>
          <cell r="H34"/>
          <cell r="I34"/>
          <cell r="J34"/>
          <cell r="K34"/>
          <cell r="L34"/>
          <cell r="M34"/>
          <cell r="N34"/>
        </row>
        <row r="35">
          <cell r="B35" t="str">
            <v>III. TRANSPORTES</v>
          </cell>
          <cell r="C35"/>
          <cell r="D35"/>
          <cell r="E35"/>
          <cell r="F35"/>
          <cell r="G35"/>
          <cell r="H35"/>
          <cell r="I35"/>
          <cell r="J35"/>
          <cell r="K35"/>
          <cell r="L35"/>
          <cell r="M35"/>
          <cell r="N35"/>
        </row>
        <row r="36">
          <cell r="B36"/>
          <cell r="C36"/>
          <cell r="D36"/>
          <cell r="E36"/>
          <cell r="F36"/>
          <cell r="G36"/>
          <cell r="H36"/>
          <cell r="I36"/>
          <cell r="J36"/>
          <cell r="K36"/>
          <cell r="L36"/>
          <cell r="M36"/>
          <cell r="N36"/>
        </row>
        <row r="37">
          <cell r="B37" t="str">
            <v>MATERIAL O EQUIPO</v>
          </cell>
          <cell r="C37"/>
          <cell r="D37"/>
          <cell r="E37"/>
          <cell r="F37"/>
          <cell r="G37"/>
          <cell r="H37" t="str">
            <v>UNIDAD</v>
          </cell>
          <cell r="I37" t="str">
            <v>CANTIDAD (1)</v>
          </cell>
          <cell r="J37" t="str">
            <v>DISTANCIA (2) en km</v>
          </cell>
          <cell r="K37" t="str">
            <v>(1) * (2)</v>
          </cell>
          <cell r="L37" t="str">
            <v>TARIFA</v>
          </cell>
          <cell r="M37"/>
          <cell r="N37" t="str">
            <v>Vr. UNITARIO</v>
          </cell>
        </row>
        <row r="38">
          <cell r="B38" t="str">
            <v>Transporte</v>
          </cell>
          <cell r="C38"/>
          <cell r="D38"/>
          <cell r="E38"/>
          <cell r="F38"/>
          <cell r="G38"/>
          <cell r="H38" t="str">
            <v>ton Km</v>
          </cell>
          <cell r="I38">
            <v>0.3</v>
          </cell>
          <cell r="J38">
            <v>5</v>
          </cell>
          <cell r="K38">
            <v>1.5</v>
          </cell>
          <cell r="L38">
            <v>25000</v>
          </cell>
          <cell r="M38"/>
          <cell r="N38">
            <v>37500</v>
          </cell>
        </row>
        <row r="39">
          <cell r="B39" t="str">
            <v/>
          </cell>
          <cell r="C39"/>
          <cell r="D39"/>
          <cell r="E39"/>
          <cell r="F39"/>
          <cell r="G39"/>
          <cell r="H39" t="str">
            <v/>
          </cell>
          <cell r="I39"/>
          <cell r="J39"/>
          <cell r="K39">
            <v>0</v>
          </cell>
          <cell r="L39">
            <v>0</v>
          </cell>
          <cell r="M39"/>
          <cell r="N39">
            <v>0</v>
          </cell>
        </row>
        <row r="40">
          <cell r="B40" t="str">
            <v/>
          </cell>
          <cell r="C40"/>
          <cell r="D40"/>
          <cell r="E40"/>
          <cell r="F40"/>
          <cell r="G40"/>
          <cell r="H40" t="str">
            <v/>
          </cell>
          <cell r="I40"/>
          <cell r="J40"/>
          <cell r="K40">
            <v>0</v>
          </cell>
          <cell r="L40">
            <v>0</v>
          </cell>
          <cell r="M40"/>
          <cell r="N40">
            <v>0</v>
          </cell>
        </row>
        <row r="41">
          <cell r="B41" t="str">
            <v/>
          </cell>
          <cell r="C41"/>
          <cell r="D41"/>
          <cell r="E41"/>
          <cell r="F41"/>
          <cell r="G41"/>
          <cell r="H41" t="str">
            <v/>
          </cell>
          <cell r="I41"/>
          <cell r="J41"/>
          <cell r="K41"/>
          <cell r="L41"/>
          <cell r="M41"/>
          <cell r="N41">
            <v>0</v>
          </cell>
        </row>
        <row r="42">
          <cell r="B42" t="str">
            <v/>
          </cell>
          <cell r="C42"/>
          <cell r="D42"/>
          <cell r="E42"/>
          <cell r="F42"/>
          <cell r="G42"/>
          <cell r="H42" t="str">
            <v/>
          </cell>
          <cell r="I42"/>
          <cell r="J42"/>
          <cell r="K42"/>
          <cell r="L42"/>
          <cell r="M42"/>
          <cell r="N42">
            <v>0</v>
          </cell>
        </row>
        <row r="43">
          <cell r="B43" t="str">
            <v/>
          </cell>
          <cell r="C43"/>
          <cell r="D43"/>
          <cell r="E43"/>
          <cell r="F43"/>
          <cell r="G43"/>
          <cell r="H43"/>
          <cell r="I43"/>
          <cell r="J43"/>
          <cell r="K43"/>
          <cell r="L43"/>
          <cell r="M43"/>
          <cell r="N43"/>
        </row>
        <row r="44">
          <cell r="B44" t="str">
            <v>SUBTOTAL $</v>
          </cell>
          <cell r="C44"/>
          <cell r="D44"/>
          <cell r="E44"/>
          <cell r="F44"/>
          <cell r="G44"/>
          <cell r="H44"/>
          <cell r="I44"/>
          <cell r="J44"/>
          <cell r="K44"/>
          <cell r="L44"/>
          <cell r="M44"/>
          <cell r="N44">
            <v>37500</v>
          </cell>
        </row>
        <row r="45">
          <cell r="B45"/>
          <cell r="C45"/>
          <cell r="D45"/>
          <cell r="E45"/>
          <cell r="F45"/>
          <cell r="G45"/>
          <cell r="H45"/>
          <cell r="I45"/>
          <cell r="J45"/>
          <cell r="K45"/>
          <cell r="L45"/>
          <cell r="M45"/>
          <cell r="N45"/>
        </row>
        <row r="46">
          <cell r="B46" t="str">
            <v>IV. MANO DE OBRA</v>
          </cell>
          <cell r="C46"/>
          <cell r="D46"/>
          <cell r="E46"/>
          <cell r="F46"/>
          <cell r="G46"/>
          <cell r="H46"/>
          <cell r="I46"/>
          <cell r="J46"/>
          <cell r="K46"/>
          <cell r="L46"/>
          <cell r="M46"/>
          <cell r="N46"/>
        </row>
        <row r="47">
          <cell r="B47"/>
          <cell r="C47"/>
          <cell r="D47"/>
          <cell r="E47"/>
          <cell r="F47"/>
          <cell r="G47"/>
          <cell r="H47"/>
          <cell r="I47"/>
          <cell r="J47"/>
          <cell r="K47"/>
          <cell r="L47"/>
          <cell r="M47"/>
          <cell r="N47"/>
        </row>
        <row r="48">
          <cell r="B48" t="str">
            <v>TRABAJADOR</v>
          </cell>
          <cell r="C48"/>
          <cell r="D48"/>
          <cell r="E48"/>
          <cell r="F48"/>
          <cell r="G48" t="str">
            <v>UNIDAD</v>
          </cell>
          <cell r="H48" t="str">
            <v>CANTIDAD</v>
          </cell>
          <cell r="I48" t="str">
            <v>$/UNIDAD</v>
          </cell>
          <cell r="J48" t="str">
            <v>PRESTACIONES</v>
          </cell>
          <cell r="K48" t="str">
            <v>JORNAL TOTAL</v>
          </cell>
          <cell r="L48" t="str">
            <v>RENDIMIENTO</v>
          </cell>
          <cell r="M48"/>
          <cell r="N48" t="str">
            <v>Vr. UNITARIO</v>
          </cell>
        </row>
        <row r="49">
          <cell r="B49" t="str">
            <v>Oficial eléctrico</v>
          </cell>
          <cell r="C49"/>
          <cell r="D49"/>
          <cell r="E49"/>
          <cell r="F49"/>
          <cell r="G49" t="str">
            <v>DÍA</v>
          </cell>
          <cell r="H49">
            <v>1</v>
          </cell>
          <cell r="I49">
            <v>100000</v>
          </cell>
          <cell r="J49">
            <v>1.55</v>
          </cell>
          <cell r="K49">
            <v>155000</v>
          </cell>
          <cell r="L49">
            <v>1.25</v>
          </cell>
          <cell r="M49"/>
          <cell r="N49">
            <v>193750</v>
          </cell>
        </row>
        <row r="50">
          <cell r="B50" t="str">
            <v>Ayudante raso</v>
          </cell>
          <cell r="C50"/>
          <cell r="D50"/>
          <cell r="E50"/>
          <cell r="F50"/>
          <cell r="G50" t="str">
            <v>DÍA</v>
          </cell>
          <cell r="H50">
            <v>2</v>
          </cell>
          <cell r="I50">
            <v>45000</v>
          </cell>
          <cell r="J50">
            <v>1.7</v>
          </cell>
          <cell r="K50">
            <v>76500</v>
          </cell>
          <cell r="L50">
            <v>2.5</v>
          </cell>
          <cell r="M50"/>
          <cell r="N50">
            <v>191250</v>
          </cell>
        </row>
        <row r="51">
          <cell r="B51" t="str">
            <v>Ayudante calificado</v>
          </cell>
          <cell r="C51"/>
          <cell r="D51"/>
          <cell r="E51"/>
          <cell r="F51"/>
          <cell r="G51" t="str">
            <v>DÍA</v>
          </cell>
          <cell r="H51">
            <v>1</v>
          </cell>
          <cell r="I51">
            <v>55000</v>
          </cell>
          <cell r="J51">
            <v>1.7</v>
          </cell>
          <cell r="K51">
            <v>93500</v>
          </cell>
          <cell r="L51">
            <v>1.25</v>
          </cell>
          <cell r="M51"/>
          <cell r="N51">
            <v>116875</v>
          </cell>
        </row>
        <row r="52">
          <cell r="B52" t="str">
            <v/>
          </cell>
          <cell r="C52"/>
          <cell r="D52"/>
          <cell r="E52"/>
          <cell r="F52"/>
          <cell r="G52" t="str">
            <v/>
          </cell>
          <cell r="H52"/>
          <cell r="I52">
            <v>0</v>
          </cell>
          <cell r="J52">
            <v>0</v>
          </cell>
          <cell r="K52">
            <v>0</v>
          </cell>
          <cell r="L52">
            <v>0</v>
          </cell>
          <cell r="M52"/>
          <cell r="N52">
            <v>0</v>
          </cell>
        </row>
        <row r="53">
          <cell r="B53" t="str">
            <v/>
          </cell>
          <cell r="C53"/>
          <cell r="D53"/>
          <cell r="E53"/>
          <cell r="F53"/>
          <cell r="G53" t="str">
            <v/>
          </cell>
          <cell r="H53"/>
          <cell r="I53">
            <v>0</v>
          </cell>
          <cell r="J53">
            <v>0</v>
          </cell>
          <cell r="K53">
            <v>0</v>
          </cell>
          <cell r="L53"/>
          <cell r="M53"/>
          <cell r="N53"/>
        </row>
        <row r="54">
          <cell r="B54" t="str">
            <v>SUBTOTAL $</v>
          </cell>
          <cell r="C54"/>
          <cell r="D54"/>
          <cell r="E54"/>
          <cell r="F54"/>
          <cell r="G54"/>
          <cell r="H54"/>
          <cell r="I54"/>
          <cell r="J54"/>
          <cell r="K54"/>
          <cell r="L54"/>
          <cell r="M54"/>
          <cell r="N54">
            <v>501875</v>
          </cell>
        </row>
        <row r="55">
          <cell r="B55"/>
          <cell r="C55"/>
          <cell r="D55"/>
          <cell r="E55"/>
          <cell r="F55"/>
          <cell r="G55"/>
          <cell r="H55"/>
          <cell r="I55"/>
          <cell r="J55"/>
          <cell r="K55"/>
          <cell r="L55"/>
          <cell r="M55"/>
          <cell r="N55"/>
        </row>
        <row r="56">
          <cell r="B56" t="str">
            <v>TOTAL COSTO DIRECTO $</v>
          </cell>
          <cell r="C56"/>
          <cell r="D56"/>
          <cell r="E56"/>
          <cell r="F56"/>
          <cell r="G56"/>
          <cell r="H56"/>
          <cell r="I56"/>
          <cell r="J56"/>
          <cell r="K56"/>
          <cell r="L56"/>
          <cell r="M56"/>
          <cell r="N56">
            <v>11648969</v>
          </cell>
        </row>
        <row r="57">
          <cell r="B57"/>
          <cell r="C57"/>
          <cell r="D57"/>
          <cell r="E57"/>
          <cell r="F57"/>
          <cell r="G57"/>
          <cell r="H57"/>
          <cell r="I57"/>
          <cell r="J57"/>
          <cell r="K57"/>
          <cell r="L57"/>
          <cell r="M57"/>
          <cell r="N57"/>
        </row>
        <row r="58">
          <cell r="B58"/>
          <cell r="C58"/>
          <cell r="D58"/>
          <cell r="E58"/>
          <cell r="F58"/>
          <cell r="G58"/>
          <cell r="H58"/>
          <cell r="I58"/>
          <cell r="J58"/>
          <cell r="K58"/>
          <cell r="L58"/>
          <cell r="M58"/>
          <cell r="N58"/>
        </row>
        <row r="59">
          <cell r="B59"/>
          <cell r="C59"/>
          <cell r="D59"/>
          <cell r="E59"/>
          <cell r="F59"/>
          <cell r="G59"/>
          <cell r="H59"/>
          <cell r="I59"/>
          <cell r="J59"/>
          <cell r="K59"/>
          <cell r="L59"/>
          <cell r="M59"/>
          <cell r="N59"/>
        </row>
        <row r="60">
          <cell r="B60"/>
          <cell r="C60"/>
          <cell r="D60"/>
          <cell r="E60"/>
          <cell r="F60"/>
          <cell r="G60"/>
          <cell r="H60"/>
          <cell r="I60"/>
          <cell r="J60"/>
          <cell r="K60"/>
          <cell r="L60"/>
          <cell r="M60"/>
          <cell r="N60"/>
        </row>
        <row r="61">
          <cell r="B61"/>
          <cell r="C61"/>
          <cell r="D61"/>
          <cell r="E61"/>
          <cell r="F61"/>
          <cell r="G61"/>
          <cell r="H61"/>
          <cell r="I61"/>
          <cell r="J61"/>
          <cell r="K61"/>
          <cell r="L61"/>
          <cell r="M61"/>
          <cell r="N61"/>
        </row>
        <row r="62">
          <cell r="B62"/>
          <cell r="C62"/>
          <cell r="D62"/>
          <cell r="E62"/>
          <cell r="F62"/>
          <cell r="G62"/>
          <cell r="H62"/>
          <cell r="I62"/>
          <cell r="J62"/>
          <cell r="K62"/>
          <cell r="L62"/>
          <cell r="M62"/>
          <cell r="N62"/>
        </row>
        <row r="63">
          <cell r="B63"/>
          <cell r="C63"/>
          <cell r="D63"/>
          <cell r="E63"/>
          <cell r="F63"/>
          <cell r="G63"/>
          <cell r="H63"/>
          <cell r="I63"/>
          <cell r="J63"/>
          <cell r="K63"/>
          <cell r="L63"/>
          <cell r="M63"/>
          <cell r="N63"/>
        </row>
        <row r="64">
          <cell r="B64" t="str">
            <v>SUMINISTRO E INSTALACION DE BOMBA SUMERGIBLE TIPO LAPICERO PARA LA COMUNIDAD DEL CENTRO POBLADO CAMPO ALEGRE EN EL MUNICIPIO DE CAUCASIA ANTIOQUIA.</v>
          </cell>
          <cell r="C64"/>
          <cell r="D64"/>
          <cell r="E64"/>
          <cell r="F64"/>
          <cell r="G64"/>
          <cell r="H64"/>
          <cell r="I64"/>
          <cell r="J64"/>
          <cell r="K64"/>
          <cell r="L64"/>
          <cell r="M64"/>
          <cell r="N64"/>
        </row>
        <row r="65">
          <cell r="B65"/>
          <cell r="C65"/>
          <cell r="D65"/>
          <cell r="E65"/>
          <cell r="F65"/>
          <cell r="G65"/>
          <cell r="H65"/>
          <cell r="I65"/>
          <cell r="J65"/>
          <cell r="K65"/>
          <cell r="L65"/>
          <cell r="M65"/>
          <cell r="N65"/>
        </row>
        <row r="66">
          <cell r="B66"/>
          <cell r="C66"/>
          <cell r="D66"/>
          <cell r="E66"/>
          <cell r="F66"/>
          <cell r="G66"/>
          <cell r="H66"/>
          <cell r="I66"/>
          <cell r="J66"/>
          <cell r="K66"/>
          <cell r="L66"/>
          <cell r="M66"/>
          <cell r="N66"/>
        </row>
        <row r="67">
          <cell r="B67"/>
          <cell r="C67" t="e">
            <v>#N/A</v>
          </cell>
          <cell r="D67"/>
          <cell r="E67"/>
          <cell r="F67"/>
          <cell r="G67"/>
          <cell r="H67"/>
          <cell r="I67"/>
          <cell r="J67"/>
          <cell r="K67"/>
          <cell r="L67"/>
          <cell r="M67"/>
          <cell r="N67"/>
        </row>
        <row r="68">
          <cell r="B68" t="str">
            <v>ANALISIS DE PRECIO UNITARIO.</v>
          </cell>
          <cell r="C68"/>
          <cell r="D68"/>
          <cell r="E68"/>
          <cell r="F68"/>
          <cell r="G68"/>
          <cell r="H68"/>
          <cell r="I68"/>
          <cell r="J68"/>
          <cell r="K68"/>
          <cell r="L68"/>
          <cell r="M68"/>
          <cell r="N68"/>
        </row>
        <row r="69">
          <cell r="B69"/>
          <cell r="C69"/>
          <cell r="D69"/>
          <cell r="E69"/>
          <cell r="F69"/>
          <cell r="G69"/>
          <cell r="H69"/>
          <cell r="I69"/>
          <cell r="J69"/>
          <cell r="K69"/>
          <cell r="L69"/>
          <cell r="M69"/>
          <cell r="N69"/>
        </row>
        <row r="70">
          <cell r="B70"/>
          <cell r="C70"/>
          <cell r="D70"/>
          <cell r="E70"/>
          <cell r="F70"/>
          <cell r="G70"/>
          <cell r="H70"/>
          <cell r="I70"/>
          <cell r="J70"/>
          <cell r="K70"/>
          <cell r="L70"/>
          <cell r="M70"/>
          <cell r="N70"/>
        </row>
        <row r="71">
          <cell r="B71" t="str">
            <v>DATOS ESPECÍFICOS</v>
          </cell>
          <cell r="C71"/>
          <cell r="D71"/>
          <cell r="E71"/>
          <cell r="F71"/>
          <cell r="G71"/>
          <cell r="H71"/>
          <cell r="I71"/>
          <cell r="J71"/>
          <cell r="K71"/>
          <cell r="L71"/>
          <cell r="M71"/>
          <cell r="N71"/>
        </row>
        <row r="72">
          <cell r="B72" t="str">
            <v>ITEM</v>
          </cell>
          <cell r="C72" t="str">
            <v>DESCRIPCIÓN</v>
          </cell>
          <cell r="D72"/>
          <cell r="E72"/>
          <cell r="F72"/>
          <cell r="G72"/>
          <cell r="H72"/>
          <cell r="I72"/>
          <cell r="J72"/>
          <cell r="K72" t="str">
            <v>PRECIO</v>
          </cell>
          <cell r="L72" t="str">
            <v>UNIDAD</v>
          </cell>
          <cell r="M72"/>
          <cell r="N72" t="str">
            <v>CANTIDAD TOTAL</v>
          </cell>
        </row>
        <row r="73">
          <cell r="B73">
            <v>2</v>
          </cell>
          <cell r="C73" t="str">
            <v>SUMINISTRO E INSTALACION DE TUBERIA DE 2" PVC RDE 21 PRESION PARA FUNCIONAMIENTO DE BOMBA SUMERGIBLE</v>
          </cell>
          <cell r="D73"/>
          <cell r="E73"/>
          <cell r="F73"/>
          <cell r="G73"/>
          <cell r="H73"/>
          <cell r="I73"/>
          <cell r="J73"/>
          <cell r="K73">
            <v>37895</v>
          </cell>
          <cell r="L73" t="str">
            <v>M</v>
          </cell>
          <cell r="M73"/>
          <cell r="N73">
            <v>117</v>
          </cell>
        </row>
        <row r="74">
          <cell r="B74"/>
          <cell r="C74"/>
          <cell r="D74"/>
          <cell r="E74"/>
          <cell r="F74"/>
          <cell r="G74"/>
          <cell r="H74"/>
          <cell r="I74"/>
          <cell r="J74"/>
          <cell r="K74"/>
          <cell r="L74"/>
          <cell r="M74"/>
          <cell r="N74"/>
        </row>
        <row r="75">
          <cell r="B75" t="str">
            <v>I. EQUIPO</v>
          </cell>
          <cell r="C75"/>
          <cell r="D75"/>
          <cell r="E75"/>
          <cell r="F75"/>
          <cell r="G75"/>
          <cell r="H75"/>
          <cell r="I75"/>
          <cell r="J75"/>
          <cell r="K75"/>
          <cell r="L75"/>
          <cell r="M75"/>
          <cell r="N75"/>
        </row>
        <row r="76">
          <cell r="B76"/>
          <cell r="C76"/>
          <cell r="D76"/>
          <cell r="E76"/>
          <cell r="F76"/>
          <cell r="G76"/>
          <cell r="H76"/>
          <cell r="I76"/>
          <cell r="J76"/>
          <cell r="K76"/>
          <cell r="L76"/>
          <cell r="M76"/>
          <cell r="N76"/>
        </row>
        <row r="77">
          <cell r="B77" t="str">
            <v>DESCRIPCIÓN</v>
          </cell>
          <cell r="C77"/>
          <cell r="D77"/>
          <cell r="E77"/>
          <cell r="F77"/>
          <cell r="G77"/>
          <cell r="H77"/>
          <cell r="I77" t="str">
            <v>TIPO</v>
          </cell>
          <cell r="J77" t="str">
            <v>UNIDAD</v>
          </cell>
          <cell r="K77" t="str">
            <v>TARIFA</v>
          </cell>
          <cell r="L77" t="str">
            <v>RENDIMIENTO</v>
          </cell>
          <cell r="M77"/>
          <cell r="N77" t="str">
            <v>Vr. UNITARIO</v>
          </cell>
        </row>
        <row r="78">
          <cell r="B78" t="str">
            <v>Herramienta menor %</v>
          </cell>
          <cell r="C78"/>
          <cell r="D78"/>
          <cell r="E78"/>
          <cell r="F78"/>
          <cell r="G78"/>
          <cell r="H78"/>
          <cell r="I78"/>
          <cell r="J78" t="str">
            <v>% de M.O</v>
          </cell>
          <cell r="K78">
            <v>0.05</v>
          </cell>
          <cell r="L78"/>
          <cell r="M78"/>
          <cell r="N78">
            <v>80.3125</v>
          </cell>
        </row>
        <row r="79">
          <cell r="B79"/>
          <cell r="C79"/>
          <cell r="D79"/>
          <cell r="E79"/>
          <cell r="F79"/>
          <cell r="G79"/>
          <cell r="H79"/>
          <cell r="I79"/>
          <cell r="J79" t="str">
            <v/>
          </cell>
          <cell r="K79">
            <v>0</v>
          </cell>
          <cell r="L79"/>
          <cell r="M79"/>
          <cell r="N79">
            <v>0</v>
          </cell>
        </row>
        <row r="80">
          <cell r="B80" t="str">
            <v/>
          </cell>
          <cell r="C80"/>
          <cell r="D80"/>
          <cell r="E80"/>
          <cell r="F80"/>
          <cell r="G80"/>
          <cell r="H80"/>
          <cell r="I80"/>
          <cell r="J80" t="str">
            <v/>
          </cell>
          <cell r="K80">
            <v>0</v>
          </cell>
          <cell r="L80"/>
          <cell r="M80"/>
          <cell r="N80">
            <v>0</v>
          </cell>
        </row>
        <row r="81">
          <cell r="B81" t="str">
            <v/>
          </cell>
          <cell r="C81"/>
          <cell r="D81"/>
          <cell r="E81"/>
          <cell r="F81"/>
          <cell r="G81"/>
          <cell r="H81"/>
          <cell r="I81"/>
          <cell r="J81" t="str">
            <v/>
          </cell>
          <cell r="K81">
            <v>0</v>
          </cell>
          <cell r="L81"/>
          <cell r="M81"/>
          <cell r="N81">
            <v>0</v>
          </cell>
        </row>
        <row r="82">
          <cell r="B82" t="str">
            <v/>
          </cell>
          <cell r="C82"/>
          <cell r="D82"/>
          <cell r="E82"/>
          <cell r="F82"/>
          <cell r="G82"/>
          <cell r="H82"/>
          <cell r="I82"/>
          <cell r="J82" t="str">
            <v/>
          </cell>
          <cell r="K82">
            <v>0</v>
          </cell>
          <cell r="L82"/>
          <cell r="M82"/>
          <cell r="N82">
            <v>0</v>
          </cell>
        </row>
        <row r="83">
          <cell r="B83" t="str">
            <v/>
          </cell>
          <cell r="C83"/>
          <cell r="D83"/>
          <cell r="E83"/>
          <cell r="F83"/>
          <cell r="G83"/>
          <cell r="H83"/>
          <cell r="I83"/>
          <cell r="J83" t="str">
            <v/>
          </cell>
          <cell r="K83">
            <v>0</v>
          </cell>
          <cell r="L83"/>
          <cell r="M83"/>
          <cell r="N83">
            <v>0</v>
          </cell>
        </row>
        <row r="84">
          <cell r="B84" t="str">
            <v/>
          </cell>
          <cell r="C84"/>
          <cell r="D84"/>
          <cell r="E84"/>
          <cell r="F84"/>
          <cell r="G84"/>
          <cell r="H84"/>
          <cell r="I84"/>
          <cell r="J84"/>
          <cell r="K84"/>
          <cell r="L84"/>
          <cell r="M84"/>
          <cell r="N84"/>
        </row>
        <row r="85">
          <cell r="B85" t="str">
            <v>SUBTOTAL $</v>
          </cell>
          <cell r="C85"/>
          <cell r="D85"/>
          <cell r="E85"/>
          <cell r="F85"/>
          <cell r="G85"/>
          <cell r="H85"/>
          <cell r="I85"/>
          <cell r="J85"/>
          <cell r="K85"/>
          <cell r="L85"/>
          <cell r="M85"/>
          <cell r="N85">
            <v>80.3125</v>
          </cell>
        </row>
        <row r="86">
          <cell r="B86"/>
          <cell r="C86"/>
          <cell r="D86"/>
          <cell r="E86"/>
          <cell r="F86"/>
          <cell r="G86"/>
          <cell r="H86"/>
          <cell r="I86"/>
          <cell r="J86"/>
          <cell r="K86"/>
          <cell r="L86"/>
          <cell r="M86"/>
          <cell r="N86"/>
        </row>
        <row r="87">
          <cell r="B87" t="str">
            <v>II. MATERIALES</v>
          </cell>
          <cell r="C87"/>
          <cell r="D87"/>
          <cell r="E87"/>
          <cell r="F87"/>
          <cell r="G87"/>
          <cell r="H87"/>
          <cell r="I87"/>
          <cell r="J87"/>
          <cell r="K87"/>
          <cell r="L87"/>
          <cell r="M87"/>
          <cell r="N87"/>
        </row>
        <row r="88">
          <cell r="B88"/>
          <cell r="C88"/>
          <cell r="D88"/>
          <cell r="E88"/>
          <cell r="F88"/>
          <cell r="G88"/>
          <cell r="H88"/>
          <cell r="I88"/>
          <cell r="J88"/>
          <cell r="K88"/>
          <cell r="L88"/>
          <cell r="M88"/>
          <cell r="N88"/>
        </row>
        <row r="89">
          <cell r="B89" t="str">
            <v>DESCRIPCIÓN</v>
          </cell>
          <cell r="C89"/>
          <cell r="D89"/>
          <cell r="E89"/>
          <cell r="F89"/>
          <cell r="G89"/>
          <cell r="H89"/>
          <cell r="I89"/>
          <cell r="J89" t="str">
            <v>UNIDAD</v>
          </cell>
          <cell r="K89" t="str">
            <v>CANTIDAD</v>
          </cell>
          <cell r="L89" t="str">
            <v>PRECIO UNIT.</v>
          </cell>
          <cell r="M89"/>
          <cell r="N89" t="str">
            <v>Vr. UNITARIO</v>
          </cell>
        </row>
        <row r="90">
          <cell r="B90" t="str">
            <v>Tubo PVC PSI 2"x 6m RDE 21</v>
          </cell>
          <cell r="C90"/>
          <cell r="D90"/>
          <cell r="E90"/>
          <cell r="F90"/>
          <cell r="G90"/>
          <cell r="H90"/>
          <cell r="I90"/>
          <cell r="J90" t="str">
            <v>m</v>
          </cell>
          <cell r="K90">
            <v>1.05</v>
          </cell>
          <cell r="L90">
            <v>18285</v>
          </cell>
          <cell r="M90"/>
          <cell r="N90">
            <v>19199.25</v>
          </cell>
        </row>
        <row r="91">
          <cell r="B91" t="str">
            <v>Union universal PVC 2"</v>
          </cell>
          <cell r="C91"/>
          <cell r="D91"/>
          <cell r="E91"/>
          <cell r="F91"/>
          <cell r="G91"/>
          <cell r="H91"/>
          <cell r="I91"/>
          <cell r="J91" t="str">
            <v>Unidad</v>
          </cell>
          <cell r="K91">
            <v>0.17</v>
          </cell>
          <cell r="L91">
            <v>55000.000000000007</v>
          </cell>
          <cell r="M91"/>
          <cell r="N91">
            <v>9350.0000000000018</v>
          </cell>
        </row>
        <row r="92">
          <cell r="B92" t="str">
            <v>Soldadura PVC 1/16</v>
          </cell>
          <cell r="C92"/>
          <cell r="D92"/>
          <cell r="E92"/>
          <cell r="F92"/>
          <cell r="G92"/>
          <cell r="H92"/>
          <cell r="I92"/>
          <cell r="J92" t="str">
            <v>Unidad</v>
          </cell>
          <cell r="K92">
            <v>2.5000000000000001E-2</v>
          </cell>
          <cell r="L92">
            <v>34100</v>
          </cell>
          <cell r="M92"/>
          <cell r="N92">
            <v>852.5</v>
          </cell>
        </row>
        <row r="93">
          <cell r="B93" t="str">
            <v>Limpiador PVC 1/16</v>
          </cell>
          <cell r="C93"/>
          <cell r="D93"/>
          <cell r="E93"/>
          <cell r="F93"/>
          <cell r="G93"/>
          <cell r="H93"/>
          <cell r="I93"/>
          <cell r="J93" t="str">
            <v>Unidad</v>
          </cell>
          <cell r="K93">
            <v>2.5000000000000001E-2</v>
          </cell>
          <cell r="L93">
            <v>22250</v>
          </cell>
          <cell r="M93"/>
          <cell r="N93">
            <v>556.25</v>
          </cell>
        </row>
        <row r="94">
          <cell r="B94" t="str">
            <v/>
          </cell>
          <cell r="C94"/>
          <cell r="D94"/>
          <cell r="E94"/>
          <cell r="F94"/>
          <cell r="G94"/>
          <cell r="H94"/>
          <cell r="I94"/>
          <cell r="J94" t="str">
            <v/>
          </cell>
          <cell r="K94"/>
          <cell r="L94"/>
          <cell r="M94"/>
          <cell r="N94"/>
        </row>
        <row r="95">
          <cell r="B95" t="str">
            <v>SUBTOTAL $</v>
          </cell>
          <cell r="C95"/>
          <cell r="D95"/>
          <cell r="E95"/>
          <cell r="F95"/>
          <cell r="G95"/>
          <cell r="H95"/>
          <cell r="I95"/>
          <cell r="J95"/>
          <cell r="K95"/>
          <cell r="L95"/>
          <cell r="M95"/>
          <cell r="N95">
            <v>29958</v>
          </cell>
        </row>
        <row r="96">
          <cell r="B96"/>
          <cell r="C96"/>
          <cell r="D96"/>
          <cell r="E96"/>
          <cell r="F96"/>
          <cell r="G96"/>
          <cell r="H96"/>
          <cell r="I96"/>
          <cell r="J96"/>
          <cell r="K96"/>
          <cell r="L96"/>
          <cell r="M96"/>
          <cell r="N96"/>
        </row>
        <row r="97">
          <cell r="B97" t="str">
            <v>III. TRANSPORTES</v>
          </cell>
          <cell r="C97"/>
          <cell r="D97"/>
          <cell r="E97"/>
          <cell r="F97"/>
          <cell r="G97"/>
          <cell r="H97"/>
          <cell r="I97"/>
          <cell r="J97"/>
          <cell r="K97"/>
          <cell r="L97"/>
          <cell r="M97"/>
          <cell r="N97"/>
        </row>
        <row r="98">
          <cell r="B98"/>
          <cell r="C98"/>
          <cell r="D98"/>
          <cell r="E98"/>
          <cell r="F98"/>
          <cell r="G98"/>
          <cell r="H98"/>
          <cell r="I98"/>
          <cell r="J98"/>
          <cell r="K98"/>
          <cell r="L98"/>
          <cell r="M98"/>
          <cell r="N98"/>
        </row>
        <row r="99">
          <cell r="B99" t="str">
            <v>MATERIAL O EQUIPO</v>
          </cell>
          <cell r="C99"/>
          <cell r="D99"/>
          <cell r="E99"/>
          <cell r="F99"/>
          <cell r="G99"/>
          <cell r="H99" t="str">
            <v>UNIDAD</v>
          </cell>
          <cell r="I99" t="str">
            <v>CANTIDAD (1)</v>
          </cell>
          <cell r="J99" t="str">
            <v>DISTANCIA (2) en km</v>
          </cell>
          <cell r="K99" t="str">
            <v>(1) * (2)</v>
          </cell>
          <cell r="L99" t="str">
            <v>TARIFA</v>
          </cell>
          <cell r="M99"/>
          <cell r="N99" t="str">
            <v>Vr. UNITARIO</v>
          </cell>
        </row>
        <row r="100">
          <cell r="B100" t="str">
            <v>Transporte</v>
          </cell>
          <cell r="C100"/>
          <cell r="D100"/>
          <cell r="E100"/>
          <cell r="F100"/>
          <cell r="G100"/>
          <cell r="H100" t="str">
            <v>ton Km</v>
          </cell>
          <cell r="I100">
            <v>0.05</v>
          </cell>
          <cell r="J100">
            <v>5</v>
          </cell>
          <cell r="K100">
            <v>0.25</v>
          </cell>
          <cell r="L100">
            <v>25000</v>
          </cell>
          <cell r="M100"/>
          <cell r="N100">
            <v>6250</v>
          </cell>
        </row>
        <row r="101">
          <cell r="B101" t="str">
            <v/>
          </cell>
          <cell r="C101"/>
          <cell r="D101"/>
          <cell r="E101"/>
          <cell r="F101"/>
          <cell r="G101"/>
          <cell r="H101" t="str">
            <v/>
          </cell>
          <cell r="I101"/>
          <cell r="J101"/>
          <cell r="K101">
            <v>0</v>
          </cell>
          <cell r="L101">
            <v>0</v>
          </cell>
          <cell r="M101"/>
          <cell r="N101">
            <v>0</v>
          </cell>
        </row>
        <row r="102">
          <cell r="B102" t="str">
            <v/>
          </cell>
          <cell r="C102"/>
          <cell r="D102"/>
          <cell r="E102"/>
          <cell r="F102"/>
          <cell r="G102"/>
          <cell r="H102" t="str">
            <v/>
          </cell>
          <cell r="I102"/>
          <cell r="J102"/>
          <cell r="K102">
            <v>0</v>
          </cell>
          <cell r="L102">
            <v>0</v>
          </cell>
          <cell r="M102"/>
          <cell r="N102">
            <v>0</v>
          </cell>
        </row>
        <row r="103">
          <cell r="B103" t="str">
            <v/>
          </cell>
          <cell r="C103"/>
          <cell r="D103"/>
          <cell r="E103"/>
          <cell r="F103"/>
          <cell r="G103"/>
          <cell r="H103" t="str">
            <v/>
          </cell>
          <cell r="I103"/>
          <cell r="J103"/>
          <cell r="K103"/>
          <cell r="L103"/>
          <cell r="M103"/>
          <cell r="N103">
            <v>0</v>
          </cell>
        </row>
        <row r="104">
          <cell r="B104" t="str">
            <v/>
          </cell>
          <cell r="C104"/>
          <cell r="D104"/>
          <cell r="E104"/>
          <cell r="F104"/>
          <cell r="G104"/>
          <cell r="H104" t="str">
            <v/>
          </cell>
          <cell r="I104"/>
          <cell r="J104"/>
          <cell r="K104"/>
          <cell r="L104"/>
          <cell r="M104"/>
          <cell r="N104">
            <v>0</v>
          </cell>
        </row>
        <row r="105">
          <cell r="B105" t="str">
            <v/>
          </cell>
          <cell r="C105"/>
          <cell r="D105"/>
          <cell r="E105"/>
          <cell r="F105"/>
          <cell r="G105"/>
          <cell r="H105"/>
          <cell r="I105"/>
          <cell r="J105"/>
          <cell r="K105"/>
          <cell r="L105"/>
          <cell r="M105"/>
          <cell r="N105"/>
        </row>
        <row r="106">
          <cell r="B106" t="str">
            <v>SUBTOTAL $</v>
          </cell>
          <cell r="C106"/>
          <cell r="D106"/>
          <cell r="E106"/>
          <cell r="F106"/>
          <cell r="G106"/>
          <cell r="H106"/>
          <cell r="I106"/>
          <cell r="J106"/>
          <cell r="K106"/>
          <cell r="L106"/>
          <cell r="M106"/>
          <cell r="N106">
            <v>6250</v>
          </cell>
        </row>
        <row r="107">
          <cell r="B107"/>
          <cell r="C107"/>
          <cell r="D107"/>
          <cell r="E107"/>
          <cell r="F107"/>
          <cell r="G107"/>
          <cell r="H107"/>
          <cell r="I107"/>
          <cell r="J107"/>
          <cell r="K107"/>
          <cell r="L107"/>
          <cell r="M107"/>
          <cell r="N107"/>
        </row>
        <row r="108">
          <cell r="B108" t="str">
            <v>IV. MANO DE OBRA</v>
          </cell>
          <cell r="C108"/>
          <cell r="D108"/>
          <cell r="E108"/>
          <cell r="F108"/>
          <cell r="G108"/>
          <cell r="H108"/>
          <cell r="I108"/>
          <cell r="J108"/>
          <cell r="K108"/>
          <cell r="L108"/>
          <cell r="M108"/>
          <cell r="N108"/>
        </row>
        <row r="109">
          <cell r="B109"/>
          <cell r="C109"/>
          <cell r="D109"/>
          <cell r="E109"/>
          <cell r="F109"/>
          <cell r="G109"/>
          <cell r="H109"/>
          <cell r="I109"/>
          <cell r="J109"/>
          <cell r="K109"/>
          <cell r="L109"/>
          <cell r="M109"/>
          <cell r="N109"/>
        </row>
        <row r="110">
          <cell r="B110" t="str">
            <v>TRABAJADOR</v>
          </cell>
          <cell r="C110"/>
          <cell r="D110"/>
          <cell r="E110"/>
          <cell r="F110"/>
          <cell r="G110" t="str">
            <v>UNIDAD</v>
          </cell>
          <cell r="H110" t="str">
            <v>CANTIDAD</v>
          </cell>
          <cell r="I110" t="str">
            <v>$/UNIDAD</v>
          </cell>
          <cell r="J110" t="str">
            <v>PRESTACIONES</v>
          </cell>
          <cell r="K110" t="str">
            <v>JORNAL TOTAL</v>
          </cell>
          <cell r="L110" t="str">
            <v>RENDIMIENTO</v>
          </cell>
          <cell r="M110"/>
          <cell r="N110" t="str">
            <v>Vr. UNITARIO</v>
          </cell>
        </row>
        <row r="111">
          <cell r="B111" t="str">
            <v>Oficial de obra civil</v>
          </cell>
          <cell r="C111"/>
          <cell r="D111"/>
          <cell r="E111"/>
          <cell r="F111"/>
          <cell r="G111" t="str">
            <v>DÍA</v>
          </cell>
          <cell r="H111">
            <v>1</v>
          </cell>
          <cell r="I111">
            <v>75000</v>
          </cell>
          <cell r="J111">
            <v>1.55</v>
          </cell>
          <cell r="K111">
            <v>116250</v>
          </cell>
          <cell r="L111">
            <v>8.3333333333333332E-3</v>
          </cell>
          <cell r="M111"/>
          <cell r="N111">
            <v>968.75</v>
          </cell>
        </row>
        <row r="112">
          <cell r="B112" t="str">
            <v>Ayudante raso</v>
          </cell>
          <cell r="C112"/>
          <cell r="D112"/>
          <cell r="E112"/>
          <cell r="F112"/>
          <cell r="G112" t="str">
            <v>DÍA</v>
          </cell>
          <cell r="H112">
            <v>1</v>
          </cell>
          <cell r="I112">
            <v>45000</v>
          </cell>
          <cell r="J112">
            <v>1.7</v>
          </cell>
          <cell r="K112">
            <v>76500</v>
          </cell>
          <cell r="L112">
            <v>8.3333333333333332E-3</v>
          </cell>
          <cell r="M112"/>
          <cell r="N112">
            <v>637.5</v>
          </cell>
        </row>
        <row r="113">
          <cell r="B113" t="str">
            <v/>
          </cell>
          <cell r="C113"/>
          <cell r="D113"/>
          <cell r="E113"/>
          <cell r="F113"/>
          <cell r="G113" t="str">
            <v/>
          </cell>
          <cell r="H113"/>
          <cell r="I113">
            <v>0</v>
          </cell>
          <cell r="J113">
            <v>0</v>
          </cell>
          <cell r="K113">
            <v>0</v>
          </cell>
          <cell r="L113">
            <v>0</v>
          </cell>
          <cell r="M113"/>
          <cell r="N113">
            <v>0</v>
          </cell>
        </row>
        <row r="114">
          <cell r="B114" t="str">
            <v/>
          </cell>
          <cell r="C114"/>
          <cell r="D114"/>
          <cell r="E114"/>
          <cell r="F114"/>
          <cell r="G114" t="str">
            <v/>
          </cell>
          <cell r="H114"/>
          <cell r="I114">
            <v>0</v>
          </cell>
          <cell r="J114">
            <v>0</v>
          </cell>
          <cell r="K114">
            <v>0</v>
          </cell>
          <cell r="L114"/>
          <cell r="M114"/>
          <cell r="N114">
            <v>0</v>
          </cell>
        </row>
        <row r="115">
          <cell r="B115" t="str">
            <v/>
          </cell>
          <cell r="C115"/>
          <cell r="D115"/>
          <cell r="E115"/>
          <cell r="F115"/>
          <cell r="G115" t="str">
            <v/>
          </cell>
          <cell r="H115"/>
          <cell r="I115">
            <v>0</v>
          </cell>
          <cell r="J115">
            <v>0</v>
          </cell>
          <cell r="K115">
            <v>0</v>
          </cell>
          <cell r="L115"/>
          <cell r="M115"/>
          <cell r="N115"/>
        </row>
        <row r="116">
          <cell r="B116" t="str">
            <v>SUBTOTAL $</v>
          </cell>
          <cell r="C116"/>
          <cell r="D116"/>
          <cell r="E116"/>
          <cell r="F116"/>
          <cell r="G116"/>
          <cell r="H116"/>
          <cell r="I116"/>
          <cell r="J116"/>
          <cell r="K116"/>
          <cell r="L116"/>
          <cell r="M116"/>
          <cell r="N116">
            <v>1606.25</v>
          </cell>
        </row>
        <row r="117">
          <cell r="B117"/>
          <cell r="C117"/>
          <cell r="D117"/>
          <cell r="E117"/>
          <cell r="F117"/>
          <cell r="G117"/>
          <cell r="H117"/>
          <cell r="I117"/>
          <cell r="J117"/>
          <cell r="K117"/>
          <cell r="L117"/>
          <cell r="M117"/>
          <cell r="N117"/>
        </row>
        <row r="118">
          <cell r="B118" t="str">
            <v>TOTAL COSTO DIRECTO $</v>
          </cell>
          <cell r="C118"/>
          <cell r="D118"/>
          <cell r="E118"/>
          <cell r="F118"/>
          <cell r="G118"/>
          <cell r="H118"/>
          <cell r="I118"/>
          <cell r="J118"/>
          <cell r="K118"/>
          <cell r="L118"/>
          <cell r="M118"/>
          <cell r="N118">
            <v>37895</v>
          </cell>
        </row>
        <row r="119">
          <cell r="B119"/>
          <cell r="C119"/>
          <cell r="D119"/>
          <cell r="E119"/>
          <cell r="F119"/>
          <cell r="G119"/>
          <cell r="H119"/>
          <cell r="I119"/>
          <cell r="J119"/>
          <cell r="K119"/>
          <cell r="L119"/>
          <cell r="M119"/>
          <cell r="N119"/>
        </row>
        <row r="120">
          <cell r="B120"/>
          <cell r="C120"/>
          <cell r="D120"/>
          <cell r="E120"/>
          <cell r="F120"/>
          <cell r="G120"/>
          <cell r="H120"/>
          <cell r="I120"/>
          <cell r="J120"/>
          <cell r="K120"/>
          <cell r="L120"/>
          <cell r="M120"/>
          <cell r="N120"/>
        </row>
        <row r="121">
          <cell r="B121"/>
          <cell r="C121"/>
          <cell r="D121"/>
          <cell r="E121"/>
          <cell r="F121"/>
          <cell r="G121"/>
          <cell r="H121"/>
          <cell r="I121"/>
          <cell r="J121"/>
          <cell r="K121"/>
          <cell r="L121"/>
          <cell r="M121"/>
          <cell r="N121"/>
        </row>
        <row r="122">
          <cell r="B122"/>
          <cell r="C122"/>
          <cell r="D122"/>
          <cell r="E122"/>
          <cell r="F122"/>
          <cell r="G122"/>
          <cell r="H122"/>
          <cell r="I122"/>
          <cell r="J122"/>
          <cell r="K122"/>
          <cell r="L122"/>
          <cell r="M122"/>
          <cell r="N122"/>
        </row>
        <row r="123">
          <cell r="B123"/>
          <cell r="C123"/>
          <cell r="D123"/>
          <cell r="E123"/>
          <cell r="F123"/>
          <cell r="G123"/>
          <cell r="H123"/>
          <cell r="I123"/>
          <cell r="J123"/>
          <cell r="K123"/>
          <cell r="L123"/>
          <cell r="M123"/>
          <cell r="N123"/>
        </row>
        <row r="124">
          <cell r="B124"/>
          <cell r="C124"/>
          <cell r="D124"/>
          <cell r="E124"/>
          <cell r="F124"/>
          <cell r="G124"/>
          <cell r="H124"/>
          <cell r="I124"/>
          <cell r="J124"/>
          <cell r="K124"/>
          <cell r="L124"/>
          <cell r="M124"/>
          <cell r="N124"/>
        </row>
        <row r="125">
          <cell r="B125"/>
          <cell r="C125"/>
          <cell r="D125"/>
          <cell r="E125"/>
          <cell r="F125"/>
          <cell r="G125"/>
          <cell r="H125"/>
          <cell r="I125"/>
          <cell r="J125"/>
          <cell r="K125"/>
          <cell r="L125"/>
          <cell r="M125"/>
          <cell r="N125"/>
        </row>
        <row r="126">
          <cell r="B126" t="str">
            <v>SUMINISTRO E INSTALACION DE BOMBA SUMERGIBLE TIPO LAPICERO PARA LA COMUNIDAD DEL CENTRO POBLADO CAMPO ALEGRE EN EL MUNICIPIO DE CAUCASIA ANTIOQUIA.</v>
          </cell>
          <cell r="C126"/>
          <cell r="D126"/>
          <cell r="E126"/>
          <cell r="F126"/>
          <cell r="G126"/>
          <cell r="H126"/>
          <cell r="I126"/>
          <cell r="J126"/>
          <cell r="K126"/>
          <cell r="L126"/>
          <cell r="M126"/>
          <cell r="N126"/>
        </row>
        <row r="127">
          <cell r="B127"/>
          <cell r="C127"/>
          <cell r="D127"/>
          <cell r="E127"/>
          <cell r="F127"/>
          <cell r="G127"/>
          <cell r="H127"/>
          <cell r="I127"/>
          <cell r="J127"/>
          <cell r="K127"/>
          <cell r="L127"/>
          <cell r="M127"/>
          <cell r="N127"/>
        </row>
        <row r="128">
          <cell r="B128"/>
          <cell r="C128"/>
          <cell r="D128"/>
          <cell r="E128"/>
          <cell r="F128"/>
          <cell r="G128"/>
          <cell r="H128"/>
          <cell r="I128"/>
          <cell r="J128"/>
          <cell r="K128"/>
          <cell r="L128"/>
          <cell r="M128"/>
          <cell r="N128"/>
        </row>
        <row r="129">
          <cell r="B129"/>
          <cell r="C129" t="e">
            <v>#N/A</v>
          </cell>
          <cell r="D129"/>
          <cell r="E129"/>
          <cell r="F129"/>
          <cell r="G129"/>
          <cell r="H129"/>
          <cell r="I129"/>
          <cell r="J129"/>
          <cell r="K129"/>
          <cell r="L129"/>
          <cell r="M129"/>
          <cell r="N129"/>
        </row>
        <row r="130">
          <cell r="B130" t="str">
            <v>ANALISIS DE PRECIO UNITARIO.</v>
          </cell>
          <cell r="C130"/>
          <cell r="D130"/>
          <cell r="E130"/>
          <cell r="F130"/>
          <cell r="G130"/>
          <cell r="H130"/>
          <cell r="I130"/>
          <cell r="J130"/>
          <cell r="K130"/>
          <cell r="L130"/>
          <cell r="M130"/>
          <cell r="N130"/>
        </row>
        <row r="131">
          <cell r="B131"/>
          <cell r="C131"/>
          <cell r="D131"/>
          <cell r="E131"/>
          <cell r="F131"/>
          <cell r="G131"/>
          <cell r="H131"/>
          <cell r="I131"/>
          <cell r="J131"/>
          <cell r="K131"/>
          <cell r="L131"/>
          <cell r="M131"/>
          <cell r="N131"/>
        </row>
        <row r="132">
          <cell r="B132"/>
          <cell r="C132"/>
          <cell r="D132"/>
          <cell r="E132"/>
          <cell r="F132"/>
          <cell r="G132"/>
          <cell r="H132"/>
          <cell r="I132"/>
          <cell r="J132"/>
          <cell r="K132"/>
          <cell r="L132"/>
          <cell r="M132"/>
          <cell r="N132"/>
        </row>
        <row r="133">
          <cell r="B133" t="str">
            <v>DATOS ESPECÍFICOS</v>
          </cell>
          <cell r="C133"/>
          <cell r="D133"/>
          <cell r="E133"/>
          <cell r="F133"/>
          <cell r="G133"/>
          <cell r="H133"/>
          <cell r="I133"/>
          <cell r="J133"/>
          <cell r="K133"/>
          <cell r="L133"/>
          <cell r="M133"/>
          <cell r="N133"/>
        </row>
        <row r="134">
          <cell r="B134" t="str">
            <v>ITEM</v>
          </cell>
          <cell r="C134" t="str">
            <v>DESCRIPCIÓN</v>
          </cell>
          <cell r="D134"/>
          <cell r="E134"/>
          <cell r="F134"/>
          <cell r="G134"/>
          <cell r="H134"/>
          <cell r="I134"/>
          <cell r="J134"/>
          <cell r="K134" t="str">
            <v>PRECIO</v>
          </cell>
          <cell r="L134" t="str">
            <v>UNIDAD</v>
          </cell>
          <cell r="M134"/>
          <cell r="N134" t="str">
            <v>CANTIDAD TOTAL</v>
          </cell>
        </row>
        <row r="135">
          <cell r="B135"/>
          <cell r="C135" t="e">
            <v>#N/A</v>
          </cell>
          <cell r="D135"/>
          <cell r="E135"/>
          <cell r="F135"/>
          <cell r="G135"/>
          <cell r="H135"/>
          <cell r="I135"/>
          <cell r="J135"/>
          <cell r="K135">
            <v>0</v>
          </cell>
          <cell r="L135" t="e">
            <v>#N/A</v>
          </cell>
          <cell r="M135"/>
          <cell r="N135">
            <v>0</v>
          </cell>
        </row>
        <row r="136">
          <cell r="B136"/>
          <cell r="C136"/>
          <cell r="D136"/>
          <cell r="E136"/>
          <cell r="F136"/>
          <cell r="G136"/>
          <cell r="H136"/>
          <cell r="I136"/>
          <cell r="J136"/>
          <cell r="K136"/>
          <cell r="L136"/>
          <cell r="M136"/>
          <cell r="N136"/>
        </row>
        <row r="137">
          <cell r="B137" t="str">
            <v>I. EQUIPO</v>
          </cell>
          <cell r="C137"/>
          <cell r="D137"/>
          <cell r="E137"/>
          <cell r="F137"/>
          <cell r="G137"/>
          <cell r="H137"/>
          <cell r="I137"/>
          <cell r="J137"/>
          <cell r="K137"/>
          <cell r="L137"/>
          <cell r="M137"/>
          <cell r="N137"/>
        </row>
        <row r="138">
          <cell r="B138"/>
          <cell r="C138"/>
          <cell r="D138"/>
          <cell r="E138"/>
          <cell r="F138"/>
          <cell r="G138"/>
          <cell r="H138"/>
          <cell r="I138"/>
          <cell r="J138"/>
          <cell r="K138"/>
          <cell r="L138"/>
          <cell r="M138"/>
          <cell r="N138"/>
        </row>
        <row r="139">
          <cell r="B139" t="str">
            <v>DESCRIPCIÓN</v>
          </cell>
          <cell r="C139"/>
          <cell r="D139"/>
          <cell r="E139"/>
          <cell r="F139"/>
          <cell r="G139"/>
          <cell r="H139"/>
          <cell r="I139" t="str">
            <v>TIPO</v>
          </cell>
          <cell r="J139" t="str">
            <v>UNIDAD</v>
          </cell>
          <cell r="K139" t="str">
            <v>TARIFA</v>
          </cell>
          <cell r="L139" t="str">
            <v>RENDIMIENTO</v>
          </cell>
          <cell r="M139"/>
          <cell r="N139" t="str">
            <v>Vr. UNITARIO</v>
          </cell>
        </row>
        <row r="140">
          <cell r="B140" t="str">
            <v/>
          </cell>
          <cell r="C140"/>
          <cell r="D140"/>
          <cell r="E140"/>
          <cell r="F140"/>
          <cell r="G140"/>
          <cell r="H140"/>
          <cell r="I140"/>
          <cell r="J140" t="str">
            <v/>
          </cell>
          <cell r="K140">
            <v>0</v>
          </cell>
          <cell r="L140"/>
          <cell r="M140"/>
          <cell r="N140">
            <v>0</v>
          </cell>
        </row>
        <row r="141">
          <cell r="B141" t="str">
            <v/>
          </cell>
          <cell r="C141"/>
          <cell r="D141"/>
          <cell r="E141"/>
          <cell r="F141"/>
          <cell r="G141"/>
          <cell r="H141"/>
          <cell r="I141"/>
          <cell r="J141" t="str">
            <v/>
          </cell>
          <cell r="K141">
            <v>0</v>
          </cell>
          <cell r="L141"/>
          <cell r="M141"/>
          <cell r="N141">
            <v>0</v>
          </cell>
        </row>
        <row r="142">
          <cell r="B142" t="str">
            <v/>
          </cell>
          <cell r="C142"/>
          <cell r="D142"/>
          <cell r="E142"/>
          <cell r="F142"/>
          <cell r="G142"/>
          <cell r="H142"/>
          <cell r="I142"/>
          <cell r="J142" t="str">
            <v/>
          </cell>
          <cell r="K142">
            <v>0</v>
          </cell>
          <cell r="L142"/>
          <cell r="M142"/>
          <cell r="N142">
            <v>0</v>
          </cell>
        </row>
        <row r="143">
          <cell r="B143" t="str">
            <v/>
          </cell>
          <cell r="C143"/>
          <cell r="D143"/>
          <cell r="E143"/>
          <cell r="F143"/>
          <cell r="G143"/>
          <cell r="H143"/>
          <cell r="I143"/>
          <cell r="J143" t="str">
            <v/>
          </cell>
          <cell r="K143">
            <v>0</v>
          </cell>
          <cell r="L143"/>
          <cell r="M143"/>
          <cell r="N143">
            <v>0</v>
          </cell>
        </row>
        <row r="144">
          <cell r="B144" t="str">
            <v/>
          </cell>
          <cell r="C144"/>
          <cell r="D144"/>
          <cell r="E144"/>
          <cell r="F144"/>
          <cell r="G144"/>
          <cell r="H144"/>
          <cell r="I144"/>
          <cell r="J144" t="str">
            <v/>
          </cell>
          <cell r="K144">
            <v>0</v>
          </cell>
          <cell r="L144"/>
          <cell r="M144"/>
          <cell r="N144">
            <v>0</v>
          </cell>
        </row>
        <row r="145">
          <cell r="B145" t="str">
            <v>Herramienta menor %</v>
          </cell>
          <cell r="C145"/>
          <cell r="D145"/>
          <cell r="E145"/>
          <cell r="F145"/>
          <cell r="G145"/>
          <cell r="H145"/>
          <cell r="I145"/>
          <cell r="J145" t="str">
            <v>% de M.O</v>
          </cell>
          <cell r="K145">
            <v>0.05</v>
          </cell>
          <cell r="L145"/>
          <cell r="M145"/>
          <cell r="N145">
            <v>0</v>
          </cell>
        </row>
        <row r="146">
          <cell r="B146" t="str">
            <v/>
          </cell>
          <cell r="C146"/>
          <cell r="D146"/>
          <cell r="E146"/>
          <cell r="F146"/>
          <cell r="G146"/>
          <cell r="H146"/>
          <cell r="I146"/>
          <cell r="J146"/>
          <cell r="K146"/>
          <cell r="L146"/>
          <cell r="M146"/>
          <cell r="N146"/>
        </row>
        <row r="147">
          <cell r="B147" t="str">
            <v>SUBTOTAL $</v>
          </cell>
          <cell r="C147"/>
          <cell r="D147"/>
          <cell r="E147"/>
          <cell r="F147"/>
          <cell r="G147"/>
          <cell r="H147"/>
          <cell r="I147"/>
          <cell r="J147"/>
          <cell r="K147"/>
          <cell r="L147"/>
          <cell r="M147"/>
          <cell r="N147">
            <v>0</v>
          </cell>
        </row>
        <row r="148">
          <cell r="B148"/>
          <cell r="C148"/>
          <cell r="D148"/>
          <cell r="E148"/>
          <cell r="F148"/>
          <cell r="G148"/>
          <cell r="H148"/>
          <cell r="I148"/>
          <cell r="J148"/>
          <cell r="K148"/>
          <cell r="L148"/>
          <cell r="M148"/>
          <cell r="N148"/>
        </row>
        <row r="149">
          <cell r="B149" t="str">
            <v>II. MATERIALES</v>
          </cell>
          <cell r="C149"/>
          <cell r="D149"/>
          <cell r="E149"/>
          <cell r="F149"/>
          <cell r="G149"/>
          <cell r="H149"/>
          <cell r="I149"/>
          <cell r="J149"/>
          <cell r="K149"/>
          <cell r="L149"/>
          <cell r="M149"/>
          <cell r="N149"/>
        </row>
        <row r="150">
          <cell r="B150"/>
          <cell r="C150"/>
          <cell r="D150"/>
          <cell r="E150"/>
          <cell r="F150"/>
          <cell r="G150"/>
          <cell r="H150"/>
          <cell r="I150"/>
          <cell r="J150"/>
          <cell r="K150"/>
          <cell r="L150"/>
          <cell r="M150"/>
          <cell r="N150"/>
        </row>
        <row r="151">
          <cell r="B151" t="str">
            <v>DESCRIPCIÓN</v>
          </cell>
          <cell r="C151"/>
          <cell r="D151"/>
          <cell r="E151"/>
          <cell r="F151"/>
          <cell r="G151"/>
          <cell r="H151"/>
          <cell r="I151"/>
          <cell r="J151" t="str">
            <v>UNIDAD</v>
          </cell>
          <cell r="K151" t="str">
            <v>CANTIDAD</v>
          </cell>
          <cell r="L151" t="str">
            <v>PRECIO UNIT.</v>
          </cell>
          <cell r="M151"/>
          <cell r="N151" t="str">
            <v>Vr. UNITARIO</v>
          </cell>
        </row>
        <row r="152">
          <cell r="B152" t="str">
            <v/>
          </cell>
          <cell r="C152"/>
          <cell r="D152"/>
          <cell r="E152"/>
          <cell r="F152"/>
          <cell r="G152"/>
          <cell r="H152"/>
          <cell r="I152"/>
          <cell r="J152" t="str">
            <v/>
          </cell>
          <cell r="K152"/>
          <cell r="L152">
            <v>0</v>
          </cell>
          <cell r="M152"/>
          <cell r="N152">
            <v>0</v>
          </cell>
        </row>
        <row r="153">
          <cell r="B153" t="str">
            <v/>
          </cell>
          <cell r="C153"/>
          <cell r="D153"/>
          <cell r="E153"/>
          <cell r="F153"/>
          <cell r="G153"/>
          <cell r="H153"/>
          <cell r="I153"/>
          <cell r="J153" t="str">
            <v/>
          </cell>
          <cell r="K153"/>
          <cell r="L153">
            <v>0</v>
          </cell>
          <cell r="M153"/>
          <cell r="N153">
            <v>0</v>
          </cell>
        </row>
        <row r="154">
          <cell r="B154" t="str">
            <v/>
          </cell>
          <cell r="C154"/>
          <cell r="D154"/>
          <cell r="E154"/>
          <cell r="F154"/>
          <cell r="G154"/>
          <cell r="H154"/>
          <cell r="I154"/>
          <cell r="J154" t="str">
            <v/>
          </cell>
          <cell r="K154"/>
          <cell r="L154">
            <v>0</v>
          </cell>
          <cell r="M154"/>
          <cell r="N154">
            <v>0</v>
          </cell>
        </row>
        <row r="155">
          <cell r="B155" t="str">
            <v/>
          </cell>
          <cell r="C155"/>
          <cell r="D155"/>
          <cell r="E155"/>
          <cell r="F155"/>
          <cell r="G155"/>
          <cell r="H155"/>
          <cell r="I155"/>
          <cell r="J155" t="str">
            <v/>
          </cell>
          <cell r="K155"/>
          <cell r="L155">
            <v>0</v>
          </cell>
          <cell r="M155"/>
          <cell r="N155">
            <v>0</v>
          </cell>
        </row>
        <row r="156">
          <cell r="B156" t="str">
            <v/>
          </cell>
          <cell r="C156"/>
          <cell r="D156"/>
          <cell r="E156"/>
          <cell r="F156"/>
          <cell r="G156"/>
          <cell r="H156"/>
          <cell r="I156"/>
          <cell r="J156" t="str">
            <v/>
          </cell>
          <cell r="K156"/>
          <cell r="L156">
            <v>0</v>
          </cell>
          <cell r="M156"/>
          <cell r="N156">
            <v>0</v>
          </cell>
        </row>
        <row r="157">
          <cell r="B157" t="str">
            <v/>
          </cell>
          <cell r="C157"/>
          <cell r="D157"/>
          <cell r="E157"/>
          <cell r="F157"/>
          <cell r="G157"/>
          <cell r="H157"/>
          <cell r="I157"/>
          <cell r="J157" t="str">
            <v/>
          </cell>
          <cell r="K157"/>
          <cell r="L157"/>
          <cell r="M157"/>
          <cell r="N157"/>
        </row>
        <row r="158">
          <cell r="B158" t="str">
            <v>SUBTOTAL $</v>
          </cell>
          <cell r="C158"/>
          <cell r="D158"/>
          <cell r="E158"/>
          <cell r="F158"/>
          <cell r="G158"/>
          <cell r="H158"/>
          <cell r="I158"/>
          <cell r="J158"/>
          <cell r="K158"/>
          <cell r="L158"/>
          <cell r="M158"/>
          <cell r="N158">
            <v>0</v>
          </cell>
        </row>
        <row r="159">
          <cell r="B159"/>
          <cell r="C159"/>
          <cell r="D159"/>
          <cell r="E159"/>
          <cell r="F159"/>
          <cell r="G159"/>
          <cell r="H159"/>
          <cell r="I159"/>
          <cell r="J159"/>
          <cell r="K159"/>
          <cell r="L159"/>
          <cell r="M159"/>
          <cell r="N159"/>
        </row>
        <row r="160">
          <cell r="B160" t="str">
            <v>III. TRANSPORTES</v>
          </cell>
          <cell r="C160"/>
          <cell r="D160"/>
          <cell r="E160"/>
          <cell r="F160"/>
          <cell r="G160"/>
          <cell r="H160"/>
          <cell r="I160"/>
          <cell r="J160"/>
          <cell r="K160"/>
          <cell r="L160"/>
          <cell r="M160"/>
          <cell r="N160"/>
        </row>
        <row r="161">
          <cell r="B161"/>
          <cell r="C161"/>
          <cell r="D161"/>
          <cell r="E161"/>
          <cell r="F161"/>
          <cell r="G161"/>
          <cell r="H161"/>
          <cell r="I161"/>
          <cell r="J161"/>
          <cell r="K161"/>
          <cell r="L161"/>
          <cell r="M161"/>
          <cell r="N161"/>
        </row>
        <row r="162">
          <cell r="B162" t="str">
            <v>MATERIAL O EQUIPO</v>
          </cell>
          <cell r="C162"/>
          <cell r="D162"/>
          <cell r="E162"/>
          <cell r="F162"/>
          <cell r="G162"/>
          <cell r="H162" t="str">
            <v>UNIDAD</v>
          </cell>
          <cell r="I162" t="str">
            <v>CANTIDAD (1)</v>
          </cell>
          <cell r="J162" t="str">
            <v>DISTANCIA (2) en km</v>
          </cell>
          <cell r="K162" t="str">
            <v>(1) * (2)</v>
          </cell>
          <cell r="L162" t="str">
            <v>TARIFA</v>
          </cell>
          <cell r="M162"/>
          <cell r="N162" t="str">
            <v>Vr. UNITARIO</v>
          </cell>
        </row>
        <row r="163">
          <cell r="B163" t="str">
            <v/>
          </cell>
          <cell r="C163"/>
          <cell r="D163"/>
          <cell r="E163"/>
          <cell r="F163"/>
          <cell r="G163"/>
          <cell r="H163" t="str">
            <v/>
          </cell>
          <cell r="I163"/>
          <cell r="J163"/>
          <cell r="K163">
            <v>0</v>
          </cell>
          <cell r="L163">
            <v>0</v>
          </cell>
          <cell r="M163"/>
          <cell r="N163">
            <v>0</v>
          </cell>
        </row>
        <row r="164">
          <cell r="B164" t="str">
            <v/>
          </cell>
          <cell r="C164"/>
          <cell r="D164"/>
          <cell r="E164"/>
          <cell r="F164"/>
          <cell r="G164"/>
          <cell r="H164" t="str">
            <v/>
          </cell>
          <cell r="I164"/>
          <cell r="J164"/>
          <cell r="K164">
            <v>0</v>
          </cell>
          <cell r="L164">
            <v>0</v>
          </cell>
          <cell r="M164"/>
          <cell r="N164">
            <v>0</v>
          </cell>
        </row>
        <row r="165">
          <cell r="B165" t="str">
            <v/>
          </cell>
          <cell r="C165"/>
          <cell r="D165"/>
          <cell r="E165"/>
          <cell r="F165"/>
          <cell r="G165"/>
          <cell r="H165" t="str">
            <v/>
          </cell>
          <cell r="I165"/>
          <cell r="J165"/>
          <cell r="K165">
            <v>0</v>
          </cell>
          <cell r="L165">
            <v>0</v>
          </cell>
          <cell r="M165"/>
          <cell r="N165">
            <v>0</v>
          </cell>
        </row>
        <row r="166">
          <cell r="B166" t="str">
            <v/>
          </cell>
          <cell r="C166"/>
          <cell r="D166"/>
          <cell r="E166"/>
          <cell r="F166"/>
          <cell r="G166"/>
          <cell r="H166" t="str">
            <v/>
          </cell>
          <cell r="I166"/>
          <cell r="J166"/>
          <cell r="K166"/>
          <cell r="L166"/>
          <cell r="M166"/>
          <cell r="N166">
            <v>0</v>
          </cell>
        </row>
        <row r="167">
          <cell r="B167" t="str">
            <v/>
          </cell>
          <cell r="C167"/>
          <cell r="D167"/>
          <cell r="E167"/>
          <cell r="F167"/>
          <cell r="G167"/>
          <cell r="H167" t="str">
            <v/>
          </cell>
          <cell r="I167"/>
          <cell r="J167"/>
          <cell r="K167"/>
          <cell r="L167"/>
          <cell r="M167"/>
          <cell r="N167">
            <v>0</v>
          </cell>
        </row>
        <row r="168">
          <cell r="B168" t="str">
            <v/>
          </cell>
          <cell r="C168"/>
          <cell r="D168"/>
          <cell r="E168"/>
          <cell r="F168"/>
          <cell r="G168"/>
          <cell r="H168"/>
          <cell r="I168"/>
          <cell r="J168"/>
          <cell r="K168"/>
          <cell r="L168"/>
          <cell r="M168"/>
          <cell r="N168"/>
        </row>
        <row r="169">
          <cell r="B169" t="str">
            <v>SUBTOTAL $</v>
          </cell>
          <cell r="C169"/>
          <cell r="D169"/>
          <cell r="E169"/>
          <cell r="F169"/>
          <cell r="G169"/>
          <cell r="H169"/>
          <cell r="I169"/>
          <cell r="J169"/>
          <cell r="K169"/>
          <cell r="L169"/>
          <cell r="M169"/>
          <cell r="N169">
            <v>0</v>
          </cell>
        </row>
        <row r="170">
          <cell r="B170"/>
          <cell r="C170"/>
          <cell r="D170"/>
          <cell r="E170"/>
          <cell r="F170"/>
          <cell r="G170"/>
          <cell r="H170"/>
          <cell r="I170"/>
          <cell r="J170"/>
          <cell r="K170"/>
          <cell r="L170"/>
          <cell r="M170"/>
          <cell r="N170"/>
        </row>
        <row r="171">
          <cell r="B171" t="str">
            <v>IV. MANO DE OBRA</v>
          </cell>
          <cell r="C171"/>
          <cell r="D171"/>
          <cell r="E171"/>
          <cell r="F171"/>
          <cell r="G171"/>
          <cell r="H171"/>
          <cell r="I171"/>
          <cell r="J171"/>
          <cell r="K171"/>
          <cell r="L171"/>
          <cell r="M171"/>
          <cell r="N171"/>
        </row>
        <row r="172">
          <cell r="B172"/>
          <cell r="C172"/>
          <cell r="D172"/>
          <cell r="E172"/>
          <cell r="F172"/>
          <cell r="G172"/>
          <cell r="H172"/>
          <cell r="I172"/>
          <cell r="J172"/>
          <cell r="K172"/>
          <cell r="L172"/>
          <cell r="M172"/>
          <cell r="N172"/>
        </row>
        <row r="173">
          <cell r="B173" t="str">
            <v>TRABAJADOR</v>
          </cell>
          <cell r="C173"/>
          <cell r="D173"/>
          <cell r="E173"/>
          <cell r="F173"/>
          <cell r="G173" t="str">
            <v>UNIDAD</v>
          </cell>
          <cell r="H173" t="str">
            <v>CANTIDAD</v>
          </cell>
          <cell r="I173" t="str">
            <v>$/UNIDAD</v>
          </cell>
          <cell r="J173" t="str">
            <v>PRESTACIONES</v>
          </cell>
          <cell r="K173" t="str">
            <v>JORNAL TOTAL</v>
          </cell>
          <cell r="L173" t="str">
            <v>RENDIMIENTO</v>
          </cell>
          <cell r="M173"/>
          <cell r="N173" t="str">
            <v>Vr. UNITARIO</v>
          </cell>
        </row>
        <row r="174">
          <cell r="B174" t="str">
            <v/>
          </cell>
          <cell r="C174"/>
          <cell r="D174"/>
          <cell r="E174"/>
          <cell r="F174"/>
          <cell r="G174" t="str">
            <v/>
          </cell>
          <cell r="H174"/>
          <cell r="I174">
            <v>0</v>
          </cell>
          <cell r="J174">
            <v>0</v>
          </cell>
          <cell r="K174">
            <v>0</v>
          </cell>
          <cell r="L174">
            <v>0</v>
          </cell>
          <cell r="M174"/>
          <cell r="N174">
            <v>0</v>
          </cell>
        </row>
        <row r="175">
          <cell r="B175" t="str">
            <v/>
          </cell>
          <cell r="C175"/>
          <cell r="D175"/>
          <cell r="E175"/>
          <cell r="F175"/>
          <cell r="G175" t="str">
            <v/>
          </cell>
          <cell r="H175"/>
          <cell r="I175">
            <v>0</v>
          </cell>
          <cell r="J175">
            <v>0</v>
          </cell>
          <cell r="K175">
            <v>0</v>
          </cell>
          <cell r="L175">
            <v>0</v>
          </cell>
          <cell r="M175"/>
          <cell r="N175">
            <v>0</v>
          </cell>
        </row>
        <row r="176">
          <cell r="B176" t="str">
            <v/>
          </cell>
          <cell r="C176"/>
          <cell r="D176"/>
          <cell r="E176"/>
          <cell r="F176"/>
          <cell r="G176" t="str">
            <v/>
          </cell>
          <cell r="H176"/>
          <cell r="I176">
            <v>0</v>
          </cell>
          <cell r="J176">
            <v>0</v>
          </cell>
          <cell r="K176">
            <v>0</v>
          </cell>
          <cell r="L176"/>
          <cell r="M176"/>
          <cell r="N176">
            <v>0</v>
          </cell>
        </row>
        <row r="177">
          <cell r="B177" t="str">
            <v/>
          </cell>
          <cell r="C177"/>
          <cell r="D177"/>
          <cell r="E177"/>
          <cell r="F177"/>
          <cell r="G177" t="str">
            <v/>
          </cell>
          <cell r="H177"/>
          <cell r="I177">
            <v>0</v>
          </cell>
          <cell r="J177">
            <v>0</v>
          </cell>
          <cell r="K177">
            <v>0</v>
          </cell>
          <cell r="L177"/>
          <cell r="M177"/>
          <cell r="N177">
            <v>0</v>
          </cell>
        </row>
        <row r="178">
          <cell r="B178" t="str">
            <v/>
          </cell>
          <cell r="C178"/>
          <cell r="D178"/>
          <cell r="E178"/>
          <cell r="F178"/>
          <cell r="G178" t="str">
            <v/>
          </cell>
          <cell r="H178"/>
          <cell r="I178">
            <v>0</v>
          </cell>
          <cell r="J178">
            <v>0</v>
          </cell>
          <cell r="K178">
            <v>0</v>
          </cell>
          <cell r="L178"/>
          <cell r="M178"/>
          <cell r="N178"/>
        </row>
        <row r="179">
          <cell r="B179" t="str">
            <v>SUBTOTAL $</v>
          </cell>
          <cell r="C179"/>
          <cell r="D179"/>
          <cell r="E179"/>
          <cell r="F179"/>
          <cell r="G179"/>
          <cell r="H179"/>
          <cell r="I179"/>
          <cell r="J179"/>
          <cell r="K179"/>
          <cell r="L179"/>
          <cell r="M179"/>
          <cell r="N179">
            <v>0</v>
          </cell>
        </row>
        <row r="180">
          <cell r="B180"/>
          <cell r="C180"/>
          <cell r="D180"/>
          <cell r="E180"/>
          <cell r="F180"/>
          <cell r="G180"/>
          <cell r="H180"/>
          <cell r="I180"/>
          <cell r="J180"/>
          <cell r="K180"/>
          <cell r="L180"/>
          <cell r="M180"/>
          <cell r="N180"/>
        </row>
        <row r="181">
          <cell r="B181" t="str">
            <v>TOTAL COSTO DIRECTO $</v>
          </cell>
          <cell r="C181"/>
          <cell r="D181"/>
          <cell r="E181"/>
          <cell r="F181"/>
          <cell r="G181"/>
          <cell r="H181"/>
          <cell r="I181"/>
          <cell r="J181"/>
          <cell r="K181"/>
          <cell r="L181"/>
          <cell r="M181"/>
          <cell r="N181">
            <v>0</v>
          </cell>
        </row>
        <row r="182">
          <cell r="B182"/>
          <cell r="C182"/>
          <cell r="D182"/>
          <cell r="E182"/>
          <cell r="F182"/>
          <cell r="G182"/>
          <cell r="H182"/>
          <cell r="I182"/>
          <cell r="J182"/>
          <cell r="K182"/>
          <cell r="L182"/>
          <cell r="M182"/>
          <cell r="N182"/>
        </row>
        <row r="183">
          <cell r="B183"/>
          <cell r="C183"/>
          <cell r="D183"/>
          <cell r="E183"/>
          <cell r="F183"/>
          <cell r="G183"/>
          <cell r="H183"/>
          <cell r="I183"/>
          <cell r="J183"/>
          <cell r="K183"/>
          <cell r="L183"/>
          <cell r="M183"/>
          <cell r="N183"/>
        </row>
        <row r="184">
          <cell r="B184"/>
          <cell r="C184"/>
          <cell r="D184"/>
          <cell r="E184"/>
          <cell r="F184"/>
          <cell r="G184"/>
          <cell r="H184"/>
          <cell r="I184"/>
          <cell r="J184"/>
          <cell r="K184"/>
          <cell r="L184"/>
          <cell r="M184"/>
          <cell r="N184"/>
        </row>
        <row r="185">
          <cell r="B185"/>
          <cell r="C185"/>
          <cell r="D185"/>
          <cell r="E185"/>
          <cell r="F185"/>
          <cell r="G185"/>
          <cell r="H185"/>
          <cell r="I185"/>
          <cell r="J185"/>
          <cell r="K185"/>
          <cell r="L185"/>
          <cell r="M185"/>
          <cell r="N185"/>
        </row>
        <row r="186">
          <cell r="B186"/>
          <cell r="C186"/>
          <cell r="D186"/>
          <cell r="E186"/>
          <cell r="F186"/>
          <cell r="G186"/>
          <cell r="H186"/>
          <cell r="I186"/>
          <cell r="J186"/>
          <cell r="K186"/>
          <cell r="L186"/>
          <cell r="M186"/>
          <cell r="N186"/>
        </row>
        <row r="187">
          <cell r="B187"/>
          <cell r="C187"/>
          <cell r="D187"/>
          <cell r="E187"/>
          <cell r="F187"/>
          <cell r="G187"/>
          <cell r="H187"/>
          <cell r="I187"/>
          <cell r="J187"/>
          <cell r="K187"/>
          <cell r="L187"/>
          <cell r="M187"/>
          <cell r="N187"/>
        </row>
        <row r="188">
          <cell r="B188"/>
          <cell r="C188"/>
          <cell r="D188"/>
          <cell r="E188"/>
          <cell r="F188"/>
          <cell r="G188"/>
          <cell r="H188"/>
          <cell r="I188"/>
          <cell r="J188"/>
          <cell r="K188"/>
          <cell r="L188"/>
          <cell r="M188"/>
          <cell r="N188"/>
        </row>
        <row r="189">
          <cell r="B189" t="str">
            <v>SUMINISTRO E INSTALACION DE BOMBA SUMERGIBLE TIPO LAPICERO PARA LA COMUNIDAD DEL CENTRO POBLADO CAMPO ALEGRE EN EL MUNICIPIO DE CAUCASIA ANTIOQUIA.</v>
          </cell>
          <cell r="C189"/>
          <cell r="D189"/>
          <cell r="E189"/>
          <cell r="F189"/>
          <cell r="G189"/>
          <cell r="H189"/>
          <cell r="I189"/>
          <cell r="J189"/>
          <cell r="K189"/>
          <cell r="L189"/>
          <cell r="M189"/>
          <cell r="N189"/>
        </row>
        <row r="190">
          <cell r="B190"/>
          <cell r="C190"/>
          <cell r="D190"/>
          <cell r="E190"/>
          <cell r="F190"/>
          <cell r="G190"/>
          <cell r="H190"/>
          <cell r="I190"/>
          <cell r="J190"/>
          <cell r="K190"/>
          <cell r="L190"/>
          <cell r="M190"/>
          <cell r="N190"/>
        </row>
        <row r="191">
          <cell r="B191"/>
          <cell r="C191"/>
          <cell r="D191"/>
          <cell r="E191"/>
          <cell r="F191"/>
          <cell r="G191"/>
          <cell r="H191"/>
          <cell r="I191"/>
          <cell r="J191"/>
          <cell r="K191"/>
          <cell r="L191"/>
          <cell r="M191"/>
          <cell r="N191"/>
        </row>
        <row r="192">
          <cell r="B192"/>
          <cell r="C192" t="e">
            <v>#N/A</v>
          </cell>
          <cell r="D192"/>
          <cell r="E192"/>
          <cell r="F192"/>
          <cell r="G192"/>
          <cell r="H192"/>
          <cell r="I192"/>
          <cell r="J192"/>
          <cell r="K192"/>
          <cell r="L192"/>
          <cell r="M192"/>
          <cell r="N192"/>
        </row>
        <row r="193">
          <cell r="B193" t="str">
            <v>ANALISIS DE PRECIO UNITARIO.</v>
          </cell>
          <cell r="C193"/>
          <cell r="D193"/>
          <cell r="E193"/>
          <cell r="F193"/>
          <cell r="G193"/>
          <cell r="H193"/>
          <cell r="I193"/>
          <cell r="J193"/>
          <cell r="K193"/>
          <cell r="L193"/>
          <cell r="M193"/>
          <cell r="N193"/>
        </row>
        <row r="194">
          <cell r="B194"/>
          <cell r="C194"/>
          <cell r="D194"/>
          <cell r="E194"/>
          <cell r="F194"/>
          <cell r="G194"/>
          <cell r="H194"/>
          <cell r="I194"/>
          <cell r="J194"/>
          <cell r="K194"/>
          <cell r="L194"/>
          <cell r="M194"/>
          <cell r="N194"/>
        </row>
        <row r="195">
          <cell r="B195"/>
          <cell r="C195"/>
          <cell r="D195"/>
          <cell r="E195"/>
          <cell r="F195"/>
          <cell r="G195"/>
          <cell r="H195"/>
          <cell r="I195"/>
          <cell r="J195"/>
          <cell r="K195"/>
          <cell r="L195"/>
          <cell r="M195"/>
          <cell r="N195"/>
        </row>
        <row r="196">
          <cell r="B196" t="str">
            <v>DATOS ESPECÍFICOS</v>
          </cell>
          <cell r="C196"/>
          <cell r="D196"/>
          <cell r="E196"/>
          <cell r="F196"/>
          <cell r="G196"/>
          <cell r="H196"/>
          <cell r="I196"/>
          <cell r="J196"/>
          <cell r="K196"/>
          <cell r="L196"/>
          <cell r="M196"/>
          <cell r="N196"/>
        </row>
        <row r="197">
          <cell r="B197" t="str">
            <v>ITEM</v>
          </cell>
          <cell r="C197" t="str">
            <v>DESCRIPCIÓN</v>
          </cell>
          <cell r="D197"/>
          <cell r="E197"/>
          <cell r="F197"/>
          <cell r="G197"/>
          <cell r="H197"/>
          <cell r="I197"/>
          <cell r="J197"/>
          <cell r="K197" t="str">
            <v>PRECIO</v>
          </cell>
          <cell r="L197" t="str">
            <v>UNIDAD</v>
          </cell>
          <cell r="M197"/>
          <cell r="N197" t="str">
            <v>CANTIDAD TOTAL</v>
          </cell>
        </row>
        <row r="198">
          <cell r="B198"/>
          <cell r="C198" t="e">
            <v>#N/A</v>
          </cell>
          <cell r="D198"/>
          <cell r="E198"/>
          <cell r="F198"/>
          <cell r="G198"/>
          <cell r="H198"/>
          <cell r="I198"/>
          <cell r="J198"/>
          <cell r="K198">
            <v>0</v>
          </cell>
          <cell r="L198" t="e">
            <v>#N/A</v>
          </cell>
          <cell r="M198"/>
          <cell r="N198">
            <v>0</v>
          </cell>
        </row>
        <row r="199">
          <cell r="B199"/>
          <cell r="C199"/>
          <cell r="D199"/>
          <cell r="E199"/>
          <cell r="F199"/>
          <cell r="G199"/>
          <cell r="H199"/>
          <cell r="I199"/>
          <cell r="J199"/>
          <cell r="K199"/>
          <cell r="L199"/>
          <cell r="M199"/>
          <cell r="N199"/>
        </row>
        <row r="200">
          <cell r="B200" t="str">
            <v>I. EQUIPO</v>
          </cell>
          <cell r="C200"/>
          <cell r="D200"/>
          <cell r="E200"/>
          <cell r="F200"/>
          <cell r="G200"/>
          <cell r="H200"/>
          <cell r="I200"/>
          <cell r="J200"/>
          <cell r="K200"/>
          <cell r="L200"/>
          <cell r="M200"/>
          <cell r="N200"/>
        </row>
        <row r="201">
          <cell r="B201"/>
          <cell r="C201"/>
          <cell r="D201"/>
          <cell r="E201"/>
          <cell r="F201"/>
          <cell r="G201"/>
          <cell r="H201"/>
          <cell r="I201"/>
          <cell r="J201"/>
          <cell r="K201"/>
          <cell r="L201"/>
          <cell r="M201"/>
          <cell r="N201"/>
        </row>
        <row r="202">
          <cell r="B202" t="str">
            <v>DESCRIPCIÓN</v>
          </cell>
          <cell r="C202"/>
          <cell r="D202"/>
          <cell r="E202"/>
          <cell r="F202"/>
          <cell r="G202"/>
          <cell r="H202"/>
          <cell r="I202" t="str">
            <v>TIPO</v>
          </cell>
          <cell r="J202" t="str">
            <v>UNIDAD</v>
          </cell>
          <cell r="K202" t="str">
            <v>TARIFA</v>
          </cell>
          <cell r="L202" t="str">
            <v>RENDIMIENTO</v>
          </cell>
          <cell r="M202"/>
          <cell r="N202" t="str">
            <v>Vr. UNITARIO</v>
          </cell>
        </row>
        <row r="203">
          <cell r="B203" t="str">
            <v/>
          </cell>
          <cell r="C203"/>
          <cell r="D203"/>
          <cell r="E203"/>
          <cell r="F203"/>
          <cell r="G203"/>
          <cell r="H203"/>
          <cell r="I203"/>
          <cell r="J203" t="str">
            <v/>
          </cell>
          <cell r="K203">
            <v>0</v>
          </cell>
          <cell r="L203">
            <v>0.125</v>
          </cell>
          <cell r="M203"/>
          <cell r="N203">
            <v>0</v>
          </cell>
        </row>
        <row r="204">
          <cell r="B204" t="str">
            <v/>
          </cell>
          <cell r="C204"/>
          <cell r="D204"/>
          <cell r="E204"/>
          <cell r="F204"/>
          <cell r="G204"/>
          <cell r="H204"/>
          <cell r="I204"/>
          <cell r="J204" t="str">
            <v/>
          </cell>
          <cell r="K204">
            <v>0</v>
          </cell>
          <cell r="L204">
            <v>0.125</v>
          </cell>
          <cell r="M204"/>
          <cell r="N204">
            <v>0</v>
          </cell>
        </row>
        <row r="205">
          <cell r="B205" t="str">
            <v/>
          </cell>
          <cell r="C205"/>
          <cell r="D205"/>
          <cell r="E205"/>
          <cell r="F205"/>
          <cell r="G205"/>
          <cell r="H205"/>
          <cell r="I205"/>
          <cell r="J205" t="str">
            <v/>
          </cell>
          <cell r="K205">
            <v>0</v>
          </cell>
          <cell r="L205">
            <v>5</v>
          </cell>
          <cell r="M205"/>
          <cell r="N205">
            <v>0</v>
          </cell>
        </row>
        <row r="206">
          <cell r="B206" t="str">
            <v/>
          </cell>
          <cell r="C206"/>
          <cell r="D206"/>
          <cell r="E206"/>
          <cell r="F206"/>
          <cell r="G206"/>
          <cell r="H206"/>
          <cell r="I206"/>
          <cell r="J206" t="str">
            <v/>
          </cell>
          <cell r="K206">
            <v>0</v>
          </cell>
          <cell r="L206">
            <v>0.33333333333333331</v>
          </cell>
          <cell r="M206"/>
          <cell r="N206">
            <v>0</v>
          </cell>
        </row>
        <row r="207">
          <cell r="B207" t="str">
            <v/>
          </cell>
          <cell r="C207"/>
          <cell r="D207"/>
          <cell r="E207"/>
          <cell r="F207"/>
          <cell r="G207"/>
          <cell r="H207"/>
          <cell r="I207"/>
          <cell r="J207" t="str">
            <v/>
          </cell>
          <cell r="K207">
            <v>0</v>
          </cell>
          <cell r="L207"/>
          <cell r="M207"/>
          <cell r="N207">
            <v>0</v>
          </cell>
        </row>
        <row r="208">
          <cell r="B208" t="str">
            <v>Herramienta menor %</v>
          </cell>
          <cell r="C208"/>
          <cell r="D208"/>
          <cell r="E208"/>
          <cell r="F208"/>
          <cell r="G208"/>
          <cell r="H208"/>
          <cell r="I208"/>
          <cell r="J208" t="str">
            <v>% de M.O</v>
          </cell>
          <cell r="K208">
            <v>0.05</v>
          </cell>
          <cell r="L208"/>
          <cell r="M208"/>
          <cell r="N208">
            <v>0</v>
          </cell>
        </row>
        <row r="209">
          <cell r="B209" t="str">
            <v/>
          </cell>
          <cell r="C209"/>
          <cell r="D209"/>
          <cell r="E209"/>
          <cell r="F209"/>
          <cell r="G209"/>
          <cell r="H209"/>
          <cell r="I209"/>
          <cell r="J209"/>
          <cell r="K209"/>
          <cell r="L209"/>
          <cell r="M209"/>
          <cell r="N209"/>
        </row>
        <row r="210">
          <cell r="B210" t="str">
            <v>SUBTOTAL $</v>
          </cell>
          <cell r="C210"/>
          <cell r="D210"/>
          <cell r="E210"/>
          <cell r="F210"/>
          <cell r="G210"/>
          <cell r="H210"/>
          <cell r="I210"/>
          <cell r="J210"/>
          <cell r="K210"/>
          <cell r="L210"/>
          <cell r="M210"/>
          <cell r="N210">
            <v>0</v>
          </cell>
        </row>
        <row r="211">
          <cell r="B211"/>
          <cell r="C211"/>
          <cell r="D211"/>
          <cell r="E211"/>
          <cell r="F211"/>
          <cell r="G211"/>
          <cell r="H211"/>
          <cell r="I211"/>
          <cell r="J211"/>
          <cell r="K211"/>
          <cell r="L211"/>
          <cell r="M211"/>
          <cell r="N211"/>
        </row>
        <row r="212">
          <cell r="B212" t="str">
            <v>II. MATERIALES</v>
          </cell>
          <cell r="C212"/>
          <cell r="D212"/>
          <cell r="E212"/>
          <cell r="F212"/>
          <cell r="G212"/>
          <cell r="H212"/>
          <cell r="I212"/>
          <cell r="J212"/>
          <cell r="K212"/>
          <cell r="L212"/>
          <cell r="M212"/>
          <cell r="N212"/>
        </row>
        <row r="213">
          <cell r="B213"/>
          <cell r="C213"/>
          <cell r="D213"/>
          <cell r="E213"/>
          <cell r="F213"/>
          <cell r="G213"/>
          <cell r="H213"/>
          <cell r="I213"/>
          <cell r="J213"/>
          <cell r="K213"/>
          <cell r="L213"/>
          <cell r="M213"/>
          <cell r="N213"/>
        </row>
        <row r="214">
          <cell r="B214" t="str">
            <v>DESCRIPCIÓN</v>
          </cell>
          <cell r="C214"/>
          <cell r="D214"/>
          <cell r="E214"/>
          <cell r="F214"/>
          <cell r="G214"/>
          <cell r="H214"/>
          <cell r="I214"/>
          <cell r="J214" t="str">
            <v>UNIDAD</v>
          </cell>
          <cell r="K214" t="str">
            <v>CANTIDAD</v>
          </cell>
          <cell r="L214" t="str">
            <v>PRECIO UNIT.</v>
          </cell>
          <cell r="M214"/>
          <cell r="N214" t="str">
            <v>Vr. UNITARIO</v>
          </cell>
        </row>
        <row r="215">
          <cell r="B215" t="str">
            <v/>
          </cell>
          <cell r="C215"/>
          <cell r="D215"/>
          <cell r="E215"/>
          <cell r="F215"/>
          <cell r="G215"/>
          <cell r="H215"/>
          <cell r="I215"/>
          <cell r="J215" t="str">
            <v/>
          </cell>
          <cell r="K215"/>
          <cell r="L215">
            <v>0</v>
          </cell>
          <cell r="M215"/>
          <cell r="N215">
            <v>0</v>
          </cell>
        </row>
        <row r="216">
          <cell r="B216" t="str">
            <v/>
          </cell>
          <cell r="C216"/>
          <cell r="D216"/>
          <cell r="E216"/>
          <cell r="F216"/>
          <cell r="G216"/>
          <cell r="H216"/>
          <cell r="I216"/>
          <cell r="J216" t="str">
            <v/>
          </cell>
          <cell r="K216"/>
          <cell r="L216">
            <v>0</v>
          </cell>
          <cell r="M216"/>
          <cell r="N216">
            <v>0</v>
          </cell>
        </row>
        <row r="217">
          <cell r="B217" t="str">
            <v/>
          </cell>
          <cell r="C217"/>
          <cell r="D217"/>
          <cell r="E217"/>
          <cell r="F217"/>
          <cell r="G217"/>
          <cell r="H217"/>
          <cell r="I217"/>
          <cell r="J217" t="str">
            <v/>
          </cell>
          <cell r="K217"/>
          <cell r="L217">
            <v>0</v>
          </cell>
          <cell r="M217"/>
          <cell r="N217">
            <v>0</v>
          </cell>
        </row>
        <row r="218">
          <cell r="B218" t="str">
            <v/>
          </cell>
          <cell r="C218"/>
          <cell r="D218"/>
          <cell r="E218"/>
          <cell r="F218"/>
          <cell r="G218"/>
          <cell r="H218"/>
          <cell r="I218"/>
          <cell r="J218" t="str">
            <v/>
          </cell>
          <cell r="K218"/>
          <cell r="L218">
            <v>0</v>
          </cell>
          <cell r="M218"/>
          <cell r="N218">
            <v>0</v>
          </cell>
        </row>
        <row r="219">
          <cell r="B219" t="str">
            <v/>
          </cell>
          <cell r="C219"/>
          <cell r="D219"/>
          <cell r="E219"/>
          <cell r="F219"/>
          <cell r="G219"/>
          <cell r="H219"/>
          <cell r="I219"/>
          <cell r="J219" t="str">
            <v/>
          </cell>
          <cell r="K219"/>
          <cell r="L219">
            <v>0</v>
          </cell>
          <cell r="M219"/>
          <cell r="N219">
            <v>0</v>
          </cell>
        </row>
        <row r="220">
          <cell r="B220" t="str">
            <v/>
          </cell>
          <cell r="C220"/>
          <cell r="D220"/>
          <cell r="E220"/>
          <cell r="F220"/>
          <cell r="G220"/>
          <cell r="H220"/>
          <cell r="I220"/>
          <cell r="J220" t="str">
            <v/>
          </cell>
          <cell r="K220"/>
          <cell r="L220"/>
          <cell r="M220"/>
          <cell r="N220"/>
        </row>
        <row r="221">
          <cell r="B221" t="str">
            <v>SUBTOTAL $</v>
          </cell>
          <cell r="C221"/>
          <cell r="D221"/>
          <cell r="E221"/>
          <cell r="F221"/>
          <cell r="G221"/>
          <cell r="H221"/>
          <cell r="I221"/>
          <cell r="J221"/>
          <cell r="K221"/>
          <cell r="L221"/>
          <cell r="M221"/>
          <cell r="N221">
            <v>0</v>
          </cell>
        </row>
        <row r="222">
          <cell r="B222"/>
          <cell r="C222"/>
          <cell r="D222"/>
          <cell r="E222"/>
          <cell r="F222"/>
          <cell r="G222"/>
          <cell r="H222"/>
          <cell r="I222"/>
          <cell r="J222"/>
          <cell r="K222"/>
          <cell r="L222"/>
          <cell r="M222"/>
          <cell r="N222"/>
        </row>
        <row r="223">
          <cell r="B223" t="str">
            <v>III. TRANSPORTES</v>
          </cell>
          <cell r="C223"/>
          <cell r="D223"/>
          <cell r="E223"/>
          <cell r="F223"/>
          <cell r="G223"/>
          <cell r="H223"/>
          <cell r="I223"/>
          <cell r="J223"/>
          <cell r="K223"/>
          <cell r="L223"/>
          <cell r="M223"/>
          <cell r="N223"/>
        </row>
        <row r="224">
          <cell r="B224"/>
          <cell r="C224"/>
          <cell r="D224"/>
          <cell r="E224"/>
          <cell r="F224"/>
          <cell r="G224"/>
          <cell r="H224"/>
          <cell r="I224"/>
          <cell r="J224"/>
          <cell r="K224"/>
          <cell r="L224"/>
          <cell r="M224"/>
          <cell r="N224"/>
        </row>
        <row r="225">
          <cell r="B225" t="str">
            <v>MATERIAL O EQUIPO</v>
          </cell>
          <cell r="C225"/>
          <cell r="D225"/>
          <cell r="E225"/>
          <cell r="F225"/>
          <cell r="G225"/>
          <cell r="H225" t="str">
            <v>UNIDAD</v>
          </cell>
          <cell r="I225" t="str">
            <v>CANTIDAD (1)</v>
          </cell>
          <cell r="J225" t="str">
            <v>DISTANCIA (2) en km</v>
          </cell>
          <cell r="K225" t="str">
            <v>(1) * (2)</v>
          </cell>
          <cell r="L225" t="str">
            <v>TARIFA</v>
          </cell>
          <cell r="M225"/>
          <cell r="N225" t="str">
            <v>Vr. UNITARIO</v>
          </cell>
        </row>
        <row r="226">
          <cell r="B226" t="str">
            <v/>
          </cell>
          <cell r="C226"/>
          <cell r="D226"/>
          <cell r="E226"/>
          <cell r="F226"/>
          <cell r="G226"/>
          <cell r="H226" t="str">
            <v/>
          </cell>
          <cell r="I226">
            <v>0</v>
          </cell>
          <cell r="J226">
            <v>37</v>
          </cell>
          <cell r="K226">
            <v>0</v>
          </cell>
          <cell r="L226">
            <v>0</v>
          </cell>
          <cell r="M226"/>
          <cell r="N226">
            <v>0</v>
          </cell>
        </row>
        <row r="227">
          <cell r="B227" t="str">
            <v/>
          </cell>
          <cell r="C227"/>
          <cell r="D227"/>
          <cell r="E227"/>
          <cell r="F227"/>
          <cell r="G227"/>
          <cell r="H227" t="str">
            <v/>
          </cell>
          <cell r="I227">
            <v>0</v>
          </cell>
          <cell r="J227">
            <v>37</v>
          </cell>
          <cell r="K227">
            <v>0</v>
          </cell>
          <cell r="L227">
            <v>0</v>
          </cell>
          <cell r="M227"/>
          <cell r="N227">
            <v>0</v>
          </cell>
        </row>
        <row r="228">
          <cell r="B228" t="str">
            <v/>
          </cell>
          <cell r="C228"/>
          <cell r="D228"/>
          <cell r="E228"/>
          <cell r="F228"/>
          <cell r="G228"/>
          <cell r="H228" t="str">
            <v/>
          </cell>
          <cell r="I228"/>
          <cell r="J228"/>
          <cell r="K228">
            <v>0</v>
          </cell>
          <cell r="L228">
            <v>0</v>
          </cell>
          <cell r="M228"/>
          <cell r="N228">
            <v>0</v>
          </cell>
        </row>
        <row r="229">
          <cell r="B229" t="str">
            <v/>
          </cell>
          <cell r="C229"/>
          <cell r="D229"/>
          <cell r="E229"/>
          <cell r="F229"/>
          <cell r="G229"/>
          <cell r="H229" t="str">
            <v/>
          </cell>
          <cell r="I229"/>
          <cell r="J229"/>
          <cell r="K229"/>
          <cell r="L229"/>
          <cell r="M229"/>
          <cell r="N229">
            <v>0</v>
          </cell>
        </row>
        <row r="230">
          <cell r="B230" t="str">
            <v/>
          </cell>
          <cell r="C230"/>
          <cell r="D230"/>
          <cell r="E230"/>
          <cell r="F230"/>
          <cell r="G230"/>
          <cell r="H230" t="str">
            <v/>
          </cell>
          <cell r="I230"/>
          <cell r="J230"/>
          <cell r="K230"/>
          <cell r="L230"/>
          <cell r="M230"/>
          <cell r="N230">
            <v>0</v>
          </cell>
        </row>
        <row r="231">
          <cell r="B231" t="str">
            <v/>
          </cell>
          <cell r="C231"/>
          <cell r="D231"/>
          <cell r="E231"/>
          <cell r="F231"/>
          <cell r="G231"/>
          <cell r="H231"/>
          <cell r="I231"/>
          <cell r="J231"/>
          <cell r="K231"/>
          <cell r="L231"/>
          <cell r="M231"/>
          <cell r="N231"/>
        </row>
        <row r="232">
          <cell r="B232" t="str">
            <v>SUBTOTAL $</v>
          </cell>
          <cell r="C232"/>
          <cell r="D232"/>
          <cell r="E232"/>
          <cell r="F232"/>
          <cell r="G232"/>
          <cell r="H232"/>
          <cell r="I232"/>
          <cell r="J232"/>
          <cell r="K232"/>
          <cell r="L232"/>
          <cell r="M232"/>
          <cell r="N232">
            <v>0</v>
          </cell>
        </row>
        <row r="233">
          <cell r="B233"/>
          <cell r="C233"/>
          <cell r="D233"/>
          <cell r="E233"/>
          <cell r="F233"/>
          <cell r="G233"/>
          <cell r="H233"/>
          <cell r="I233"/>
          <cell r="J233"/>
          <cell r="K233"/>
          <cell r="L233"/>
          <cell r="M233"/>
          <cell r="N233"/>
        </row>
        <row r="234">
          <cell r="B234" t="str">
            <v>IV. MANO DE OBRA</v>
          </cell>
          <cell r="C234"/>
          <cell r="D234"/>
          <cell r="E234"/>
          <cell r="F234"/>
          <cell r="G234"/>
          <cell r="H234"/>
          <cell r="I234"/>
          <cell r="J234"/>
          <cell r="K234"/>
          <cell r="L234"/>
          <cell r="M234"/>
          <cell r="N234"/>
        </row>
        <row r="235">
          <cell r="B235"/>
          <cell r="C235"/>
          <cell r="D235"/>
          <cell r="E235"/>
          <cell r="F235"/>
          <cell r="G235"/>
          <cell r="H235"/>
          <cell r="I235"/>
          <cell r="J235"/>
          <cell r="K235"/>
          <cell r="L235"/>
          <cell r="M235"/>
          <cell r="N235"/>
        </row>
        <row r="236">
          <cell r="B236" t="str">
            <v>TRABAJADOR</v>
          </cell>
          <cell r="C236"/>
          <cell r="D236"/>
          <cell r="E236"/>
          <cell r="F236"/>
          <cell r="G236" t="str">
            <v>UNIDAD</v>
          </cell>
          <cell r="H236" t="str">
            <v>CANTIDAD</v>
          </cell>
          <cell r="I236" t="str">
            <v>$/UNIDAD</v>
          </cell>
          <cell r="J236" t="str">
            <v>PRESTACIONES</v>
          </cell>
          <cell r="K236" t="str">
            <v>JORNAL TOTAL</v>
          </cell>
          <cell r="L236" t="str">
            <v>RENDIMIENTO</v>
          </cell>
          <cell r="M236"/>
          <cell r="N236" t="str">
            <v>Vr. UNITARIO</v>
          </cell>
        </row>
        <row r="237">
          <cell r="B237" t="str">
            <v/>
          </cell>
          <cell r="C237"/>
          <cell r="D237"/>
          <cell r="E237"/>
          <cell r="F237"/>
          <cell r="G237" t="str">
            <v/>
          </cell>
          <cell r="H237">
            <v>1</v>
          </cell>
          <cell r="I237">
            <v>0</v>
          </cell>
          <cell r="J237">
            <v>0</v>
          </cell>
          <cell r="K237">
            <v>0</v>
          </cell>
          <cell r="L237">
            <v>0.22222222222222221</v>
          </cell>
          <cell r="M237"/>
          <cell r="N237">
            <v>0</v>
          </cell>
        </row>
        <row r="238">
          <cell r="B238" t="str">
            <v/>
          </cell>
          <cell r="C238"/>
          <cell r="D238"/>
          <cell r="E238"/>
          <cell r="F238"/>
          <cell r="G238" t="str">
            <v/>
          </cell>
          <cell r="H238">
            <v>1</v>
          </cell>
          <cell r="I238">
            <v>0</v>
          </cell>
          <cell r="J238">
            <v>0</v>
          </cell>
          <cell r="K238">
            <v>0</v>
          </cell>
          <cell r="L238">
            <v>0.22222222222222221</v>
          </cell>
          <cell r="M238"/>
          <cell r="N238">
            <v>0</v>
          </cell>
        </row>
        <row r="239">
          <cell r="B239" t="str">
            <v/>
          </cell>
          <cell r="C239"/>
          <cell r="D239"/>
          <cell r="E239"/>
          <cell r="F239"/>
          <cell r="G239" t="str">
            <v/>
          </cell>
          <cell r="H239">
            <v>6</v>
          </cell>
          <cell r="I239">
            <v>0</v>
          </cell>
          <cell r="J239">
            <v>0</v>
          </cell>
          <cell r="K239">
            <v>0</v>
          </cell>
          <cell r="L239">
            <v>1.3333333333333333</v>
          </cell>
          <cell r="M239"/>
          <cell r="N239">
            <v>0</v>
          </cell>
        </row>
        <row r="240">
          <cell r="B240" t="str">
            <v/>
          </cell>
          <cell r="C240"/>
          <cell r="D240"/>
          <cell r="E240"/>
          <cell r="F240"/>
          <cell r="G240" t="str">
            <v/>
          </cell>
          <cell r="H240"/>
          <cell r="I240">
            <v>0</v>
          </cell>
          <cell r="J240">
            <v>0</v>
          </cell>
          <cell r="K240">
            <v>0</v>
          </cell>
          <cell r="L240"/>
          <cell r="M240"/>
          <cell r="N240">
            <v>0</v>
          </cell>
        </row>
        <row r="241">
          <cell r="B241" t="str">
            <v/>
          </cell>
          <cell r="C241"/>
          <cell r="D241"/>
          <cell r="E241"/>
          <cell r="F241"/>
          <cell r="G241" t="str">
            <v/>
          </cell>
          <cell r="H241"/>
          <cell r="I241">
            <v>0</v>
          </cell>
          <cell r="J241">
            <v>0</v>
          </cell>
          <cell r="K241">
            <v>0</v>
          </cell>
          <cell r="L241"/>
          <cell r="M241"/>
          <cell r="N241"/>
        </row>
        <row r="242">
          <cell r="B242" t="str">
            <v>SUBTOTAL $</v>
          </cell>
          <cell r="C242"/>
          <cell r="D242"/>
          <cell r="E242"/>
          <cell r="F242"/>
          <cell r="G242"/>
          <cell r="H242"/>
          <cell r="I242"/>
          <cell r="J242"/>
          <cell r="K242"/>
          <cell r="L242"/>
          <cell r="M242"/>
          <cell r="N242">
            <v>0</v>
          </cell>
        </row>
        <row r="243">
          <cell r="B243"/>
          <cell r="C243"/>
          <cell r="D243"/>
          <cell r="E243"/>
          <cell r="F243"/>
          <cell r="G243"/>
          <cell r="H243"/>
          <cell r="I243"/>
          <cell r="J243"/>
          <cell r="K243"/>
          <cell r="L243"/>
          <cell r="M243"/>
          <cell r="N243"/>
        </row>
        <row r="244">
          <cell r="B244" t="str">
            <v>TOTAL COSTO DIRECTO $</v>
          </cell>
          <cell r="C244"/>
          <cell r="D244"/>
          <cell r="E244"/>
          <cell r="F244"/>
          <cell r="G244"/>
          <cell r="H244"/>
          <cell r="I244"/>
          <cell r="J244"/>
          <cell r="K244"/>
          <cell r="L244"/>
          <cell r="M244"/>
          <cell r="N244">
            <v>0</v>
          </cell>
        </row>
        <row r="245">
          <cell r="B245"/>
          <cell r="C245"/>
          <cell r="D245"/>
          <cell r="E245"/>
          <cell r="F245"/>
          <cell r="G245"/>
          <cell r="H245"/>
          <cell r="I245"/>
          <cell r="J245"/>
          <cell r="K245"/>
          <cell r="L245"/>
          <cell r="M245"/>
          <cell r="N245"/>
        </row>
        <row r="246">
          <cell r="B246"/>
          <cell r="C246"/>
          <cell r="D246"/>
          <cell r="E246"/>
          <cell r="F246"/>
          <cell r="G246"/>
          <cell r="H246"/>
          <cell r="I246"/>
          <cell r="J246"/>
          <cell r="K246"/>
          <cell r="L246"/>
          <cell r="M246"/>
          <cell r="N246"/>
        </row>
        <row r="247">
          <cell r="B247"/>
          <cell r="C247"/>
          <cell r="D247"/>
          <cell r="E247"/>
          <cell r="F247"/>
          <cell r="G247"/>
          <cell r="H247"/>
          <cell r="I247"/>
          <cell r="J247"/>
          <cell r="K247"/>
          <cell r="L247"/>
          <cell r="M247"/>
          <cell r="N247"/>
        </row>
        <row r="248">
          <cell r="B248"/>
          <cell r="C248"/>
          <cell r="D248"/>
          <cell r="E248"/>
          <cell r="F248"/>
          <cell r="G248"/>
          <cell r="H248"/>
          <cell r="I248"/>
          <cell r="J248"/>
          <cell r="K248"/>
          <cell r="L248"/>
          <cell r="M248"/>
          <cell r="N248"/>
        </row>
        <row r="249">
          <cell r="B249"/>
          <cell r="C249"/>
          <cell r="D249"/>
          <cell r="E249"/>
          <cell r="F249"/>
          <cell r="G249"/>
          <cell r="H249"/>
          <cell r="I249"/>
          <cell r="J249"/>
          <cell r="K249"/>
          <cell r="L249"/>
          <cell r="M249"/>
          <cell r="N249"/>
        </row>
        <row r="250">
          <cell r="B250"/>
          <cell r="C250"/>
          <cell r="D250"/>
          <cell r="E250"/>
          <cell r="F250"/>
          <cell r="G250"/>
          <cell r="H250"/>
          <cell r="I250"/>
          <cell r="J250"/>
          <cell r="K250"/>
          <cell r="L250"/>
          <cell r="M250"/>
          <cell r="N250"/>
        </row>
        <row r="251">
          <cell r="B251"/>
          <cell r="C251"/>
          <cell r="D251"/>
          <cell r="E251"/>
          <cell r="F251"/>
          <cell r="G251"/>
          <cell r="H251"/>
          <cell r="I251"/>
          <cell r="J251"/>
          <cell r="K251"/>
          <cell r="L251"/>
          <cell r="M251"/>
          <cell r="N251"/>
        </row>
        <row r="252">
          <cell r="B252" t="str">
            <v>SUMINISTRO E INSTALACION DE BOMBA SUMERGIBLE TIPO LAPICERO PARA LA COMUNIDAD DEL CENTRO POBLADO CAMPO ALEGRE EN EL MUNICIPIO DE CAUCASIA ANTIOQUIA.</v>
          </cell>
          <cell r="C252"/>
          <cell r="D252"/>
          <cell r="E252"/>
          <cell r="F252"/>
          <cell r="G252"/>
          <cell r="H252"/>
          <cell r="I252"/>
          <cell r="J252"/>
          <cell r="K252"/>
          <cell r="L252"/>
          <cell r="M252"/>
          <cell r="N252"/>
        </row>
        <row r="253">
          <cell r="B253"/>
          <cell r="C253"/>
          <cell r="D253"/>
          <cell r="E253"/>
          <cell r="F253"/>
          <cell r="G253"/>
          <cell r="H253"/>
          <cell r="I253"/>
          <cell r="J253"/>
          <cell r="K253"/>
          <cell r="L253"/>
          <cell r="M253"/>
          <cell r="N253"/>
        </row>
        <row r="254">
          <cell r="B254"/>
          <cell r="C254"/>
          <cell r="D254"/>
          <cell r="E254"/>
          <cell r="F254"/>
          <cell r="G254"/>
          <cell r="H254"/>
          <cell r="I254"/>
          <cell r="J254"/>
          <cell r="K254"/>
          <cell r="L254"/>
          <cell r="M254"/>
          <cell r="N254"/>
        </row>
        <row r="255">
          <cell r="B255"/>
          <cell r="C255" t="e">
            <v>#N/A</v>
          </cell>
          <cell r="D255"/>
          <cell r="E255"/>
          <cell r="F255"/>
          <cell r="G255"/>
          <cell r="H255"/>
          <cell r="I255"/>
          <cell r="J255"/>
          <cell r="K255"/>
          <cell r="L255"/>
          <cell r="M255"/>
          <cell r="N255"/>
        </row>
        <row r="256">
          <cell r="B256" t="str">
            <v>ANALISIS DE PRECIO UNITARIO.</v>
          </cell>
          <cell r="C256"/>
          <cell r="D256"/>
          <cell r="E256"/>
          <cell r="F256"/>
          <cell r="G256"/>
          <cell r="H256"/>
          <cell r="I256"/>
          <cell r="J256"/>
          <cell r="K256"/>
          <cell r="L256"/>
          <cell r="M256"/>
          <cell r="N256"/>
        </row>
        <row r="257">
          <cell r="B257"/>
          <cell r="C257"/>
          <cell r="D257"/>
          <cell r="E257"/>
          <cell r="F257"/>
          <cell r="G257"/>
          <cell r="H257"/>
          <cell r="I257"/>
          <cell r="J257"/>
          <cell r="K257"/>
          <cell r="L257"/>
          <cell r="M257"/>
          <cell r="N257"/>
        </row>
        <row r="258">
          <cell r="B258"/>
          <cell r="C258"/>
          <cell r="D258"/>
          <cell r="E258"/>
          <cell r="F258"/>
          <cell r="G258"/>
          <cell r="H258"/>
          <cell r="I258"/>
          <cell r="J258"/>
          <cell r="K258"/>
          <cell r="L258"/>
          <cell r="M258"/>
          <cell r="N258"/>
        </row>
        <row r="259">
          <cell r="B259" t="str">
            <v>DATOS ESPECÍFICOS</v>
          </cell>
          <cell r="C259"/>
          <cell r="D259"/>
          <cell r="E259"/>
          <cell r="F259"/>
          <cell r="G259"/>
          <cell r="H259"/>
          <cell r="I259"/>
          <cell r="J259"/>
          <cell r="K259"/>
          <cell r="L259"/>
          <cell r="M259"/>
          <cell r="N259"/>
        </row>
        <row r="260">
          <cell r="B260" t="str">
            <v>ITEM</v>
          </cell>
          <cell r="C260" t="str">
            <v>DESCRIPCIÓN</v>
          </cell>
          <cell r="D260"/>
          <cell r="E260"/>
          <cell r="F260"/>
          <cell r="G260"/>
          <cell r="H260"/>
          <cell r="I260"/>
          <cell r="J260"/>
          <cell r="K260" t="str">
            <v>PRECIO</v>
          </cell>
          <cell r="L260" t="str">
            <v>UNIDAD</v>
          </cell>
          <cell r="M260"/>
          <cell r="N260" t="str">
            <v>CANTIDAD TOTAL</v>
          </cell>
        </row>
        <row r="261">
          <cell r="B261"/>
          <cell r="C261" t="e">
            <v>#N/A</v>
          </cell>
          <cell r="D261"/>
          <cell r="E261"/>
          <cell r="F261"/>
          <cell r="G261"/>
          <cell r="H261"/>
          <cell r="I261"/>
          <cell r="J261"/>
          <cell r="K261">
            <v>0</v>
          </cell>
          <cell r="L261" t="e">
            <v>#N/A</v>
          </cell>
          <cell r="M261"/>
          <cell r="N261">
            <v>0</v>
          </cell>
        </row>
        <row r="262">
          <cell r="B262"/>
          <cell r="C262"/>
          <cell r="D262"/>
          <cell r="E262"/>
          <cell r="F262"/>
          <cell r="G262"/>
          <cell r="H262"/>
          <cell r="I262"/>
          <cell r="J262"/>
          <cell r="K262"/>
          <cell r="L262"/>
          <cell r="M262"/>
          <cell r="N262"/>
        </row>
        <row r="263">
          <cell r="B263" t="str">
            <v>I. EQUIPO</v>
          </cell>
          <cell r="C263"/>
          <cell r="D263"/>
          <cell r="E263"/>
          <cell r="F263"/>
          <cell r="G263"/>
          <cell r="H263"/>
          <cell r="I263"/>
          <cell r="J263"/>
          <cell r="K263"/>
          <cell r="L263"/>
          <cell r="M263"/>
          <cell r="N263"/>
        </row>
        <row r="264">
          <cell r="B264"/>
          <cell r="C264"/>
          <cell r="D264"/>
          <cell r="E264"/>
          <cell r="F264"/>
          <cell r="G264"/>
          <cell r="H264"/>
          <cell r="I264"/>
          <cell r="J264"/>
          <cell r="K264"/>
          <cell r="L264"/>
          <cell r="M264"/>
          <cell r="N264"/>
        </row>
        <row r="265">
          <cell r="B265" t="str">
            <v>DESCRIPCIÓN</v>
          </cell>
          <cell r="C265"/>
          <cell r="D265"/>
          <cell r="E265"/>
          <cell r="F265"/>
          <cell r="G265"/>
          <cell r="H265"/>
          <cell r="I265" t="str">
            <v>TIPO</v>
          </cell>
          <cell r="J265" t="str">
            <v>UNIDAD</v>
          </cell>
          <cell r="K265" t="str">
            <v>TARIFA</v>
          </cell>
          <cell r="L265" t="str">
            <v>RENDIMIENTO</v>
          </cell>
          <cell r="M265"/>
          <cell r="N265" t="str">
            <v>Vr. UNITARIO</v>
          </cell>
        </row>
        <row r="266">
          <cell r="B266" t="str">
            <v/>
          </cell>
          <cell r="C266"/>
          <cell r="D266"/>
          <cell r="E266"/>
          <cell r="F266"/>
          <cell r="G266"/>
          <cell r="H266"/>
          <cell r="I266"/>
          <cell r="J266" t="str">
            <v/>
          </cell>
          <cell r="K266">
            <v>0</v>
          </cell>
          <cell r="L266"/>
          <cell r="M266"/>
          <cell r="N266">
            <v>0</v>
          </cell>
        </row>
        <row r="267">
          <cell r="B267" t="str">
            <v/>
          </cell>
          <cell r="C267"/>
          <cell r="D267"/>
          <cell r="E267"/>
          <cell r="F267"/>
          <cell r="G267"/>
          <cell r="H267"/>
          <cell r="I267"/>
          <cell r="J267" t="str">
            <v/>
          </cell>
          <cell r="K267">
            <v>0</v>
          </cell>
          <cell r="L267"/>
          <cell r="M267"/>
          <cell r="N267">
            <v>0</v>
          </cell>
        </row>
        <row r="268">
          <cell r="B268" t="str">
            <v/>
          </cell>
          <cell r="C268"/>
          <cell r="D268"/>
          <cell r="E268"/>
          <cell r="F268"/>
          <cell r="G268"/>
          <cell r="H268"/>
          <cell r="I268"/>
          <cell r="J268" t="str">
            <v/>
          </cell>
          <cell r="K268">
            <v>0</v>
          </cell>
          <cell r="L268"/>
          <cell r="M268"/>
          <cell r="N268">
            <v>0</v>
          </cell>
        </row>
        <row r="269">
          <cell r="B269" t="str">
            <v/>
          </cell>
          <cell r="C269"/>
          <cell r="D269"/>
          <cell r="E269"/>
          <cell r="F269"/>
          <cell r="G269"/>
          <cell r="H269"/>
          <cell r="I269"/>
          <cell r="J269" t="str">
            <v/>
          </cell>
          <cell r="K269">
            <v>0</v>
          </cell>
          <cell r="L269"/>
          <cell r="M269"/>
          <cell r="N269">
            <v>0</v>
          </cell>
        </row>
        <row r="270">
          <cell r="B270" t="str">
            <v/>
          </cell>
          <cell r="C270"/>
          <cell r="D270"/>
          <cell r="E270"/>
          <cell r="F270"/>
          <cell r="G270"/>
          <cell r="H270"/>
          <cell r="I270"/>
          <cell r="J270" t="str">
            <v/>
          </cell>
          <cell r="K270">
            <v>0</v>
          </cell>
          <cell r="L270"/>
          <cell r="M270"/>
          <cell r="N270">
            <v>0</v>
          </cell>
        </row>
        <row r="271">
          <cell r="B271" t="str">
            <v/>
          </cell>
          <cell r="C271"/>
          <cell r="D271"/>
          <cell r="E271"/>
          <cell r="F271"/>
          <cell r="G271"/>
          <cell r="H271"/>
          <cell r="I271"/>
          <cell r="J271" t="str">
            <v/>
          </cell>
          <cell r="K271">
            <v>0</v>
          </cell>
          <cell r="L271"/>
          <cell r="M271"/>
          <cell r="N271">
            <v>0</v>
          </cell>
        </row>
        <row r="272">
          <cell r="B272" t="str">
            <v/>
          </cell>
          <cell r="C272"/>
          <cell r="D272"/>
          <cell r="E272"/>
          <cell r="F272"/>
          <cell r="G272"/>
          <cell r="H272"/>
          <cell r="I272"/>
          <cell r="J272"/>
          <cell r="K272"/>
          <cell r="L272"/>
          <cell r="M272"/>
          <cell r="N272"/>
        </row>
        <row r="273">
          <cell r="B273" t="str">
            <v>SUBTOTAL $</v>
          </cell>
          <cell r="C273"/>
          <cell r="D273"/>
          <cell r="E273"/>
          <cell r="F273"/>
          <cell r="G273"/>
          <cell r="H273"/>
          <cell r="I273"/>
          <cell r="J273"/>
          <cell r="K273"/>
          <cell r="L273"/>
          <cell r="M273"/>
          <cell r="N273">
            <v>0</v>
          </cell>
        </row>
        <row r="274">
          <cell r="B274"/>
          <cell r="C274"/>
          <cell r="D274"/>
          <cell r="E274"/>
          <cell r="F274"/>
          <cell r="G274"/>
          <cell r="H274"/>
          <cell r="I274"/>
          <cell r="J274"/>
          <cell r="K274"/>
          <cell r="L274"/>
          <cell r="M274"/>
          <cell r="N274"/>
        </row>
        <row r="275">
          <cell r="B275" t="str">
            <v>II. MATERIALES</v>
          </cell>
          <cell r="C275"/>
          <cell r="D275"/>
          <cell r="E275"/>
          <cell r="F275"/>
          <cell r="G275"/>
          <cell r="H275"/>
          <cell r="I275"/>
          <cell r="J275"/>
          <cell r="K275"/>
          <cell r="L275"/>
          <cell r="M275"/>
          <cell r="N275"/>
        </row>
        <row r="276">
          <cell r="B276"/>
          <cell r="C276"/>
          <cell r="D276"/>
          <cell r="E276"/>
          <cell r="F276"/>
          <cell r="G276"/>
          <cell r="H276"/>
          <cell r="I276"/>
          <cell r="J276"/>
          <cell r="K276"/>
          <cell r="L276"/>
          <cell r="M276"/>
          <cell r="N276"/>
        </row>
        <row r="277">
          <cell r="B277" t="str">
            <v>DESCRIPCIÓN</v>
          </cell>
          <cell r="C277"/>
          <cell r="D277"/>
          <cell r="E277"/>
          <cell r="F277"/>
          <cell r="G277"/>
          <cell r="H277"/>
          <cell r="I277"/>
          <cell r="J277" t="str">
            <v>UNIDAD</v>
          </cell>
          <cell r="K277" t="str">
            <v>CANTIDAD</v>
          </cell>
          <cell r="L277" t="str">
            <v>PRECIO UNIT.</v>
          </cell>
          <cell r="M277"/>
          <cell r="N277" t="str">
            <v>Vr. UNITARIO</v>
          </cell>
        </row>
        <row r="278">
          <cell r="B278" t="str">
            <v/>
          </cell>
          <cell r="C278"/>
          <cell r="D278"/>
          <cell r="E278"/>
          <cell r="F278"/>
          <cell r="G278"/>
          <cell r="H278"/>
          <cell r="I278"/>
          <cell r="J278" t="str">
            <v/>
          </cell>
          <cell r="K278"/>
          <cell r="L278">
            <v>0</v>
          </cell>
          <cell r="M278"/>
          <cell r="N278">
            <v>0</v>
          </cell>
        </row>
        <row r="279">
          <cell r="B279" t="str">
            <v/>
          </cell>
          <cell r="C279"/>
          <cell r="D279"/>
          <cell r="E279"/>
          <cell r="F279"/>
          <cell r="G279"/>
          <cell r="H279"/>
          <cell r="I279"/>
          <cell r="J279" t="str">
            <v/>
          </cell>
          <cell r="K279"/>
          <cell r="L279">
            <v>0</v>
          </cell>
          <cell r="M279"/>
          <cell r="N279">
            <v>0</v>
          </cell>
        </row>
        <row r="280">
          <cell r="B280" t="str">
            <v/>
          </cell>
          <cell r="C280"/>
          <cell r="D280"/>
          <cell r="E280"/>
          <cell r="F280"/>
          <cell r="G280"/>
          <cell r="H280"/>
          <cell r="I280"/>
          <cell r="J280" t="str">
            <v/>
          </cell>
          <cell r="K280"/>
          <cell r="L280">
            <v>0</v>
          </cell>
          <cell r="M280"/>
          <cell r="N280">
            <v>0</v>
          </cell>
        </row>
        <row r="281">
          <cell r="B281" t="str">
            <v/>
          </cell>
          <cell r="C281"/>
          <cell r="D281"/>
          <cell r="E281"/>
          <cell r="F281"/>
          <cell r="G281"/>
          <cell r="H281"/>
          <cell r="I281"/>
          <cell r="J281" t="str">
            <v/>
          </cell>
          <cell r="K281"/>
          <cell r="L281">
            <v>0</v>
          </cell>
          <cell r="M281"/>
          <cell r="N281">
            <v>0</v>
          </cell>
        </row>
        <row r="282">
          <cell r="B282" t="str">
            <v/>
          </cell>
          <cell r="C282"/>
          <cell r="D282"/>
          <cell r="E282"/>
          <cell r="F282"/>
          <cell r="G282"/>
          <cell r="H282"/>
          <cell r="I282"/>
          <cell r="J282" t="str">
            <v/>
          </cell>
          <cell r="K282"/>
          <cell r="L282">
            <v>0</v>
          </cell>
          <cell r="M282"/>
          <cell r="N282">
            <v>0</v>
          </cell>
        </row>
        <row r="283">
          <cell r="B283" t="str">
            <v/>
          </cell>
          <cell r="C283"/>
          <cell r="D283"/>
          <cell r="E283"/>
          <cell r="F283"/>
          <cell r="G283"/>
          <cell r="H283"/>
          <cell r="I283"/>
          <cell r="J283" t="str">
            <v/>
          </cell>
          <cell r="K283"/>
          <cell r="L283">
            <v>0</v>
          </cell>
          <cell r="M283"/>
          <cell r="N283">
            <v>0</v>
          </cell>
        </row>
        <row r="284">
          <cell r="B284" t="str">
            <v>SUBTOTAL $</v>
          </cell>
          <cell r="C284"/>
          <cell r="D284"/>
          <cell r="E284"/>
          <cell r="F284"/>
          <cell r="G284"/>
          <cell r="H284"/>
          <cell r="I284"/>
          <cell r="J284"/>
          <cell r="K284"/>
          <cell r="L284"/>
          <cell r="M284"/>
          <cell r="N284">
            <v>0</v>
          </cell>
        </row>
        <row r="285">
          <cell r="B285"/>
          <cell r="C285"/>
          <cell r="D285"/>
          <cell r="E285"/>
          <cell r="F285"/>
          <cell r="G285"/>
          <cell r="H285"/>
          <cell r="I285"/>
          <cell r="J285"/>
          <cell r="K285"/>
          <cell r="L285"/>
          <cell r="M285"/>
          <cell r="N285"/>
        </row>
        <row r="286">
          <cell r="B286" t="str">
            <v>III. TRANSPORTES</v>
          </cell>
          <cell r="C286"/>
          <cell r="D286"/>
          <cell r="E286"/>
          <cell r="F286"/>
          <cell r="G286"/>
          <cell r="H286"/>
          <cell r="I286"/>
          <cell r="J286"/>
          <cell r="K286"/>
          <cell r="L286"/>
          <cell r="M286"/>
          <cell r="N286"/>
        </row>
        <row r="287">
          <cell r="B287"/>
          <cell r="C287"/>
          <cell r="D287"/>
          <cell r="E287"/>
          <cell r="F287"/>
          <cell r="G287"/>
          <cell r="H287"/>
          <cell r="I287"/>
          <cell r="J287"/>
          <cell r="K287"/>
          <cell r="L287"/>
          <cell r="M287"/>
          <cell r="N287"/>
        </row>
        <row r="288">
          <cell r="B288" t="str">
            <v>MATERIAL O EQUIPO</v>
          </cell>
          <cell r="C288"/>
          <cell r="D288"/>
          <cell r="E288"/>
          <cell r="F288"/>
          <cell r="G288"/>
          <cell r="H288" t="str">
            <v>UNIDAD</v>
          </cell>
          <cell r="I288" t="str">
            <v>CANTIDAD (1)</v>
          </cell>
          <cell r="J288" t="str">
            <v>DISTANCIA (2) en km</v>
          </cell>
          <cell r="K288" t="str">
            <v>(1) * (2)</v>
          </cell>
          <cell r="L288" t="str">
            <v>TARIFA</v>
          </cell>
          <cell r="M288"/>
          <cell r="N288" t="str">
            <v>Vr. UNITARIO</v>
          </cell>
        </row>
        <row r="289">
          <cell r="B289" t="str">
            <v/>
          </cell>
          <cell r="C289"/>
          <cell r="D289"/>
          <cell r="E289"/>
          <cell r="F289"/>
          <cell r="G289"/>
          <cell r="H289" t="str">
            <v/>
          </cell>
          <cell r="I289">
            <v>1E-3</v>
          </cell>
          <cell r="J289">
            <v>37</v>
          </cell>
          <cell r="K289">
            <v>3.6999999999999998E-2</v>
          </cell>
          <cell r="L289">
            <v>0</v>
          </cell>
          <cell r="M289"/>
          <cell r="N289">
            <v>0</v>
          </cell>
        </row>
        <row r="290">
          <cell r="B290" t="str">
            <v/>
          </cell>
          <cell r="C290"/>
          <cell r="D290"/>
          <cell r="E290"/>
          <cell r="F290"/>
          <cell r="G290"/>
          <cell r="H290" t="str">
            <v/>
          </cell>
          <cell r="I290"/>
          <cell r="J290"/>
          <cell r="K290">
            <v>0</v>
          </cell>
          <cell r="L290">
            <v>0</v>
          </cell>
          <cell r="M290"/>
          <cell r="N290">
            <v>0</v>
          </cell>
        </row>
        <row r="291">
          <cell r="B291" t="str">
            <v/>
          </cell>
          <cell r="C291"/>
          <cell r="D291"/>
          <cell r="E291"/>
          <cell r="F291"/>
          <cell r="G291"/>
          <cell r="H291" t="str">
            <v/>
          </cell>
          <cell r="I291"/>
          <cell r="J291"/>
          <cell r="K291">
            <v>0</v>
          </cell>
          <cell r="L291">
            <v>0</v>
          </cell>
          <cell r="M291"/>
          <cell r="N291">
            <v>0</v>
          </cell>
        </row>
        <row r="292">
          <cell r="B292" t="str">
            <v/>
          </cell>
          <cell r="C292"/>
          <cell r="D292"/>
          <cell r="E292"/>
          <cell r="F292"/>
          <cell r="G292"/>
          <cell r="H292" t="str">
            <v/>
          </cell>
          <cell r="I292"/>
          <cell r="J292"/>
          <cell r="K292"/>
          <cell r="L292"/>
          <cell r="M292"/>
          <cell r="N292">
            <v>0</v>
          </cell>
        </row>
        <row r="293">
          <cell r="B293" t="str">
            <v/>
          </cell>
          <cell r="C293"/>
          <cell r="D293"/>
          <cell r="E293"/>
          <cell r="F293"/>
          <cell r="G293"/>
          <cell r="H293" t="str">
            <v/>
          </cell>
          <cell r="I293"/>
          <cell r="J293"/>
          <cell r="K293"/>
          <cell r="L293"/>
          <cell r="M293"/>
          <cell r="N293">
            <v>0</v>
          </cell>
        </row>
        <row r="294">
          <cell r="B294" t="str">
            <v/>
          </cell>
          <cell r="C294"/>
          <cell r="D294"/>
          <cell r="E294"/>
          <cell r="F294"/>
          <cell r="G294"/>
          <cell r="H294"/>
          <cell r="I294"/>
          <cell r="J294"/>
          <cell r="K294"/>
          <cell r="L294"/>
          <cell r="M294"/>
          <cell r="N294"/>
        </row>
        <row r="295">
          <cell r="B295" t="str">
            <v>SUBTOTAL $</v>
          </cell>
          <cell r="C295"/>
          <cell r="D295"/>
          <cell r="E295"/>
          <cell r="F295"/>
          <cell r="G295"/>
          <cell r="H295"/>
          <cell r="I295"/>
          <cell r="J295"/>
          <cell r="K295"/>
          <cell r="L295"/>
          <cell r="M295"/>
          <cell r="N295">
            <v>0</v>
          </cell>
        </row>
        <row r="296">
          <cell r="B296"/>
          <cell r="C296"/>
          <cell r="D296"/>
          <cell r="E296"/>
          <cell r="F296"/>
          <cell r="G296"/>
          <cell r="H296"/>
          <cell r="I296"/>
          <cell r="J296"/>
          <cell r="K296"/>
          <cell r="L296"/>
          <cell r="M296"/>
          <cell r="N296"/>
        </row>
        <row r="297">
          <cell r="B297" t="str">
            <v>IV. MANO DE OBRA</v>
          </cell>
          <cell r="C297"/>
          <cell r="D297"/>
          <cell r="E297"/>
          <cell r="F297"/>
          <cell r="G297"/>
          <cell r="H297"/>
          <cell r="I297"/>
          <cell r="J297"/>
          <cell r="K297"/>
          <cell r="L297"/>
          <cell r="M297"/>
          <cell r="N297"/>
        </row>
        <row r="298">
          <cell r="B298"/>
          <cell r="C298"/>
          <cell r="D298"/>
          <cell r="E298"/>
          <cell r="F298"/>
          <cell r="G298"/>
          <cell r="H298"/>
          <cell r="I298"/>
          <cell r="J298"/>
          <cell r="K298"/>
          <cell r="L298"/>
          <cell r="M298"/>
          <cell r="N298"/>
        </row>
        <row r="299">
          <cell r="B299" t="str">
            <v>TRABAJADOR</v>
          </cell>
          <cell r="C299"/>
          <cell r="D299"/>
          <cell r="E299"/>
          <cell r="F299"/>
          <cell r="G299" t="str">
            <v>UNIDAD</v>
          </cell>
          <cell r="H299" t="str">
            <v>CANTIDAD</v>
          </cell>
          <cell r="I299" t="str">
            <v>$/UNIDAD</v>
          </cell>
          <cell r="J299" t="str">
            <v>PRESTACIONES</v>
          </cell>
          <cell r="K299" t="str">
            <v>JORNAL TOTAL</v>
          </cell>
          <cell r="L299" t="str">
            <v>RENDIMIENTO</v>
          </cell>
          <cell r="M299"/>
          <cell r="N299" t="str">
            <v>Vr. UNITARIO</v>
          </cell>
        </row>
        <row r="300">
          <cell r="B300" t="str">
            <v/>
          </cell>
          <cell r="C300"/>
          <cell r="D300"/>
          <cell r="E300"/>
          <cell r="F300"/>
          <cell r="G300" t="str">
            <v/>
          </cell>
          <cell r="H300"/>
          <cell r="I300">
            <v>0</v>
          </cell>
          <cell r="J300">
            <v>0</v>
          </cell>
          <cell r="K300">
            <v>0</v>
          </cell>
          <cell r="L300">
            <v>0</v>
          </cell>
          <cell r="M300"/>
          <cell r="N300">
            <v>0</v>
          </cell>
        </row>
        <row r="301">
          <cell r="B301" t="str">
            <v/>
          </cell>
          <cell r="C301"/>
          <cell r="D301"/>
          <cell r="E301"/>
          <cell r="F301"/>
          <cell r="G301" t="str">
            <v/>
          </cell>
          <cell r="H301"/>
          <cell r="I301">
            <v>0</v>
          </cell>
          <cell r="J301">
            <v>0</v>
          </cell>
          <cell r="K301">
            <v>0</v>
          </cell>
          <cell r="L301">
            <v>0</v>
          </cell>
          <cell r="M301"/>
          <cell r="N301">
            <v>0</v>
          </cell>
        </row>
        <row r="302">
          <cell r="B302" t="str">
            <v/>
          </cell>
          <cell r="C302"/>
          <cell r="D302"/>
          <cell r="E302"/>
          <cell r="F302"/>
          <cell r="G302" t="str">
            <v/>
          </cell>
          <cell r="H302"/>
          <cell r="I302">
            <v>0</v>
          </cell>
          <cell r="J302">
            <v>0</v>
          </cell>
          <cell r="K302">
            <v>0</v>
          </cell>
          <cell r="L302"/>
          <cell r="M302"/>
          <cell r="N302">
            <v>0</v>
          </cell>
        </row>
        <row r="303">
          <cell r="B303" t="str">
            <v/>
          </cell>
          <cell r="C303"/>
          <cell r="D303"/>
          <cell r="E303"/>
          <cell r="F303"/>
          <cell r="G303" t="str">
            <v/>
          </cell>
          <cell r="H303"/>
          <cell r="I303">
            <v>0</v>
          </cell>
          <cell r="J303">
            <v>0</v>
          </cell>
          <cell r="K303">
            <v>0</v>
          </cell>
          <cell r="L303"/>
          <cell r="M303"/>
          <cell r="N303">
            <v>0</v>
          </cell>
        </row>
        <row r="304">
          <cell r="B304" t="str">
            <v/>
          </cell>
          <cell r="C304"/>
          <cell r="D304"/>
          <cell r="E304"/>
          <cell r="F304"/>
          <cell r="G304" t="str">
            <v/>
          </cell>
          <cell r="H304"/>
          <cell r="I304">
            <v>0</v>
          </cell>
          <cell r="J304">
            <v>0</v>
          </cell>
          <cell r="K304">
            <v>0</v>
          </cell>
          <cell r="L304"/>
          <cell r="M304"/>
          <cell r="N304"/>
        </row>
        <row r="305">
          <cell r="B305" t="str">
            <v>SUBTOTAL $</v>
          </cell>
          <cell r="C305"/>
          <cell r="D305"/>
          <cell r="E305"/>
          <cell r="F305"/>
          <cell r="G305"/>
          <cell r="H305"/>
          <cell r="I305"/>
          <cell r="J305"/>
          <cell r="K305"/>
          <cell r="L305"/>
          <cell r="M305"/>
          <cell r="N305">
            <v>0</v>
          </cell>
        </row>
        <row r="306">
          <cell r="B306"/>
          <cell r="C306"/>
          <cell r="D306"/>
          <cell r="E306"/>
          <cell r="F306"/>
          <cell r="G306"/>
          <cell r="H306"/>
          <cell r="I306"/>
          <cell r="J306"/>
          <cell r="K306"/>
          <cell r="L306"/>
          <cell r="M306"/>
          <cell r="N306"/>
        </row>
        <row r="307">
          <cell r="B307" t="str">
            <v>TOTAL COSTO DIRECTO $</v>
          </cell>
          <cell r="C307"/>
          <cell r="D307"/>
          <cell r="E307"/>
          <cell r="F307"/>
          <cell r="G307"/>
          <cell r="H307"/>
          <cell r="I307"/>
          <cell r="J307"/>
          <cell r="K307"/>
          <cell r="L307"/>
          <cell r="M307"/>
          <cell r="N307">
            <v>0</v>
          </cell>
        </row>
        <row r="308">
          <cell r="B308"/>
          <cell r="C308"/>
          <cell r="D308"/>
          <cell r="E308"/>
          <cell r="F308"/>
          <cell r="G308"/>
          <cell r="H308"/>
          <cell r="I308"/>
          <cell r="J308"/>
          <cell r="K308"/>
          <cell r="L308"/>
          <cell r="M308"/>
          <cell r="N308"/>
        </row>
        <row r="309">
          <cell r="B309"/>
          <cell r="C309"/>
          <cell r="D309"/>
          <cell r="E309"/>
          <cell r="F309"/>
          <cell r="G309"/>
          <cell r="H309"/>
          <cell r="I309"/>
          <cell r="J309"/>
          <cell r="K309"/>
          <cell r="L309"/>
          <cell r="M309"/>
          <cell r="N309"/>
        </row>
        <row r="310">
          <cell r="B310"/>
          <cell r="C310"/>
          <cell r="D310"/>
          <cell r="E310"/>
          <cell r="F310"/>
          <cell r="G310"/>
          <cell r="H310"/>
          <cell r="I310"/>
          <cell r="J310"/>
          <cell r="K310"/>
          <cell r="L310"/>
          <cell r="M310"/>
          <cell r="N310"/>
        </row>
        <row r="311">
          <cell r="B311"/>
          <cell r="C311"/>
          <cell r="D311"/>
          <cell r="E311"/>
          <cell r="F311"/>
          <cell r="G311"/>
          <cell r="H311"/>
          <cell r="I311"/>
          <cell r="J311"/>
          <cell r="K311"/>
          <cell r="L311"/>
          <cell r="M311"/>
          <cell r="N311"/>
        </row>
        <row r="312">
          <cell r="B312"/>
          <cell r="C312"/>
          <cell r="D312"/>
          <cell r="E312"/>
          <cell r="F312"/>
          <cell r="G312"/>
          <cell r="H312"/>
          <cell r="I312"/>
          <cell r="J312"/>
          <cell r="K312"/>
          <cell r="L312"/>
          <cell r="M312"/>
          <cell r="N312"/>
        </row>
        <row r="313">
          <cell r="B313"/>
          <cell r="C313"/>
          <cell r="D313"/>
          <cell r="E313"/>
          <cell r="F313"/>
          <cell r="G313"/>
          <cell r="H313"/>
          <cell r="I313"/>
          <cell r="J313"/>
          <cell r="K313"/>
          <cell r="L313"/>
          <cell r="M313"/>
          <cell r="N313"/>
        </row>
        <row r="314">
          <cell r="B314"/>
          <cell r="C314"/>
          <cell r="D314"/>
          <cell r="E314"/>
          <cell r="F314"/>
          <cell r="G314"/>
          <cell r="H314"/>
          <cell r="I314"/>
          <cell r="J314"/>
          <cell r="K314"/>
          <cell r="L314"/>
          <cell r="M314"/>
          <cell r="N314"/>
        </row>
        <row r="322">
          <cell r="N322" t="str">
            <v>¿'</v>
          </cell>
        </row>
      </sheetData>
      <sheetData sheetId="5"/>
      <sheetData sheetId="6"/>
      <sheetData sheetId="7"/>
      <sheetData sheetId="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PPTO GENERAL"/>
      <sheetName val="MEMORIA DE CANTIDADES"/>
      <sheetName val="APUS"/>
      <sheetName val="APAs"/>
      <sheetName val="CRONOGRAMA"/>
      <sheetName val="LISTADO DE RECURSOS"/>
      <sheetName val="A.U"/>
      <sheetName val="FACTOR PRESTACIONAL"/>
      <sheetName val="COTIZACIONES"/>
    </sheetNames>
    <sheetDataSet>
      <sheetData sheetId="0"/>
      <sheetData sheetId="1">
        <row r="6">
          <cell r="B6" t="str">
            <v>OBRAS DE MANTENIMIENTO Y MEJORAS LOCATIVAS PARA LA INSTITUCIÓN EDUCATIVA RURAL CACERÍ, ZONA RURAL DEL MUNICIPIO DE CAUCASIA- ANTIOQUIA.</v>
          </cell>
        </row>
        <row r="9">
          <cell r="B9" t="str">
            <v>Items</v>
          </cell>
          <cell r="C9" t="str">
            <v>Actividad</v>
          </cell>
          <cell r="D9" t="str">
            <v>Unidad</v>
          </cell>
          <cell r="E9" t="str">
            <v>Cantidad</v>
          </cell>
          <cell r="F9" t="str">
            <v>Vr Unitario</v>
          </cell>
          <cell r="G9" t="str">
            <v>Vr. Total/C.U</v>
          </cell>
          <cell r="H9" t="str">
            <v>Vr Capitulo.</v>
          </cell>
        </row>
        <row r="10">
          <cell r="B10">
            <v>1</v>
          </cell>
          <cell r="C10" t="str">
            <v xml:space="preserve">OBRAS DE MEJORAMIENTO </v>
          </cell>
          <cell r="H10">
            <v>82124359.609999999</v>
          </cell>
        </row>
        <row r="11">
          <cell r="B11">
            <v>1.1000000000000001</v>
          </cell>
          <cell r="C11" t="str">
            <v>Aplicación de PINTURA A BASE DE AGUA EN MUROS INTERNOS, CON VINILO TIPO 1 de primera calidad sobre muros revocados y/o estucados, para muros internos; tres manos o las necesarias hasta obtener una superficie pareja y homogénea. Incluye suministro y transporte de los materiales, lijada de superficie, resanes, reparación de humedades y todo lo necesario para su correcto funcionamiento.</v>
          </cell>
          <cell r="D11" t="str">
            <v>m2</v>
          </cell>
          <cell r="E11">
            <v>1624.91</v>
          </cell>
          <cell r="F11">
            <v>17885</v>
          </cell>
          <cell r="G11">
            <v>29061515.350000001</v>
          </cell>
        </row>
        <row r="12">
          <cell r="B12">
            <v>1.2</v>
          </cell>
          <cell r="C12" t="str">
            <v>Aplicación de PINTURA A BASE DE AGUA EN MUROS DE FACHADA, CON VINILO TIPO KORAZA de primera calidad sobre muros revocados y/o estucados, para muros internos; tres manos o las necesarias hasta obtener una superficie pareja y homogénea. Incluye suministro y transporte de los materiales, lijada de superficie, resanes, reparación de humedades y todo lo necesario para su correcto funcionamiento.</v>
          </cell>
          <cell r="D12" t="str">
            <v>m2</v>
          </cell>
          <cell r="E12">
            <v>1013.38</v>
          </cell>
          <cell r="F12">
            <v>20377</v>
          </cell>
          <cell r="G12">
            <v>20649644.260000002</v>
          </cell>
        </row>
        <row r="13">
          <cell r="B13">
            <v>1.3</v>
          </cell>
          <cell r="C13" t="str">
            <v>Suministro, transporte e instalación de ventiladores de techo, incluye todo lo necesario para su correcto funcionamiento.</v>
          </cell>
          <cell r="D13" t="str">
            <v>Unidad</v>
          </cell>
          <cell r="E13">
            <v>60</v>
          </cell>
          <cell r="F13">
            <v>540220</v>
          </cell>
          <cell r="G13">
            <v>32413200</v>
          </cell>
        </row>
        <row r="14">
          <cell r="H14" t="e">
            <v>#REF!</v>
          </cell>
        </row>
        <row r="15">
          <cell r="F15" t="str">
            <v>TOTAL COSTO DIRECTO</v>
          </cell>
          <cell r="H15">
            <v>82124359.609999999</v>
          </cell>
        </row>
      </sheetData>
      <sheetData sheetId="2">
        <row r="1">
          <cell r="B1" t="str">
            <v>MEMORIA DE CÁLCULO DE CANTIDADES DE OBRA</v>
          </cell>
        </row>
        <row r="2">
          <cell r="B2" t="str">
            <v>CAPITULO:</v>
          </cell>
          <cell r="C2">
            <v>1</v>
          </cell>
          <cell r="D2" t="str">
            <v xml:space="preserve">OBRAS DE MEJORAMIENTO </v>
          </cell>
          <cell r="I2" t="str">
            <v xml:space="preserve">ELABORÓ: </v>
          </cell>
          <cell r="J2" t="str">
            <v xml:space="preserve">FECHA: </v>
          </cell>
        </row>
        <row r="4">
          <cell r="B4" t="str">
            <v>ITEM</v>
          </cell>
          <cell r="C4" t="str">
            <v>Aplicación de PINTURA A BASE DE AGUA EN MUROS DE FACHADA, CON VINILO TIPO KORAZA de primera calidad sobre muros revocados y/o estucados, para muros internos; tres manos o las necesarias hasta obtener una superficie pareja y homogénea. Incluye suministro y transporte de los materiales, lijada de superficie, resanes, reparación de humedades y todo lo necesario para su correcto funcionamiento.</v>
          </cell>
          <cell r="J4" t="str">
            <v>UNIDAD:</v>
          </cell>
        </row>
        <row r="5">
          <cell r="B5">
            <v>1.2</v>
          </cell>
          <cell r="J5" t="str">
            <v>m2</v>
          </cell>
          <cell r="K5">
            <v>1013.38</v>
          </cell>
        </row>
        <row r="6">
          <cell r="B6" t="str">
            <v>UBICACIÓN</v>
          </cell>
          <cell r="D6" t="str">
            <v>LARGO</v>
          </cell>
          <cell r="E6" t="str">
            <v>ANCHO</v>
          </cell>
          <cell r="F6" t="str">
            <v>ALTURA</v>
          </cell>
          <cell r="G6" t="str">
            <v>CANT.</v>
          </cell>
          <cell r="H6" t="str">
            <v>TOTAL</v>
          </cell>
          <cell r="I6" t="str">
            <v>DETALLES</v>
          </cell>
        </row>
        <row r="7">
          <cell r="B7" t="str">
            <v>ZONA RECTORÍA</v>
          </cell>
          <cell r="D7">
            <v>12.15</v>
          </cell>
          <cell r="F7">
            <v>4</v>
          </cell>
          <cell r="G7">
            <v>1</v>
          </cell>
          <cell r="H7">
            <v>48.6</v>
          </cell>
        </row>
        <row r="8">
          <cell r="D8">
            <v>2.7</v>
          </cell>
          <cell r="F8">
            <v>4</v>
          </cell>
          <cell r="G8">
            <v>1</v>
          </cell>
          <cell r="H8">
            <v>10.8</v>
          </cell>
        </row>
        <row r="9">
          <cell r="D9">
            <v>4.5</v>
          </cell>
          <cell r="F9">
            <v>4</v>
          </cell>
          <cell r="G9">
            <v>1</v>
          </cell>
          <cell r="H9">
            <v>18</v>
          </cell>
        </row>
        <row r="10">
          <cell r="B10" t="str">
            <v>PUERTA</v>
          </cell>
          <cell r="E10">
            <v>0.8</v>
          </cell>
          <cell r="F10">
            <v>-2</v>
          </cell>
          <cell r="H10">
            <v>-1.6</v>
          </cell>
        </row>
        <row r="11">
          <cell r="D11">
            <v>9.8000000000000007</v>
          </cell>
          <cell r="F11">
            <v>4</v>
          </cell>
          <cell r="H11">
            <v>39.200000000000003</v>
          </cell>
        </row>
        <row r="12">
          <cell r="D12">
            <v>27</v>
          </cell>
          <cell r="F12">
            <v>4</v>
          </cell>
          <cell r="H12">
            <v>108</v>
          </cell>
        </row>
        <row r="13">
          <cell r="D13">
            <v>32.1</v>
          </cell>
          <cell r="F13">
            <v>4</v>
          </cell>
          <cell r="H13">
            <v>128.4</v>
          </cell>
        </row>
        <row r="14">
          <cell r="B14" t="str">
            <v xml:space="preserve">SALON 1 Y 2 </v>
          </cell>
          <cell r="D14">
            <v>19.3</v>
          </cell>
          <cell r="F14">
            <v>3.3</v>
          </cell>
          <cell r="G14">
            <v>2</v>
          </cell>
          <cell r="H14">
            <v>127.38</v>
          </cell>
        </row>
        <row r="15">
          <cell r="D15">
            <v>6.85</v>
          </cell>
          <cell r="F15">
            <v>3.3</v>
          </cell>
          <cell r="G15">
            <v>2</v>
          </cell>
          <cell r="H15">
            <v>45.209999999999994</v>
          </cell>
        </row>
        <row r="16">
          <cell r="B16" t="str">
            <v xml:space="preserve">VENTANA </v>
          </cell>
          <cell r="E16">
            <v>0.6</v>
          </cell>
          <cell r="F16">
            <v>-1</v>
          </cell>
          <cell r="G16">
            <v>8</v>
          </cell>
          <cell r="H16">
            <v>-4.8</v>
          </cell>
        </row>
        <row r="17">
          <cell r="B17" t="str">
            <v xml:space="preserve">PUERTAS </v>
          </cell>
          <cell r="E17">
            <v>0.8</v>
          </cell>
          <cell r="F17">
            <v>-2</v>
          </cell>
          <cell r="G17">
            <v>2</v>
          </cell>
          <cell r="H17">
            <v>-3.2</v>
          </cell>
        </row>
        <row r="18">
          <cell r="B18" t="str">
            <v xml:space="preserve">SALON 3, 4 Y 5 </v>
          </cell>
          <cell r="H18">
            <v>0</v>
          </cell>
        </row>
        <row r="19">
          <cell r="D19">
            <v>21.4</v>
          </cell>
          <cell r="F19">
            <v>4</v>
          </cell>
          <cell r="G19">
            <v>2</v>
          </cell>
          <cell r="H19">
            <v>171.2</v>
          </cell>
        </row>
        <row r="20">
          <cell r="D20">
            <v>6.16</v>
          </cell>
          <cell r="F20">
            <v>4</v>
          </cell>
          <cell r="G20">
            <v>2</v>
          </cell>
          <cell r="H20">
            <v>49.28</v>
          </cell>
        </row>
        <row r="21">
          <cell r="B21" t="str">
            <v>PUERTAS</v>
          </cell>
          <cell r="E21">
            <v>0.8</v>
          </cell>
          <cell r="F21">
            <v>-2</v>
          </cell>
          <cell r="G21">
            <v>3</v>
          </cell>
          <cell r="H21">
            <v>-4.8000000000000007</v>
          </cell>
        </row>
        <row r="22">
          <cell r="B22" t="str">
            <v>SALON 6 Y 7</v>
          </cell>
          <cell r="H22">
            <v>0</v>
          </cell>
        </row>
        <row r="23">
          <cell r="D23">
            <v>6.1</v>
          </cell>
          <cell r="F23">
            <v>3.3</v>
          </cell>
          <cell r="G23">
            <v>2</v>
          </cell>
          <cell r="H23">
            <v>40.26</v>
          </cell>
        </row>
        <row r="24">
          <cell r="D24">
            <v>12.16</v>
          </cell>
          <cell r="F24">
            <v>3.3</v>
          </cell>
          <cell r="G24">
            <v>2</v>
          </cell>
          <cell r="H24">
            <v>80.256</v>
          </cell>
        </row>
        <row r="25">
          <cell r="B25" t="str">
            <v>PUERTAS</v>
          </cell>
          <cell r="E25">
            <v>0.8</v>
          </cell>
          <cell r="F25">
            <v>-2</v>
          </cell>
          <cell r="G25">
            <v>2</v>
          </cell>
          <cell r="H25">
            <v>-3.2</v>
          </cell>
        </row>
        <row r="26">
          <cell r="B26" t="str">
            <v xml:space="preserve">BAÑO PUBLICO </v>
          </cell>
          <cell r="H26">
            <v>0</v>
          </cell>
        </row>
        <row r="27">
          <cell r="D27">
            <v>9</v>
          </cell>
          <cell r="F27">
            <v>3.3</v>
          </cell>
          <cell r="G27">
            <v>2</v>
          </cell>
          <cell r="H27">
            <v>59.4</v>
          </cell>
        </row>
        <row r="28">
          <cell r="D28">
            <v>4.9000000000000004</v>
          </cell>
          <cell r="F28">
            <v>3.3</v>
          </cell>
          <cell r="G28">
            <v>2</v>
          </cell>
          <cell r="H28">
            <v>32.340000000000003</v>
          </cell>
        </row>
        <row r="29">
          <cell r="B29" t="str">
            <v xml:space="preserve">SALON 8 Y 9 </v>
          </cell>
          <cell r="H29">
            <v>0</v>
          </cell>
        </row>
        <row r="30">
          <cell r="D30">
            <v>12.5</v>
          </cell>
          <cell r="F30">
            <v>3.3</v>
          </cell>
          <cell r="H30">
            <v>41.25</v>
          </cell>
        </row>
        <row r="31">
          <cell r="D31">
            <v>5</v>
          </cell>
          <cell r="F31">
            <v>3.3</v>
          </cell>
          <cell r="G31">
            <v>2</v>
          </cell>
          <cell r="H31">
            <v>33</v>
          </cell>
        </row>
        <row r="32">
          <cell r="B32" t="str">
            <v>PUERTAS</v>
          </cell>
          <cell r="E32">
            <v>0.8</v>
          </cell>
          <cell r="G32">
            <v>-2</v>
          </cell>
          <cell r="H32">
            <v>-1.6</v>
          </cell>
        </row>
        <row r="33">
          <cell r="G33" t="str">
            <v>TOTAL</v>
          </cell>
          <cell r="H33">
            <v>1013.38</v>
          </cell>
        </row>
        <row r="42">
          <cell r="B42" t="str">
            <v>MEMORIA DE CÁLCULO DE CANTIDADES DE OBRA</v>
          </cell>
        </row>
        <row r="43">
          <cell r="B43" t="str">
            <v>CAPITULO:</v>
          </cell>
          <cell r="C43">
            <v>1</v>
          </cell>
          <cell r="D43" t="str">
            <v xml:space="preserve">OBRAS DE MEJORAMIENTO </v>
          </cell>
          <cell r="I43" t="str">
            <v xml:space="preserve">ELABORÓ: </v>
          </cell>
          <cell r="J43" t="str">
            <v xml:space="preserve">FECHA: </v>
          </cell>
        </row>
        <row r="45">
          <cell r="B45" t="str">
            <v>ITEM</v>
          </cell>
          <cell r="C45" t="str">
            <v>Aplicación de PINTURA A BASE DE AGUA EN MUROS INTERNOS, CON VINILO TIPO 1 de primera calidad sobre muros revocados y/o estucados, para muros internos; tres manos o las necesarias hasta obtener una superficie pareja y homogénea. Incluye suministro y transporte de los materiales, lijada de superficie, resanes, reparación de humedades y todo lo necesario para su correcto funcionamiento.</v>
          </cell>
          <cell r="J45" t="str">
            <v>UNIDAD:</v>
          </cell>
        </row>
        <row r="46">
          <cell r="B46">
            <v>1.1000000000000001</v>
          </cell>
          <cell r="J46" t="str">
            <v>m2</v>
          </cell>
          <cell r="K46">
            <v>1624.91</v>
          </cell>
        </row>
        <row r="47">
          <cell r="B47" t="str">
            <v>UBICACIÓN</v>
          </cell>
          <cell r="D47" t="str">
            <v>LARGO</v>
          </cell>
          <cell r="E47" t="str">
            <v>ANCHO</v>
          </cell>
          <cell r="F47" t="str">
            <v>ALTURA</v>
          </cell>
          <cell r="G47" t="str">
            <v>CANT.</v>
          </cell>
          <cell r="H47" t="str">
            <v>TOTAL</v>
          </cell>
          <cell r="I47" t="str">
            <v>DETALLES</v>
          </cell>
        </row>
        <row r="48">
          <cell r="B48" t="str">
            <v>ZONA RECTORÍA</v>
          </cell>
          <cell r="D48">
            <v>12.15</v>
          </cell>
          <cell r="F48">
            <v>4</v>
          </cell>
          <cell r="G48">
            <v>1</v>
          </cell>
          <cell r="H48">
            <v>48.6</v>
          </cell>
        </row>
        <row r="49">
          <cell r="D49">
            <v>2.7</v>
          </cell>
          <cell r="F49">
            <v>4</v>
          </cell>
          <cell r="G49">
            <v>2</v>
          </cell>
          <cell r="H49">
            <v>21.6</v>
          </cell>
        </row>
        <row r="50">
          <cell r="D50">
            <v>4.5</v>
          </cell>
          <cell r="F50">
            <v>4</v>
          </cell>
          <cell r="G50">
            <v>1</v>
          </cell>
          <cell r="H50">
            <v>18</v>
          </cell>
        </row>
        <row r="51">
          <cell r="B51" t="str">
            <v>PUERTA</v>
          </cell>
          <cell r="E51">
            <v>0.8</v>
          </cell>
          <cell r="F51">
            <v>-2</v>
          </cell>
          <cell r="H51">
            <v>-1.6</v>
          </cell>
        </row>
        <row r="52">
          <cell r="D52">
            <v>9.8000000000000007</v>
          </cell>
          <cell r="F52">
            <v>4</v>
          </cell>
          <cell r="H52">
            <v>39.200000000000003</v>
          </cell>
        </row>
        <row r="53">
          <cell r="D53">
            <v>27</v>
          </cell>
          <cell r="F53">
            <v>4</v>
          </cell>
          <cell r="H53">
            <v>108</v>
          </cell>
        </row>
        <row r="54">
          <cell r="D54">
            <v>32.1</v>
          </cell>
          <cell r="F54">
            <v>4</v>
          </cell>
          <cell r="H54">
            <v>128.4</v>
          </cell>
        </row>
        <row r="55">
          <cell r="D55">
            <v>6.9</v>
          </cell>
          <cell r="F55">
            <v>4</v>
          </cell>
          <cell r="G55">
            <v>8</v>
          </cell>
          <cell r="H55">
            <v>220.8</v>
          </cell>
        </row>
        <row r="56">
          <cell r="D56">
            <v>8.16</v>
          </cell>
          <cell r="F56">
            <v>4</v>
          </cell>
          <cell r="G56">
            <v>4</v>
          </cell>
          <cell r="H56">
            <v>130.56</v>
          </cell>
        </row>
        <row r="57">
          <cell r="B57" t="str">
            <v xml:space="preserve">SALON 1 Y 2 </v>
          </cell>
          <cell r="D57">
            <v>19.3</v>
          </cell>
          <cell r="F57">
            <v>3.3</v>
          </cell>
          <cell r="G57">
            <v>2</v>
          </cell>
          <cell r="H57">
            <v>127.38</v>
          </cell>
        </row>
        <row r="58">
          <cell r="D58">
            <v>6.85</v>
          </cell>
          <cell r="F58">
            <v>3.3</v>
          </cell>
          <cell r="G58">
            <v>4</v>
          </cell>
          <cell r="H58">
            <v>90.419999999999987</v>
          </cell>
        </row>
        <row r="59">
          <cell r="B59" t="str">
            <v xml:space="preserve">VENTANA </v>
          </cell>
          <cell r="E59">
            <v>0.6</v>
          </cell>
          <cell r="F59">
            <v>-1</v>
          </cell>
          <cell r="G59">
            <v>8</v>
          </cell>
          <cell r="H59">
            <v>-4.8</v>
          </cell>
        </row>
        <row r="60">
          <cell r="B60" t="str">
            <v xml:space="preserve">PUERTAS </v>
          </cell>
          <cell r="E60">
            <v>0.8</v>
          </cell>
          <cell r="F60">
            <v>-2</v>
          </cell>
          <cell r="G60">
            <v>2</v>
          </cell>
          <cell r="H60">
            <v>-3.2</v>
          </cell>
        </row>
        <row r="61">
          <cell r="B61" t="str">
            <v xml:space="preserve">SALON 3, 4 Y 5 </v>
          </cell>
          <cell r="H61">
            <v>0</v>
          </cell>
        </row>
        <row r="62">
          <cell r="D62">
            <v>21.4</v>
          </cell>
          <cell r="F62">
            <v>4</v>
          </cell>
          <cell r="G62">
            <v>2</v>
          </cell>
          <cell r="H62">
            <v>171.2</v>
          </cell>
        </row>
        <row r="63">
          <cell r="D63">
            <v>6.16</v>
          </cell>
          <cell r="F63">
            <v>4</v>
          </cell>
          <cell r="G63">
            <v>6</v>
          </cell>
          <cell r="H63">
            <v>147.84</v>
          </cell>
        </row>
        <row r="64">
          <cell r="B64" t="str">
            <v>PUERTAS</v>
          </cell>
          <cell r="E64">
            <v>0.8</v>
          </cell>
          <cell r="F64">
            <v>-2</v>
          </cell>
          <cell r="G64">
            <v>3</v>
          </cell>
          <cell r="H64">
            <v>-4.8000000000000007</v>
          </cell>
        </row>
        <row r="65">
          <cell r="B65" t="str">
            <v>SALON 6 Y 7</v>
          </cell>
          <cell r="H65">
            <v>0</v>
          </cell>
        </row>
        <row r="66">
          <cell r="D66">
            <v>6.1</v>
          </cell>
          <cell r="F66">
            <v>3.3</v>
          </cell>
          <cell r="G66">
            <v>4</v>
          </cell>
          <cell r="H66">
            <v>80.52</v>
          </cell>
        </row>
        <row r="67">
          <cell r="D67">
            <v>12.16</v>
          </cell>
          <cell r="F67">
            <v>3.3</v>
          </cell>
          <cell r="G67">
            <v>2</v>
          </cell>
          <cell r="H67">
            <v>80.256</v>
          </cell>
        </row>
        <row r="68">
          <cell r="B68" t="str">
            <v>PUERTAS</v>
          </cell>
          <cell r="E68">
            <v>0.8</v>
          </cell>
          <cell r="F68">
            <v>-2</v>
          </cell>
          <cell r="G68">
            <v>2</v>
          </cell>
          <cell r="H68">
            <v>-3.2</v>
          </cell>
        </row>
        <row r="69">
          <cell r="B69" t="str">
            <v xml:space="preserve">BAÑO PUBLICO </v>
          </cell>
          <cell r="H69">
            <v>0</v>
          </cell>
        </row>
        <row r="70">
          <cell r="D70">
            <v>9</v>
          </cell>
          <cell r="F70">
            <v>3.3</v>
          </cell>
          <cell r="G70">
            <v>2</v>
          </cell>
          <cell r="H70">
            <v>59.4</v>
          </cell>
        </row>
        <row r="71">
          <cell r="D71">
            <v>4.9000000000000004</v>
          </cell>
          <cell r="F71">
            <v>3.3</v>
          </cell>
          <cell r="G71">
            <v>4</v>
          </cell>
          <cell r="H71">
            <v>64.680000000000007</v>
          </cell>
        </row>
        <row r="72">
          <cell r="B72" t="str">
            <v xml:space="preserve">SALON 8 Y 9 </v>
          </cell>
          <cell r="H72">
            <v>0</v>
          </cell>
        </row>
        <row r="73">
          <cell r="D73">
            <v>12.5</v>
          </cell>
          <cell r="F73">
            <v>3.3</v>
          </cell>
          <cell r="H73">
            <v>41.25</v>
          </cell>
        </row>
        <row r="74">
          <cell r="D74">
            <v>5</v>
          </cell>
          <cell r="F74">
            <v>3.3</v>
          </cell>
          <cell r="G74">
            <v>4</v>
          </cell>
          <cell r="H74">
            <v>66</v>
          </cell>
        </row>
        <row r="75">
          <cell r="B75" t="str">
            <v>PUERTAS</v>
          </cell>
          <cell r="E75">
            <v>0.8</v>
          </cell>
          <cell r="G75">
            <v>-2</v>
          </cell>
          <cell r="H75">
            <v>-1.6</v>
          </cell>
        </row>
        <row r="76">
          <cell r="G76" t="str">
            <v>TOTAL</v>
          </cell>
          <cell r="H76">
            <v>1624.91</v>
          </cell>
        </row>
        <row r="85">
          <cell r="B85" t="str">
            <v>MEMORIA DE CÁLCULO DE CANTIDADES DE OBRA</v>
          </cell>
        </row>
        <row r="86">
          <cell r="B86" t="str">
            <v>CAPITULO:</v>
          </cell>
          <cell r="C86">
            <v>1</v>
          </cell>
          <cell r="D86" t="str">
            <v xml:space="preserve">OBRAS DE MEJORAMIENTO </v>
          </cell>
          <cell r="I86" t="str">
            <v xml:space="preserve">ELABORÓ: </v>
          </cell>
          <cell r="J86" t="str">
            <v xml:space="preserve">FECHA: </v>
          </cell>
        </row>
        <row r="88">
          <cell r="B88" t="str">
            <v>ITEM</v>
          </cell>
          <cell r="C88" t="str">
            <v>Suministro, transporte e instalación de ventiladores de techo, incluye todo lo necesario para su correcto funcionamiento.</v>
          </cell>
          <cell r="J88" t="str">
            <v>UNIDAD:</v>
          </cell>
        </row>
        <row r="89">
          <cell r="B89">
            <v>1.3</v>
          </cell>
          <cell r="J89" t="str">
            <v>Unidad</v>
          </cell>
          <cell r="K89">
            <v>60</v>
          </cell>
        </row>
        <row r="90">
          <cell r="B90" t="str">
            <v>UBICACIÓN</v>
          </cell>
          <cell r="D90" t="str">
            <v>LARGO m</v>
          </cell>
          <cell r="E90" t="str">
            <v>ANCHO</v>
          </cell>
          <cell r="F90" t="str">
            <v>REP.</v>
          </cell>
          <cell r="G90" t="str">
            <v>CANT.</v>
          </cell>
          <cell r="H90" t="str">
            <v>TOTAL</v>
          </cell>
          <cell r="I90" t="str">
            <v>DETALLES</v>
          </cell>
        </row>
        <row r="91">
          <cell r="B91" t="str">
            <v xml:space="preserve">varios </v>
          </cell>
          <cell r="G91">
            <v>60</v>
          </cell>
          <cell r="H91">
            <v>60</v>
          </cell>
        </row>
        <row r="92">
          <cell r="H92">
            <v>0</v>
          </cell>
        </row>
        <row r="93">
          <cell r="H93">
            <v>0</v>
          </cell>
        </row>
        <row r="94">
          <cell r="H94">
            <v>0</v>
          </cell>
        </row>
        <row r="95">
          <cell r="H95">
            <v>0</v>
          </cell>
        </row>
        <row r="96">
          <cell r="H96">
            <v>0</v>
          </cell>
        </row>
        <row r="97">
          <cell r="H97">
            <v>0</v>
          </cell>
        </row>
        <row r="98">
          <cell r="H98">
            <v>0</v>
          </cell>
        </row>
        <row r="99">
          <cell r="G99" t="str">
            <v>TOTAL</v>
          </cell>
          <cell r="H99">
            <v>60</v>
          </cell>
        </row>
      </sheetData>
      <sheetData sheetId="3">
        <row r="1">
          <cell r="B1" t="str">
            <v>OBRAS DE MANTENIMIENTO Y MEJORAS LOCATIVAS PARA LA INSTITUCIÓN EDUCATIVA RURAL CACERÍ, ZONA RURAL DEL MUNICIPIO DE CAUCASIA- ANTIOQUIA.</v>
          </cell>
          <cell r="P1" t="str">
            <v>REDONDEO</v>
          </cell>
        </row>
        <row r="4">
          <cell r="B4">
            <v>1</v>
          </cell>
          <cell r="C4" t="str">
            <v xml:space="preserve">OBRAS DE MEJORAMIENTO </v>
          </cell>
        </row>
        <row r="5">
          <cell r="B5" t="str">
            <v>ANALISIS DE PRECIO UNITARIO.</v>
          </cell>
        </row>
        <row r="6">
          <cell r="P6">
            <v>144</v>
          </cell>
        </row>
        <row r="8">
          <cell r="B8" t="str">
            <v>DATOS ESPECÍFICOS</v>
          </cell>
        </row>
        <row r="9">
          <cell r="B9" t="str">
            <v>ITEM</v>
          </cell>
          <cell r="C9" t="str">
            <v>DESCRIPCIÓN</v>
          </cell>
          <cell r="K9" t="str">
            <v>PRECIO</v>
          </cell>
          <cell r="L9" t="str">
            <v>UNIDAD</v>
          </cell>
          <cell r="N9" t="str">
            <v>CANTIDAD TOTAL</v>
          </cell>
        </row>
        <row r="10">
          <cell r="B10">
            <v>1.1000000000000001</v>
          </cell>
          <cell r="C10" t="str">
            <v>Aplicación de PINTURA A BASE DE AGUA EN MUROS INTERNOS, CON VINILO TIPO 1 de primera calidad sobre muros revocados y/o estucados, para muros internos; tres manos o las necesarias hasta obtener una superficie pareja y homogénea. Incluye suministro y transporte de los materiales, lijada de superficie, resanes, reparación de humedades y todo lo necesario para su correcto funcionamiento.</v>
          </cell>
          <cell r="K10">
            <v>17885</v>
          </cell>
          <cell r="L10" t="str">
            <v>m2</v>
          </cell>
          <cell r="N10">
            <v>1624.91</v>
          </cell>
        </row>
        <row r="12">
          <cell r="B12" t="str">
            <v>I. EQUIPO</v>
          </cell>
        </row>
        <row r="14">
          <cell r="B14" t="str">
            <v>DESCRIPCIÓN</v>
          </cell>
          <cell r="I14" t="str">
            <v>CANTIDAD</v>
          </cell>
          <cell r="J14" t="str">
            <v>UNIDAD</v>
          </cell>
          <cell r="K14" t="str">
            <v>TARIFA</v>
          </cell>
          <cell r="L14" t="str">
            <v>RENDIMIENTO</v>
          </cell>
          <cell r="N14" t="str">
            <v>Vr. UNITARIO</v>
          </cell>
        </row>
        <row r="15">
          <cell r="A15" t="str">
            <v>EQUI09</v>
          </cell>
          <cell r="B15" t="str">
            <v xml:space="preserve">Equipo de trabajo en alturas </v>
          </cell>
          <cell r="I15">
            <v>1</v>
          </cell>
          <cell r="J15" t="str">
            <v>Día</v>
          </cell>
          <cell r="K15">
            <v>30000</v>
          </cell>
          <cell r="L15">
            <v>0.05</v>
          </cell>
          <cell r="N15">
            <v>1500</v>
          </cell>
          <cell r="P15">
            <v>81.245500000000007</v>
          </cell>
        </row>
        <row r="16">
          <cell r="A16" t="str">
            <v>EQUI04</v>
          </cell>
          <cell r="B16" t="str">
            <v xml:space="preserve">Cuerpo de Andamio + tablon </v>
          </cell>
          <cell r="I16">
            <v>1</v>
          </cell>
          <cell r="J16" t="str">
            <v>Día</v>
          </cell>
          <cell r="K16">
            <v>5000</v>
          </cell>
          <cell r="L16">
            <v>0.05</v>
          </cell>
          <cell r="N16">
            <v>250</v>
          </cell>
          <cell r="P16">
            <v>81.245500000000007</v>
          </cell>
        </row>
        <row r="17">
          <cell r="B17" t="str">
            <v/>
          </cell>
          <cell r="J17" t="str">
            <v/>
          </cell>
          <cell r="K17">
            <v>0</v>
          </cell>
          <cell r="N17">
            <v>0</v>
          </cell>
          <cell r="P17">
            <v>0</v>
          </cell>
        </row>
        <row r="18">
          <cell r="B18" t="str">
            <v/>
          </cell>
          <cell r="J18" t="str">
            <v/>
          </cell>
          <cell r="K18">
            <v>0</v>
          </cell>
          <cell r="N18">
            <v>0</v>
          </cell>
          <cell r="P18">
            <v>0</v>
          </cell>
        </row>
        <row r="19">
          <cell r="B19" t="str">
            <v/>
          </cell>
          <cell r="J19" t="str">
            <v/>
          </cell>
          <cell r="K19">
            <v>0</v>
          </cell>
          <cell r="N19">
            <v>0</v>
          </cell>
          <cell r="P19">
            <v>0</v>
          </cell>
        </row>
        <row r="20">
          <cell r="A20" t="str">
            <v>H01</v>
          </cell>
          <cell r="B20" t="str">
            <v>Herramienta menor %</v>
          </cell>
          <cell r="J20" t="str">
            <v>% de M.O</v>
          </cell>
          <cell r="K20">
            <v>0.05</v>
          </cell>
          <cell r="N20">
            <v>400.71428571428572</v>
          </cell>
          <cell r="P20">
            <v>651124.65</v>
          </cell>
        </row>
        <row r="21">
          <cell r="B21" t="str">
            <v/>
          </cell>
        </row>
        <row r="22">
          <cell r="B22" t="str">
            <v>SUBTOTAL $</v>
          </cell>
          <cell r="N22">
            <v>2150.7142857142858</v>
          </cell>
        </row>
        <row r="24">
          <cell r="B24" t="str">
            <v>II. MATERIALES</v>
          </cell>
        </row>
        <row r="26">
          <cell r="B26" t="str">
            <v>DESCRIPCIÓN</v>
          </cell>
          <cell r="J26" t="str">
            <v>UNIDAD</v>
          </cell>
          <cell r="K26" t="str">
            <v>CANTIDAD</v>
          </cell>
          <cell r="L26" t="str">
            <v>PRECIO UNIT.</v>
          </cell>
          <cell r="N26" t="str">
            <v>Vr. UNITARIO</v>
          </cell>
        </row>
        <row r="27">
          <cell r="A27" t="str">
            <v>MAT19</v>
          </cell>
          <cell r="B27" t="str">
            <v xml:space="preserve">Pintura tipo 1 para interiores </v>
          </cell>
          <cell r="J27" t="str">
            <v>Galón</v>
          </cell>
          <cell r="K27">
            <v>6.6137566137566148E-2</v>
          </cell>
          <cell r="L27">
            <v>74980</v>
          </cell>
          <cell r="N27">
            <v>4958.99470899471</v>
          </cell>
          <cell r="P27">
            <v>107.46759259259261</v>
          </cell>
        </row>
        <row r="28">
          <cell r="A28" t="str">
            <v>MAT48</v>
          </cell>
          <cell r="B28" t="str">
            <v xml:space="preserve">Cinta de enmascarar </v>
          </cell>
          <cell r="J28" t="str">
            <v>UNIDAD</v>
          </cell>
          <cell r="K28">
            <v>0.02</v>
          </cell>
          <cell r="L28">
            <v>8000</v>
          </cell>
          <cell r="N28">
            <v>160</v>
          </cell>
          <cell r="P28">
            <v>32.498200000000004</v>
          </cell>
        </row>
        <row r="29">
          <cell r="A29" t="str">
            <v>MAT49</v>
          </cell>
          <cell r="B29" t="str">
            <v xml:space="preserve">Rodillo de 9" felpa acrílica </v>
          </cell>
          <cell r="J29" t="str">
            <v>Unidad</v>
          </cell>
          <cell r="K29">
            <v>0.05</v>
          </cell>
          <cell r="L29">
            <v>15000</v>
          </cell>
          <cell r="N29">
            <v>750</v>
          </cell>
          <cell r="P29">
            <v>81.245500000000007</v>
          </cell>
        </row>
        <row r="30">
          <cell r="A30" t="str">
            <v>MAT47</v>
          </cell>
          <cell r="B30" t="str">
            <v xml:space="preserve">Brocha de 4" </v>
          </cell>
          <cell r="J30" t="str">
            <v>Unidad</v>
          </cell>
          <cell r="K30">
            <v>0.02</v>
          </cell>
          <cell r="L30">
            <v>9200</v>
          </cell>
          <cell r="N30">
            <v>184</v>
          </cell>
          <cell r="P30">
            <v>32.498200000000004</v>
          </cell>
        </row>
        <row r="31">
          <cell r="B31" t="str">
            <v/>
          </cell>
          <cell r="J31" t="str">
            <v/>
          </cell>
          <cell r="L31">
            <v>0</v>
          </cell>
          <cell r="N31">
            <v>0</v>
          </cell>
          <cell r="P31">
            <v>0</v>
          </cell>
        </row>
        <row r="32">
          <cell r="B32" t="str">
            <v/>
          </cell>
          <cell r="J32" t="str">
            <v/>
          </cell>
        </row>
        <row r="33">
          <cell r="B33" t="str">
            <v>SUBTOTAL $</v>
          </cell>
          <cell r="N33">
            <v>6052.99470899471</v>
          </cell>
        </row>
        <row r="35">
          <cell r="B35" t="str">
            <v>III. TRANSPORTES</v>
          </cell>
        </row>
        <row r="37">
          <cell r="B37" t="str">
            <v>MATERIAL O EQUIPO</v>
          </cell>
          <cell r="H37" t="str">
            <v>UNIDAD</v>
          </cell>
          <cell r="I37" t="str">
            <v>CANTIDAD (1)</v>
          </cell>
          <cell r="J37" t="str">
            <v>DISTANCIA (2) en km</v>
          </cell>
          <cell r="K37" t="str">
            <v>(1) * (2)</v>
          </cell>
          <cell r="L37" t="str">
            <v>TARIFA</v>
          </cell>
          <cell r="N37" t="str">
            <v>Vr. UNITARIO</v>
          </cell>
        </row>
        <row r="38">
          <cell r="A38" t="str">
            <v>EQUI16</v>
          </cell>
          <cell r="B38" t="str">
            <v>Transporte de material a zona rural</v>
          </cell>
          <cell r="H38" t="str">
            <v>Día</v>
          </cell>
          <cell r="I38">
            <v>1</v>
          </cell>
          <cell r="J38">
            <v>5</v>
          </cell>
          <cell r="K38">
            <v>5</v>
          </cell>
          <cell r="L38">
            <v>333.33333333333331</v>
          </cell>
          <cell r="N38">
            <v>1666.6666666666665</v>
          </cell>
          <cell r="P38">
            <v>2708183.333333333</v>
          </cell>
        </row>
        <row r="39">
          <cell r="B39" t="str">
            <v/>
          </cell>
          <cell r="H39" t="str">
            <v/>
          </cell>
          <cell r="K39">
            <v>0</v>
          </cell>
          <cell r="L39">
            <v>0</v>
          </cell>
          <cell r="N39">
            <v>0</v>
          </cell>
          <cell r="P39">
            <v>0</v>
          </cell>
        </row>
        <row r="40">
          <cell r="B40" t="str">
            <v/>
          </cell>
          <cell r="H40" t="str">
            <v/>
          </cell>
          <cell r="K40">
            <v>0</v>
          </cell>
          <cell r="L40">
            <v>0</v>
          </cell>
          <cell r="N40">
            <v>0</v>
          </cell>
          <cell r="P40">
            <v>0</v>
          </cell>
        </row>
        <row r="41">
          <cell r="B41" t="str">
            <v/>
          </cell>
          <cell r="H41" t="str">
            <v/>
          </cell>
          <cell r="N41">
            <v>0</v>
          </cell>
          <cell r="P41">
            <v>0</v>
          </cell>
        </row>
        <row r="42">
          <cell r="B42" t="str">
            <v/>
          </cell>
          <cell r="H42" t="str">
            <v/>
          </cell>
          <cell r="N42">
            <v>0</v>
          </cell>
          <cell r="P42">
            <v>0</v>
          </cell>
        </row>
        <row r="43">
          <cell r="B43" t="str">
            <v/>
          </cell>
        </row>
        <row r="44">
          <cell r="B44" t="str">
            <v>SUBTOTAL $</v>
          </cell>
          <cell r="N44">
            <v>1666.6666666666665</v>
          </cell>
        </row>
        <row r="46">
          <cell r="B46" t="str">
            <v>IV. MANO DE OBRA</v>
          </cell>
        </row>
        <row r="48">
          <cell r="B48" t="str">
            <v>TRABAJADOR</v>
          </cell>
          <cell r="G48" t="str">
            <v>UNIDAD</v>
          </cell>
          <cell r="H48" t="str">
            <v>CANTIDAD</v>
          </cell>
          <cell r="I48" t="str">
            <v>$/UNIDAD</v>
          </cell>
          <cell r="J48" t="str">
            <v>PRESTACIONES</v>
          </cell>
          <cell r="K48" t="str">
            <v>JORNAL TOTAL</v>
          </cell>
          <cell r="L48" t="str">
            <v>RENDIMIENTO</v>
          </cell>
          <cell r="N48" t="str">
            <v>Vr. UNITARIO</v>
          </cell>
        </row>
        <row r="49">
          <cell r="A49" t="str">
            <v>OFI01</v>
          </cell>
          <cell r="B49" t="str">
            <v>Oficial de obra civil</v>
          </cell>
          <cell r="G49" t="str">
            <v>DÍA</v>
          </cell>
          <cell r="H49">
            <v>1</v>
          </cell>
          <cell r="I49">
            <v>75000</v>
          </cell>
          <cell r="J49">
            <v>1.7</v>
          </cell>
          <cell r="K49">
            <v>127500</v>
          </cell>
          <cell r="L49">
            <v>2.8571428571428571E-2</v>
          </cell>
          <cell r="N49">
            <v>3642.8571428571427</v>
          </cell>
          <cell r="P49">
            <v>5919315</v>
          </cell>
        </row>
        <row r="50">
          <cell r="A50" t="str">
            <v>AYU</v>
          </cell>
          <cell r="B50" t="str">
            <v>Ayudante raso</v>
          </cell>
          <cell r="G50" t="str">
            <v>DÍA</v>
          </cell>
          <cell r="H50">
            <v>2</v>
          </cell>
          <cell r="I50">
            <v>45000</v>
          </cell>
          <cell r="J50">
            <v>1.7</v>
          </cell>
          <cell r="K50">
            <v>76500</v>
          </cell>
          <cell r="L50">
            <v>5.7142857142857141E-2</v>
          </cell>
          <cell r="N50">
            <v>4371.4285714285716</v>
          </cell>
          <cell r="P50">
            <v>7103178.0000000009</v>
          </cell>
        </row>
        <row r="51">
          <cell r="B51" t="str">
            <v/>
          </cell>
          <cell r="G51" t="str">
            <v/>
          </cell>
          <cell r="I51">
            <v>0</v>
          </cell>
          <cell r="J51">
            <v>0</v>
          </cell>
          <cell r="K51">
            <v>0</v>
          </cell>
          <cell r="N51">
            <v>0</v>
          </cell>
          <cell r="P51">
            <v>0</v>
          </cell>
        </row>
        <row r="52">
          <cell r="B52" t="str">
            <v/>
          </cell>
          <cell r="G52" t="str">
            <v/>
          </cell>
          <cell r="I52">
            <v>0</v>
          </cell>
          <cell r="J52">
            <v>0</v>
          </cell>
          <cell r="K52">
            <v>0</v>
          </cell>
          <cell r="N52">
            <v>0</v>
          </cell>
          <cell r="P52">
            <v>0</v>
          </cell>
        </row>
        <row r="53">
          <cell r="B53" t="str">
            <v/>
          </cell>
          <cell r="G53" t="str">
            <v/>
          </cell>
          <cell r="I53">
            <v>0</v>
          </cell>
          <cell r="J53">
            <v>0</v>
          </cell>
          <cell r="K53">
            <v>0</v>
          </cell>
          <cell r="P53">
            <v>0</v>
          </cell>
        </row>
        <row r="54">
          <cell r="B54" t="str">
            <v>SUBTOTAL $</v>
          </cell>
          <cell r="N54">
            <v>8014.2857142857138</v>
          </cell>
        </row>
        <row r="56">
          <cell r="B56" t="str">
            <v>TOTAL COSTO DIRECTO $</v>
          </cell>
          <cell r="N56">
            <v>17885</v>
          </cell>
        </row>
        <row r="64">
          <cell r="B64" t="str">
            <v>OBRAS DE MANTENIMIENTO Y MEJORAS LOCATIVAS PARA LA INSTITUCIÓN EDUCATIVA RURAL CACERÍ, ZONA RURAL DEL MUNICIPIO DE CAUCASIA- ANTIOQUIA.</v>
          </cell>
        </row>
        <row r="67">
          <cell r="B67">
            <v>1</v>
          </cell>
          <cell r="C67" t="str">
            <v xml:space="preserve">OBRAS DE MEJORAMIENTO </v>
          </cell>
          <cell r="P67">
            <v>32</v>
          </cell>
        </row>
        <row r="68">
          <cell r="B68" t="str">
            <v>ANALISIS DE PRECIO UNITARIO.</v>
          </cell>
        </row>
        <row r="71">
          <cell r="B71" t="str">
            <v>DATOS ESPECÍFICOS</v>
          </cell>
        </row>
        <row r="72">
          <cell r="B72" t="str">
            <v>ITEM</v>
          </cell>
          <cell r="C72" t="str">
            <v>DESCRIPCIÓN</v>
          </cell>
          <cell r="K72" t="str">
            <v>PRECIO</v>
          </cell>
          <cell r="L72" t="str">
            <v>UNIDAD</v>
          </cell>
          <cell r="N72" t="str">
            <v>CANTIDAD TOTAL</v>
          </cell>
        </row>
        <row r="73">
          <cell r="B73">
            <v>1.2</v>
          </cell>
          <cell r="C73" t="str">
            <v>Aplicación de PINTURA A BASE DE AGUA EN MUROS DE FACHADA, CON VINILO TIPO KORAZA de primera calidad sobre muros revocados y/o estucados, para muros internos; tres manos o las necesarias hasta obtener una superficie pareja y homogénea. Incluye suministro y transporte de los materiales, lijada de superficie, resanes, reparación de humedades y todo lo necesario para su correcto funcionamiento.</v>
          </cell>
          <cell r="K73">
            <v>20377</v>
          </cell>
          <cell r="L73" t="str">
            <v>m2</v>
          </cell>
          <cell r="N73">
            <v>1013.38</v>
          </cell>
          <cell r="P73" t="str">
            <v>vibro</v>
          </cell>
        </row>
        <row r="75">
          <cell r="B75" t="str">
            <v>I. EQUIPO</v>
          </cell>
          <cell r="P75" t="str">
            <v>motoniveladora</v>
          </cell>
        </row>
        <row r="77">
          <cell r="B77" t="str">
            <v>DESCRIPCIÓN</v>
          </cell>
          <cell r="I77" t="str">
            <v xml:space="preserve">CANTIDAD </v>
          </cell>
          <cell r="J77" t="str">
            <v>UNIDAD</v>
          </cell>
          <cell r="K77" t="str">
            <v>TARIFA</v>
          </cell>
          <cell r="L77" t="str">
            <v>RENDIMIENTO</v>
          </cell>
          <cell r="N77" t="str">
            <v>Vr. UNITARIO</v>
          </cell>
        </row>
        <row r="78">
          <cell r="A78" t="str">
            <v>EQUI09</v>
          </cell>
          <cell r="B78" t="str">
            <v xml:space="preserve">Equipo de trabajo en alturas </v>
          </cell>
          <cell r="I78">
            <v>2</v>
          </cell>
          <cell r="J78" t="str">
            <v>Día</v>
          </cell>
          <cell r="K78">
            <v>30000</v>
          </cell>
          <cell r="L78">
            <v>0.05</v>
          </cell>
          <cell r="N78">
            <v>3000</v>
          </cell>
          <cell r="P78">
            <v>50.669000000000004</v>
          </cell>
        </row>
        <row r="79">
          <cell r="A79" t="str">
            <v>EQUI04</v>
          </cell>
          <cell r="B79" t="str">
            <v xml:space="preserve">Cuerpo de Andamio + tablon </v>
          </cell>
          <cell r="I79">
            <v>2</v>
          </cell>
          <cell r="J79" t="str">
            <v>Día</v>
          </cell>
          <cell r="K79">
            <v>5000</v>
          </cell>
          <cell r="L79">
            <v>0.05</v>
          </cell>
          <cell r="N79">
            <v>500</v>
          </cell>
          <cell r="P79">
            <v>50.669000000000004</v>
          </cell>
        </row>
        <row r="80">
          <cell r="B80" t="str">
            <v/>
          </cell>
          <cell r="J80" t="str">
            <v/>
          </cell>
          <cell r="K80">
            <v>0</v>
          </cell>
          <cell r="N80">
            <v>0</v>
          </cell>
          <cell r="P80">
            <v>0</v>
          </cell>
        </row>
        <row r="81">
          <cell r="B81" t="str">
            <v/>
          </cell>
          <cell r="J81" t="str">
            <v/>
          </cell>
          <cell r="K81">
            <v>0</v>
          </cell>
          <cell r="N81">
            <v>0</v>
          </cell>
          <cell r="P81">
            <v>0</v>
          </cell>
        </row>
        <row r="82">
          <cell r="B82" t="str">
            <v/>
          </cell>
          <cell r="J82" t="str">
            <v/>
          </cell>
          <cell r="K82">
            <v>0</v>
          </cell>
          <cell r="N82">
            <v>0</v>
          </cell>
          <cell r="P82">
            <v>0</v>
          </cell>
        </row>
        <row r="83">
          <cell r="A83" t="str">
            <v>H01</v>
          </cell>
          <cell r="B83" t="str">
            <v>Herramienta menor %</v>
          </cell>
          <cell r="J83" t="str">
            <v>% de M.O</v>
          </cell>
          <cell r="K83">
            <v>0.05</v>
          </cell>
          <cell r="N83">
            <v>467.5</v>
          </cell>
          <cell r="P83">
            <v>473755.15</v>
          </cell>
        </row>
        <row r="84">
          <cell r="B84" t="str">
            <v/>
          </cell>
        </row>
        <row r="85">
          <cell r="B85" t="str">
            <v>SUBTOTAL $</v>
          </cell>
          <cell r="N85">
            <v>3967.5</v>
          </cell>
        </row>
        <row r="87">
          <cell r="B87" t="str">
            <v>II. MATERIALES</v>
          </cell>
        </row>
        <row r="89">
          <cell r="B89" t="str">
            <v>DESCRIPCIÓN</v>
          </cell>
          <cell r="J89" t="str">
            <v>UNIDAD</v>
          </cell>
          <cell r="K89" t="str">
            <v>CANTIDAD</v>
          </cell>
          <cell r="L89" t="str">
            <v>PRECIO UNIT.</v>
          </cell>
          <cell r="N89" t="str">
            <v>Vr. UNITARIO</v>
          </cell>
        </row>
        <row r="90">
          <cell r="A90" t="str">
            <v>MAT21</v>
          </cell>
          <cell r="B90" t="str">
            <v xml:space="preserve">Pintura tipo koraza </v>
          </cell>
          <cell r="J90" t="str">
            <v>Galón</v>
          </cell>
          <cell r="K90">
            <v>6.6137566137566148E-2</v>
          </cell>
          <cell r="L90">
            <v>65000</v>
          </cell>
          <cell r="N90">
            <v>4298.9417989417998</v>
          </cell>
          <cell r="P90">
            <v>67.022486772486786</v>
          </cell>
        </row>
        <row r="91">
          <cell r="A91" t="str">
            <v>MAT48</v>
          </cell>
          <cell r="B91" t="str">
            <v xml:space="preserve">Cinta de enmascarar </v>
          </cell>
          <cell r="J91" t="str">
            <v>UNIDAD</v>
          </cell>
          <cell r="K91">
            <v>0.02</v>
          </cell>
          <cell r="L91">
            <v>8000</v>
          </cell>
          <cell r="N91">
            <v>160</v>
          </cell>
          <cell r="P91">
            <v>20.267600000000002</v>
          </cell>
        </row>
        <row r="92">
          <cell r="A92" t="str">
            <v>MAT49</v>
          </cell>
          <cell r="B92" t="str">
            <v xml:space="preserve">Rodillo de 9" felpa acrílica </v>
          </cell>
          <cell r="J92" t="str">
            <v>Unidad</v>
          </cell>
          <cell r="K92">
            <v>0.05</v>
          </cell>
          <cell r="L92">
            <v>15000</v>
          </cell>
          <cell r="N92">
            <v>750</v>
          </cell>
          <cell r="P92">
            <v>50.669000000000004</v>
          </cell>
        </row>
        <row r="93">
          <cell r="A93" t="str">
            <v>MAT47</v>
          </cell>
          <cell r="B93" t="str">
            <v xml:space="preserve">Brocha de 4" </v>
          </cell>
          <cell r="J93" t="str">
            <v>Unidad</v>
          </cell>
          <cell r="K93">
            <v>0.02</v>
          </cell>
          <cell r="L93">
            <v>9200</v>
          </cell>
          <cell r="N93">
            <v>184</v>
          </cell>
          <cell r="P93">
            <v>20.267600000000002</v>
          </cell>
        </row>
        <row r="94">
          <cell r="B94" t="str">
            <v/>
          </cell>
          <cell r="J94" t="str">
            <v/>
          </cell>
          <cell r="L94">
            <v>0</v>
          </cell>
          <cell r="N94">
            <v>0</v>
          </cell>
          <cell r="P94">
            <v>0</v>
          </cell>
        </row>
        <row r="95">
          <cell r="B95" t="str">
            <v/>
          </cell>
          <cell r="J95" t="str">
            <v/>
          </cell>
        </row>
        <row r="96">
          <cell r="B96" t="str">
            <v>SUBTOTAL $</v>
          </cell>
          <cell r="N96">
            <v>5392.9417989417998</v>
          </cell>
        </row>
        <row r="98">
          <cell r="B98" t="str">
            <v>III. TRANSPORTES</v>
          </cell>
        </row>
        <row r="100">
          <cell r="B100" t="str">
            <v>MATERIAL O EQUIPO</v>
          </cell>
          <cell r="H100" t="str">
            <v>UNIDAD</v>
          </cell>
          <cell r="I100" t="str">
            <v>CANTIDAD (1)</v>
          </cell>
          <cell r="J100" t="str">
            <v>DISTANCIA (2) en km</v>
          </cell>
          <cell r="K100" t="str">
            <v>(1) * (2)</v>
          </cell>
          <cell r="L100" t="str">
            <v>TARIFA</v>
          </cell>
          <cell r="N100" t="str">
            <v>Vr. UNITARIO</v>
          </cell>
        </row>
        <row r="101">
          <cell r="A101" t="str">
            <v>EQUI16</v>
          </cell>
          <cell r="B101" t="str">
            <v xml:space="preserve">Transporte de material a zona rural </v>
          </cell>
          <cell r="H101" t="str">
            <v>Día</v>
          </cell>
          <cell r="I101">
            <v>1</v>
          </cell>
          <cell r="J101">
            <v>5</v>
          </cell>
          <cell r="K101">
            <v>5</v>
          </cell>
          <cell r="L101">
            <v>333.33333333333331</v>
          </cell>
          <cell r="N101">
            <v>1666.6666666666665</v>
          </cell>
          <cell r="P101">
            <v>1688966.6666666665</v>
          </cell>
        </row>
        <row r="102">
          <cell r="B102" t="str">
            <v/>
          </cell>
          <cell r="H102" t="str">
            <v/>
          </cell>
          <cell r="K102">
            <v>0</v>
          </cell>
          <cell r="L102">
            <v>0</v>
          </cell>
          <cell r="N102">
            <v>0</v>
          </cell>
          <cell r="P102">
            <v>0</v>
          </cell>
        </row>
        <row r="103">
          <cell r="B103" t="str">
            <v/>
          </cell>
          <cell r="H103" t="str">
            <v/>
          </cell>
          <cell r="K103">
            <v>0</v>
          </cell>
          <cell r="L103">
            <v>0</v>
          </cell>
          <cell r="N103">
            <v>0</v>
          </cell>
          <cell r="P103">
            <v>0</v>
          </cell>
        </row>
        <row r="104">
          <cell r="B104" t="str">
            <v/>
          </cell>
          <cell r="H104" t="str">
            <v/>
          </cell>
          <cell r="N104">
            <v>0</v>
          </cell>
          <cell r="P104">
            <v>0</v>
          </cell>
        </row>
        <row r="105">
          <cell r="B105" t="str">
            <v/>
          </cell>
          <cell r="H105" t="str">
            <v/>
          </cell>
          <cell r="N105">
            <v>0</v>
          </cell>
          <cell r="P105">
            <v>0</v>
          </cell>
        </row>
        <row r="106">
          <cell r="B106" t="str">
            <v/>
          </cell>
        </row>
        <row r="107">
          <cell r="B107" t="str">
            <v>SUBTOTAL $</v>
          </cell>
          <cell r="N107">
            <v>1666.6666666666665</v>
          </cell>
        </row>
        <row r="109">
          <cell r="B109" t="str">
            <v>IV. MANO DE OBRA</v>
          </cell>
        </row>
        <row r="111">
          <cell r="B111" t="str">
            <v>TRABAJADOR</v>
          </cell>
          <cell r="G111" t="str">
            <v>UNIDAD</v>
          </cell>
          <cell r="H111" t="str">
            <v>CANTIDAD</v>
          </cell>
          <cell r="I111" t="str">
            <v>$/UNIDAD</v>
          </cell>
          <cell r="J111" t="str">
            <v>PRESTACIONES</v>
          </cell>
          <cell r="K111" t="str">
            <v>JORNAL TOTAL</v>
          </cell>
          <cell r="L111" t="str">
            <v>RENDIMIENTO</v>
          </cell>
          <cell r="N111" t="str">
            <v>Vr. UNITARIO</v>
          </cell>
        </row>
        <row r="112">
          <cell r="A112" t="str">
            <v>OFI01</v>
          </cell>
          <cell r="B112" t="str">
            <v>Oficial de obra civil</v>
          </cell>
          <cell r="G112" t="str">
            <v>DÍA</v>
          </cell>
          <cell r="H112">
            <v>1</v>
          </cell>
          <cell r="I112">
            <v>75000</v>
          </cell>
          <cell r="J112">
            <v>1.7</v>
          </cell>
          <cell r="K112">
            <v>127500</v>
          </cell>
          <cell r="L112">
            <v>3.3333333333333333E-2</v>
          </cell>
          <cell r="N112">
            <v>4250</v>
          </cell>
          <cell r="P112">
            <v>4306865</v>
          </cell>
        </row>
        <row r="113">
          <cell r="A113" t="str">
            <v>AYU</v>
          </cell>
          <cell r="B113" t="str">
            <v>Ayudante raso</v>
          </cell>
          <cell r="G113" t="str">
            <v>DÍA</v>
          </cell>
          <cell r="H113">
            <v>2</v>
          </cell>
          <cell r="I113">
            <v>45000</v>
          </cell>
          <cell r="J113">
            <v>1.7</v>
          </cell>
          <cell r="K113">
            <v>76500</v>
          </cell>
          <cell r="L113">
            <v>6.6666666666666666E-2</v>
          </cell>
          <cell r="N113">
            <v>5100</v>
          </cell>
          <cell r="P113">
            <v>5168238</v>
          </cell>
        </row>
        <row r="114">
          <cell r="B114" t="str">
            <v/>
          </cell>
          <cell r="G114" t="str">
            <v/>
          </cell>
          <cell r="I114">
            <v>0</v>
          </cell>
          <cell r="J114">
            <v>0</v>
          </cell>
          <cell r="K114">
            <v>0</v>
          </cell>
          <cell r="N114">
            <v>0</v>
          </cell>
          <cell r="P114">
            <v>0</v>
          </cell>
        </row>
        <row r="115">
          <cell r="B115" t="str">
            <v/>
          </cell>
          <cell r="G115" t="str">
            <v/>
          </cell>
          <cell r="I115">
            <v>0</v>
          </cell>
          <cell r="J115">
            <v>0</v>
          </cell>
          <cell r="K115">
            <v>0</v>
          </cell>
          <cell r="N115">
            <v>0</v>
          </cell>
          <cell r="P115">
            <v>0</v>
          </cell>
        </row>
        <row r="116">
          <cell r="B116" t="str">
            <v/>
          </cell>
          <cell r="G116" t="str">
            <v/>
          </cell>
          <cell r="I116">
            <v>0</v>
          </cell>
          <cell r="J116">
            <v>0</v>
          </cell>
          <cell r="K116">
            <v>0</v>
          </cell>
          <cell r="P116">
            <v>0</v>
          </cell>
        </row>
        <row r="117">
          <cell r="B117" t="str">
            <v>SUBTOTAL $</v>
          </cell>
          <cell r="N117">
            <v>9350</v>
          </cell>
        </row>
        <row r="119">
          <cell r="B119" t="str">
            <v>TOTAL COSTO DIRECTO $</v>
          </cell>
          <cell r="N119">
            <v>20377</v>
          </cell>
        </row>
        <row r="127">
          <cell r="B127" t="str">
            <v>OBRAS DE MANTENIMIENTO Y MEJORAS LOCATIVAS PARA LA INSTITUCIÓN EDUCATIVA RURAL CACERÍ, ZONA RURAL DEL MUNICIPIO DE CAUCASIA- ANTIOQUIA.</v>
          </cell>
        </row>
        <row r="130">
          <cell r="B130">
            <v>1</v>
          </cell>
          <cell r="C130" t="str">
            <v xml:space="preserve">OBRAS DE MEJORAMIENTO </v>
          </cell>
        </row>
        <row r="131">
          <cell r="B131" t="str">
            <v>ANALISIS DE PRECIO UNITARIO.</v>
          </cell>
        </row>
        <row r="134">
          <cell r="B134" t="str">
            <v>DATOS ESPECÍFICOS</v>
          </cell>
          <cell r="P134">
            <v>8500</v>
          </cell>
        </row>
        <row r="135">
          <cell r="B135" t="str">
            <v>ITEM</v>
          </cell>
          <cell r="C135" t="str">
            <v>DESCRIPCIÓN</v>
          </cell>
          <cell r="K135" t="str">
            <v>PRECIO</v>
          </cell>
          <cell r="L135" t="str">
            <v>UNIDAD</v>
          </cell>
          <cell r="N135" t="str">
            <v>CANTIDAD TOTAL</v>
          </cell>
        </row>
        <row r="136">
          <cell r="B136">
            <v>1.3</v>
          </cell>
          <cell r="C136" t="str">
            <v>Suministro, transporte e instalación de ventiladores de techo, incluye todo lo necesario para su correcto funcionamiento.</v>
          </cell>
          <cell r="K136">
            <v>540220</v>
          </cell>
          <cell r="L136" t="str">
            <v>Unidad</v>
          </cell>
          <cell r="N136">
            <v>60</v>
          </cell>
        </row>
        <row r="138">
          <cell r="B138" t="str">
            <v>I. EQUIPO</v>
          </cell>
          <cell r="P138">
            <v>2E-3</v>
          </cell>
        </row>
        <row r="140">
          <cell r="B140" t="str">
            <v>DESCRIPCIÓN</v>
          </cell>
          <cell r="I140" t="str">
            <v>TIPO</v>
          </cell>
          <cell r="J140" t="str">
            <v>UNIDAD</v>
          </cell>
          <cell r="K140" t="str">
            <v>TARIFA</v>
          </cell>
          <cell r="L140" t="str">
            <v>RENDIMIENTO</v>
          </cell>
          <cell r="N140" t="str">
            <v>Vr. UNITARIO</v>
          </cell>
        </row>
        <row r="141">
          <cell r="A141" t="str">
            <v>EQUI09</v>
          </cell>
          <cell r="B141" t="str">
            <v xml:space="preserve">Equipo de trabajo en alturas </v>
          </cell>
          <cell r="J141" t="str">
            <v>Día</v>
          </cell>
          <cell r="K141">
            <v>30000</v>
          </cell>
          <cell r="L141">
            <v>8</v>
          </cell>
          <cell r="N141">
            <v>3750</v>
          </cell>
          <cell r="P141" t="str">
            <v>ml/Dia</v>
          </cell>
        </row>
        <row r="142">
          <cell r="A142" t="str">
            <v>EQUI04</v>
          </cell>
          <cell r="B142" t="str">
            <v xml:space="preserve">Cuerpo de Andamio + tablon </v>
          </cell>
          <cell r="J142" t="str">
            <v>Día</v>
          </cell>
          <cell r="K142">
            <v>5000</v>
          </cell>
          <cell r="L142">
            <v>8</v>
          </cell>
          <cell r="N142">
            <v>625</v>
          </cell>
          <cell r="P142">
            <v>480</v>
          </cell>
        </row>
        <row r="143">
          <cell r="B143" t="str">
            <v/>
          </cell>
          <cell r="J143" t="str">
            <v/>
          </cell>
          <cell r="K143">
            <v>0</v>
          </cell>
          <cell r="N143">
            <v>0</v>
          </cell>
          <cell r="P143">
            <v>0</v>
          </cell>
        </row>
        <row r="144">
          <cell r="B144" t="str">
            <v/>
          </cell>
          <cell r="J144" t="str">
            <v/>
          </cell>
          <cell r="K144">
            <v>0</v>
          </cell>
          <cell r="N144">
            <v>0</v>
          </cell>
          <cell r="P144">
            <v>0</v>
          </cell>
        </row>
        <row r="145">
          <cell r="B145" t="str">
            <v/>
          </cell>
          <cell r="J145" t="str">
            <v/>
          </cell>
          <cell r="K145">
            <v>0</v>
          </cell>
          <cell r="N145">
            <v>0</v>
          </cell>
          <cell r="P145">
            <v>0</v>
          </cell>
        </row>
        <row r="146">
          <cell r="A146" t="str">
            <v>H01</v>
          </cell>
          <cell r="B146" t="str">
            <v>Herramienta menor %</v>
          </cell>
          <cell r="J146" t="str">
            <v>% de M.O</v>
          </cell>
          <cell r="K146">
            <v>0.05</v>
          </cell>
          <cell r="N146">
            <v>1446.875</v>
          </cell>
          <cell r="P146">
            <v>86812.5</v>
          </cell>
        </row>
        <row r="147">
          <cell r="B147" t="str">
            <v/>
          </cell>
        </row>
        <row r="148">
          <cell r="B148" t="str">
            <v>SUBTOTAL $</v>
          </cell>
          <cell r="N148">
            <v>5821.875</v>
          </cell>
        </row>
        <row r="150">
          <cell r="B150" t="str">
            <v>II. MATERIALES</v>
          </cell>
        </row>
        <row r="152">
          <cell r="B152" t="str">
            <v>DESCRIPCIÓN</v>
          </cell>
          <cell r="J152" t="str">
            <v>UNIDAD</v>
          </cell>
          <cell r="K152" t="str">
            <v>CANTIDAD</v>
          </cell>
          <cell r="L152" t="str">
            <v>PRECIO UNIT.</v>
          </cell>
          <cell r="N152" t="str">
            <v>Vr. UNITARIO</v>
          </cell>
        </row>
        <row r="153">
          <cell r="A153" t="str">
            <v>MAT50</v>
          </cell>
          <cell r="B153" t="str">
            <v>Ventilador de techo tipo KDK o similar</v>
          </cell>
          <cell r="J153" t="str">
            <v>UNIDAD</v>
          </cell>
          <cell r="K153">
            <v>1</v>
          </cell>
          <cell r="L153">
            <v>500000</v>
          </cell>
          <cell r="N153">
            <v>500000</v>
          </cell>
          <cell r="P153">
            <v>60</v>
          </cell>
        </row>
        <row r="154">
          <cell r="A154" t="str">
            <v>MAT20</v>
          </cell>
          <cell r="B154" t="str">
            <v xml:space="preserve">Cinta aislante autofundente </v>
          </cell>
          <cell r="J154" t="str">
            <v>UNIDAD</v>
          </cell>
          <cell r="K154">
            <v>0.03</v>
          </cell>
          <cell r="L154">
            <v>70900</v>
          </cell>
          <cell r="N154">
            <v>2127</v>
          </cell>
          <cell r="P154">
            <v>1.7999999999999998</v>
          </cell>
        </row>
        <row r="155">
          <cell r="B155" t="str">
            <v/>
          </cell>
          <cell r="J155" t="str">
            <v/>
          </cell>
          <cell r="L155">
            <v>0</v>
          </cell>
          <cell r="N155">
            <v>0</v>
          </cell>
          <cell r="P155">
            <v>0</v>
          </cell>
        </row>
        <row r="156">
          <cell r="B156" t="str">
            <v/>
          </cell>
          <cell r="J156" t="str">
            <v/>
          </cell>
          <cell r="L156">
            <v>0</v>
          </cell>
          <cell r="N156">
            <v>0</v>
          </cell>
          <cell r="P156">
            <v>0</v>
          </cell>
        </row>
        <row r="157">
          <cell r="B157" t="str">
            <v/>
          </cell>
          <cell r="J157" t="str">
            <v/>
          </cell>
          <cell r="L157">
            <v>0</v>
          </cell>
          <cell r="N157">
            <v>0</v>
          </cell>
          <cell r="P157">
            <v>0</v>
          </cell>
        </row>
        <row r="158">
          <cell r="B158" t="str">
            <v/>
          </cell>
          <cell r="J158" t="str">
            <v/>
          </cell>
          <cell r="L158">
            <v>0</v>
          </cell>
          <cell r="N158">
            <v>0</v>
          </cell>
        </row>
        <row r="159">
          <cell r="B159" t="str">
            <v>SUBTOTAL $</v>
          </cell>
          <cell r="N159">
            <v>502127</v>
          </cell>
        </row>
        <row r="161">
          <cell r="B161" t="str">
            <v>III. TRANSPORTES</v>
          </cell>
        </row>
        <row r="163">
          <cell r="B163" t="str">
            <v>MATERIAL O EQUIPO</v>
          </cell>
          <cell r="H163" t="str">
            <v>UNIDAD</v>
          </cell>
          <cell r="I163" t="str">
            <v>CANTIDAD (1)</v>
          </cell>
          <cell r="J163" t="str">
            <v>DISTANCIA (2) en km</v>
          </cell>
          <cell r="K163" t="str">
            <v>(1) * (2)</v>
          </cell>
          <cell r="L163" t="str">
            <v>TARIFA</v>
          </cell>
          <cell r="N163" t="str">
            <v>Vr. UNITARIO</v>
          </cell>
        </row>
        <row r="164">
          <cell r="A164" t="str">
            <v>EQUI16</v>
          </cell>
          <cell r="B164" t="str">
            <v xml:space="preserve">Transporte de material a zona rural </v>
          </cell>
          <cell r="H164" t="str">
            <v>Día</v>
          </cell>
          <cell r="I164">
            <v>1</v>
          </cell>
          <cell r="J164">
            <v>5</v>
          </cell>
          <cell r="K164">
            <v>5</v>
          </cell>
          <cell r="L164">
            <v>666.66666666666663</v>
          </cell>
          <cell r="N164">
            <v>3333.333333333333</v>
          </cell>
          <cell r="P164">
            <v>199999.99999999997</v>
          </cell>
        </row>
        <row r="165">
          <cell r="B165" t="str">
            <v/>
          </cell>
          <cell r="H165" t="str">
            <v/>
          </cell>
          <cell r="K165">
            <v>0</v>
          </cell>
          <cell r="L165">
            <v>0</v>
          </cell>
          <cell r="N165">
            <v>0</v>
          </cell>
          <cell r="P165">
            <v>0</v>
          </cell>
        </row>
        <row r="166">
          <cell r="B166" t="str">
            <v/>
          </cell>
          <cell r="H166" t="str">
            <v/>
          </cell>
          <cell r="K166">
            <v>0</v>
          </cell>
          <cell r="L166">
            <v>0</v>
          </cell>
          <cell r="N166">
            <v>0</v>
          </cell>
          <cell r="P166">
            <v>0</v>
          </cell>
        </row>
        <row r="167">
          <cell r="B167" t="str">
            <v/>
          </cell>
          <cell r="H167" t="str">
            <v/>
          </cell>
          <cell r="N167">
            <v>0</v>
          </cell>
          <cell r="P167">
            <v>0</v>
          </cell>
        </row>
        <row r="168">
          <cell r="B168" t="str">
            <v/>
          </cell>
          <cell r="H168" t="str">
            <v/>
          </cell>
          <cell r="N168">
            <v>0</v>
          </cell>
          <cell r="P168">
            <v>0</v>
          </cell>
        </row>
        <row r="169">
          <cell r="B169" t="str">
            <v/>
          </cell>
        </row>
        <row r="170">
          <cell r="B170" t="str">
            <v>SUBTOTAL $</v>
          </cell>
          <cell r="N170">
            <v>3333.333333333333</v>
          </cell>
        </row>
        <row r="172">
          <cell r="B172" t="str">
            <v>IV. MANO DE OBRA</v>
          </cell>
        </row>
        <row r="174">
          <cell r="B174" t="str">
            <v>TRABAJADOR</v>
          </cell>
          <cell r="G174" t="str">
            <v>UNIDAD</v>
          </cell>
          <cell r="H174" t="str">
            <v>CANTIDAD</v>
          </cell>
          <cell r="I174" t="str">
            <v>$/UNIDAD</v>
          </cell>
          <cell r="J174" t="str">
            <v>PRESTACIONES</v>
          </cell>
          <cell r="K174" t="str">
            <v>JORNAL TOTAL</v>
          </cell>
          <cell r="L174" t="str">
            <v>RENDIMIENTO</v>
          </cell>
          <cell r="N174" t="str">
            <v>Vr. UNITARIO</v>
          </cell>
        </row>
        <row r="175">
          <cell r="A175" t="str">
            <v>AYU</v>
          </cell>
          <cell r="B175" t="str">
            <v>Ayudante raso</v>
          </cell>
          <cell r="G175" t="str">
            <v>DÍA</v>
          </cell>
          <cell r="H175">
            <v>1</v>
          </cell>
          <cell r="I175">
            <v>45000</v>
          </cell>
          <cell r="J175">
            <v>1.7</v>
          </cell>
          <cell r="K175">
            <v>76500</v>
          </cell>
          <cell r="L175">
            <v>8</v>
          </cell>
          <cell r="N175">
            <v>9562.5</v>
          </cell>
          <cell r="P175">
            <v>573750</v>
          </cell>
        </row>
        <row r="176">
          <cell r="A176" t="str">
            <v>OFI02</v>
          </cell>
          <cell r="B176" t="str">
            <v>Oficial eléctrico</v>
          </cell>
          <cell r="G176" t="str">
            <v>DÍA</v>
          </cell>
          <cell r="H176">
            <v>1</v>
          </cell>
          <cell r="I176">
            <v>100000</v>
          </cell>
          <cell r="J176">
            <v>1.55</v>
          </cell>
          <cell r="K176">
            <v>155000</v>
          </cell>
          <cell r="L176">
            <v>8</v>
          </cell>
          <cell r="N176">
            <v>19375</v>
          </cell>
          <cell r="P176">
            <v>1162500</v>
          </cell>
        </row>
        <row r="177">
          <cell r="B177" t="str">
            <v/>
          </cell>
          <cell r="G177" t="str">
            <v/>
          </cell>
          <cell r="I177">
            <v>0</v>
          </cell>
          <cell r="J177">
            <v>0</v>
          </cell>
          <cell r="K177">
            <v>0</v>
          </cell>
          <cell r="N177">
            <v>0</v>
          </cell>
          <cell r="P177">
            <v>0</v>
          </cell>
        </row>
        <row r="178">
          <cell r="B178" t="str">
            <v/>
          </cell>
          <cell r="G178" t="str">
            <v/>
          </cell>
          <cell r="I178">
            <v>0</v>
          </cell>
          <cell r="J178">
            <v>0</v>
          </cell>
          <cell r="K178">
            <v>0</v>
          </cell>
          <cell r="N178">
            <v>0</v>
          </cell>
          <cell r="P178">
            <v>0</v>
          </cell>
        </row>
        <row r="179">
          <cell r="B179" t="str">
            <v/>
          </cell>
          <cell r="G179" t="str">
            <v/>
          </cell>
          <cell r="I179">
            <v>0</v>
          </cell>
          <cell r="J179">
            <v>0</v>
          </cell>
          <cell r="K179">
            <v>0</v>
          </cell>
          <cell r="P179">
            <v>0</v>
          </cell>
        </row>
        <row r="180">
          <cell r="B180" t="str">
            <v>SUBTOTAL $</v>
          </cell>
          <cell r="N180">
            <v>28937.5</v>
          </cell>
        </row>
        <row r="182">
          <cell r="B182" t="str">
            <v>TOTAL COSTO DIRECTO $</v>
          </cell>
          <cell r="N182">
            <v>540220</v>
          </cell>
        </row>
      </sheetData>
      <sheetData sheetId="4"/>
      <sheetData sheetId="5">
        <row r="4">
          <cell r="D4" t="str">
            <v>Semana 1</v>
          </cell>
        </row>
      </sheetData>
      <sheetData sheetId="6">
        <row r="4">
          <cell r="B4" t="str">
            <v>MAT01</v>
          </cell>
          <cell r="C4" t="str">
            <v>Larguero madera común de 2x2 de 3m</v>
          </cell>
          <cell r="D4" t="str">
            <v>UNIDAD</v>
          </cell>
          <cell r="E4">
            <v>8000</v>
          </cell>
        </row>
        <row r="5">
          <cell r="B5" t="str">
            <v>MAT17</v>
          </cell>
          <cell r="C5" t="str">
            <v>Cerámica de 42,5x42,5 o similar</v>
          </cell>
          <cell r="D5" t="str">
            <v>m2</v>
          </cell>
          <cell r="E5">
            <v>38000</v>
          </cell>
        </row>
        <row r="6">
          <cell r="B6" t="str">
            <v>MAT18</v>
          </cell>
          <cell r="C6" t="str">
            <v>Concolor (lechada) x 5kg</v>
          </cell>
          <cell r="D6" t="str">
            <v>Caja</v>
          </cell>
          <cell r="E6">
            <v>25000</v>
          </cell>
        </row>
        <row r="7">
          <cell r="B7" t="str">
            <v>MAT19</v>
          </cell>
          <cell r="C7" t="str">
            <v xml:space="preserve">Pintura tipo 1 para interiores </v>
          </cell>
          <cell r="D7" t="str">
            <v>Galón</v>
          </cell>
          <cell r="E7">
            <v>74980</v>
          </cell>
        </row>
        <row r="8">
          <cell r="B8" t="str">
            <v>MAT20</v>
          </cell>
          <cell r="C8" t="str">
            <v xml:space="preserve">Cinta aislante autofundente </v>
          </cell>
          <cell r="D8" t="str">
            <v>UNIDAD</v>
          </cell>
          <cell r="E8">
            <v>70900</v>
          </cell>
        </row>
        <row r="9">
          <cell r="B9" t="str">
            <v>MAT21</v>
          </cell>
          <cell r="C9" t="str">
            <v xml:space="preserve">Pintura tipo koraza </v>
          </cell>
          <cell r="D9" t="str">
            <v>Galón</v>
          </cell>
          <cell r="E9">
            <v>65000</v>
          </cell>
        </row>
        <row r="10">
          <cell r="B10" t="str">
            <v>MAT47</v>
          </cell>
          <cell r="C10" t="str">
            <v xml:space="preserve">Brocha de 4" </v>
          </cell>
          <cell r="D10" t="str">
            <v>Unidad</v>
          </cell>
          <cell r="E10">
            <v>9200</v>
          </cell>
        </row>
        <row r="11">
          <cell r="B11" t="str">
            <v>MAT48</v>
          </cell>
          <cell r="C11" t="str">
            <v xml:space="preserve">Cinta de enmascarar </v>
          </cell>
          <cell r="D11" t="str">
            <v>UNIDAD</v>
          </cell>
          <cell r="E11">
            <v>8000</v>
          </cell>
        </row>
        <row r="12">
          <cell r="B12" t="str">
            <v>MAT49</v>
          </cell>
          <cell r="C12" t="str">
            <v xml:space="preserve">Rodillo de 9" felpa acrílica </v>
          </cell>
          <cell r="D12" t="str">
            <v>Unidad</v>
          </cell>
          <cell r="E12">
            <v>15000</v>
          </cell>
        </row>
        <row r="13">
          <cell r="B13" t="str">
            <v>MAT50</v>
          </cell>
          <cell r="C13" t="str">
            <v>Ventilador de techo tipo KDK o similar</v>
          </cell>
          <cell r="D13" t="str">
            <v>UNIDAD</v>
          </cell>
          <cell r="E13">
            <v>500000</v>
          </cell>
        </row>
        <row r="14">
          <cell r="B14" t="str">
            <v>MAT51</v>
          </cell>
          <cell r="C14" t="str">
            <v>Material de cantera para mejoramiento de vias terciarias</v>
          </cell>
          <cell r="D14" t="str">
            <v>m3</v>
          </cell>
          <cell r="E14">
            <v>0</v>
          </cell>
        </row>
        <row r="18">
          <cell r="B18" t="str">
            <v>LISTADO DE EQUIPOS</v>
          </cell>
        </row>
        <row r="19">
          <cell r="B19" t="str">
            <v>CÓDIGO</v>
          </cell>
          <cell r="C19" t="str">
            <v>NOMBRE</v>
          </cell>
          <cell r="D19" t="str">
            <v>UNIDAD</v>
          </cell>
          <cell r="E19" t="str">
            <v>$ /UNIDAD</v>
          </cell>
        </row>
        <row r="20">
          <cell r="B20" t="str">
            <v>H01</v>
          </cell>
          <cell r="C20" t="str">
            <v>Herramienta menor %</v>
          </cell>
          <cell r="D20" t="str">
            <v>% de M.O</v>
          </cell>
          <cell r="E20">
            <v>0.05</v>
          </cell>
        </row>
        <row r="21">
          <cell r="B21" t="str">
            <v>EQUI01</v>
          </cell>
          <cell r="C21" t="str">
            <v>Retrocargador (Pajarita)</v>
          </cell>
          <cell r="D21" t="str">
            <v>Hora</v>
          </cell>
          <cell r="E21">
            <v>130000</v>
          </cell>
        </row>
        <row r="22">
          <cell r="B22" t="str">
            <v>EQUI02</v>
          </cell>
          <cell r="C22" t="str">
            <v>Concretadora de 2 saco.</v>
          </cell>
          <cell r="D22" t="str">
            <v>Día</v>
          </cell>
          <cell r="E22">
            <v>90000</v>
          </cell>
        </row>
        <row r="23">
          <cell r="B23" t="str">
            <v>EQUI03</v>
          </cell>
          <cell r="C23" t="str">
            <v>Vibrador de concreto.</v>
          </cell>
          <cell r="D23" t="str">
            <v>Día</v>
          </cell>
          <cell r="E23">
            <v>30000</v>
          </cell>
        </row>
        <row r="24">
          <cell r="B24" t="str">
            <v>EQUI04</v>
          </cell>
          <cell r="C24" t="str">
            <v xml:space="preserve">Cuerpo de Andamio + tablon </v>
          </cell>
          <cell r="D24" t="str">
            <v>Día</v>
          </cell>
          <cell r="E24">
            <v>5000</v>
          </cell>
        </row>
        <row r="25">
          <cell r="B25" t="str">
            <v>EQUI05</v>
          </cell>
          <cell r="C25" t="str">
            <v>Motobomba</v>
          </cell>
          <cell r="D25" t="str">
            <v>Día</v>
          </cell>
          <cell r="E25">
            <v>60000</v>
          </cell>
        </row>
        <row r="26">
          <cell r="B26" t="str">
            <v>EQUI06</v>
          </cell>
          <cell r="C26" t="str">
            <v>Tronzadora</v>
          </cell>
          <cell r="D26" t="str">
            <v>Día</v>
          </cell>
          <cell r="E26">
            <v>35000</v>
          </cell>
        </row>
        <row r="27">
          <cell r="B27" t="str">
            <v>EQUI07</v>
          </cell>
          <cell r="C27" t="str">
            <v>Escalera</v>
          </cell>
          <cell r="D27" t="str">
            <v>Día</v>
          </cell>
          <cell r="E27">
            <v>30000</v>
          </cell>
        </row>
        <row r="28">
          <cell r="B28" t="str">
            <v>EQUI08</v>
          </cell>
          <cell r="C28" t="str">
            <v xml:space="preserve">Alquiler día - equipo de topografía, incluye estación total, nivel y elementos complementarios </v>
          </cell>
          <cell r="D28" t="str">
            <v>Día</v>
          </cell>
          <cell r="E28">
            <v>117000</v>
          </cell>
        </row>
        <row r="29">
          <cell r="B29" t="str">
            <v>EQUI09</v>
          </cell>
          <cell r="C29" t="str">
            <v xml:space="preserve">Equipo de trabajo en alturas </v>
          </cell>
          <cell r="D29" t="str">
            <v>Día</v>
          </cell>
          <cell r="E29">
            <v>30000</v>
          </cell>
        </row>
        <row r="30">
          <cell r="B30" t="str">
            <v>EQUI10</v>
          </cell>
          <cell r="C30" t="str">
            <v>Formaleta metálica y tacos</v>
          </cell>
          <cell r="D30" t="str">
            <v>Día</v>
          </cell>
          <cell r="E30">
            <v>9000</v>
          </cell>
        </row>
        <row r="31">
          <cell r="B31" t="str">
            <v>EQUI11</v>
          </cell>
          <cell r="C31" t="str">
            <v xml:space="preserve">Motoniveladora </v>
          </cell>
          <cell r="D31" t="str">
            <v>Hora</v>
          </cell>
          <cell r="E31">
            <v>178500</v>
          </cell>
        </row>
        <row r="32">
          <cell r="B32" t="str">
            <v>EQUI12</v>
          </cell>
          <cell r="C32" t="str">
            <v>Bulldozer</v>
          </cell>
          <cell r="D32" t="str">
            <v>Hora</v>
          </cell>
          <cell r="E32">
            <v>150000</v>
          </cell>
        </row>
        <row r="33">
          <cell r="B33" t="str">
            <v>EQUI13</v>
          </cell>
          <cell r="C33" t="str">
            <v xml:space="preserve">Vibrocompactador </v>
          </cell>
          <cell r="D33" t="str">
            <v>Hora</v>
          </cell>
          <cell r="E33">
            <v>130900</v>
          </cell>
        </row>
        <row r="34">
          <cell r="B34" t="str">
            <v>EQUI14</v>
          </cell>
          <cell r="C34" t="str">
            <v xml:space="preserve">Carrotanque con agua </v>
          </cell>
          <cell r="D34" t="str">
            <v xml:space="preserve">Día </v>
          </cell>
          <cell r="E34">
            <v>100000</v>
          </cell>
        </row>
        <row r="35">
          <cell r="B35" t="str">
            <v>EQUI15</v>
          </cell>
          <cell r="C35" t="str">
            <v xml:space="preserve">Volqueta </v>
          </cell>
          <cell r="D35" t="str">
            <v>Día</v>
          </cell>
          <cell r="E35">
            <v>500000</v>
          </cell>
        </row>
        <row r="36">
          <cell r="B36" t="str">
            <v>EQUI16</v>
          </cell>
          <cell r="C36" t="str">
            <v xml:space="preserve">Motocarro </v>
          </cell>
          <cell r="D36" t="str">
            <v>Día</v>
          </cell>
          <cell r="E36">
            <v>200000</v>
          </cell>
        </row>
        <row r="40">
          <cell r="B40" t="str">
            <v>LISTADO DE TRASNPORTES</v>
          </cell>
        </row>
        <row r="41">
          <cell r="B41" t="str">
            <v>CÓDIGO</v>
          </cell>
          <cell r="C41" t="str">
            <v>NOMBRE</v>
          </cell>
          <cell r="D41" t="str">
            <v>UNIDAD</v>
          </cell>
          <cell r="E41" t="str">
            <v>$ /UNIDAD</v>
          </cell>
        </row>
        <row r="42">
          <cell r="B42" t="str">
            <v>TR01</v>
          </cell>
          <cell r="C42" t="str">
            <v>Transporte de material de playa</v>
          </cell>
          <cell r="D42" t="str">
            <v>m3 km</v>
          </cell>
          <cell r="E42">
            <v>4000</v>
          </cell>
        </row>
        <row r="43">
          <cell r="B43" t="str">
            <v>TR02</v>
          </cell>
          <cell r="C43" t="str">
            <v>Transporte interno de material seleccionado para lleno</v>
          </cell>
          <cell r="D43" t="str">
            <v>m3 km</v>
          </cell>
          <cell r="E43">
            <v>2000</v>
          </cell>
        </row>
        <row r="44">
          <cell r="B44" t="str">
            <v>TR03</v>
          </cell>
          <cell r="C44" t="str">
            <v>Transportes de cemento, icluye cargue y descargue</v>
          </cell>
          <cell r="D44" t="str">
            <v>ton Km</v>
          </cell>
          <cell r="E44">
            <v>4500</v>
          </cell>
        </row>
        <row r="45">
          <cell r="B45" t="str">
            <v>TR04</v>
          </cell>
          <cell r="C45" t="str">
            <v>Transporte</v>
          </cell>
          <cell r="D45" t="str">
            <v>ton Km</v>
          </cell>
          <cell r="E45">
            <v>2000</v>
          </cell>
        </row>
        <row r="46">
          <cell r="E46" t="str">
            <v>TOTAL</v>
          </cell>
        </row>
        <row r="49">
          <cell r="B49" t="str">
            <v>LISTADO DE MANO DE OBRA</v>
          </cell>
        </row>
        <row r="50">
          <cell r="B50" t="str">
            <v>CÓDIGO</v>
          </cell>
          <cell r="C50" t="str">
            <v>NOMBRE</v>
          </cell>
          <cell r="D50" t="str">
            <v>UNIDAD</v>
          </cell>
          <cell r="E50" t="str">
            <v>VALOR $</v>
          </cell>
        </row>
        <row r="51">
          <cell r="B51" t="str">
            <v>OFI01</v>
          </cell>
          <cell r="C51" t="str">
            <v>Oficial de obra civil</v>
          </cell>
          <cell r="D51" t="str">
            <v>DÍA</v>
          </cell>
          <cell r="E51">
            <v>75000</v>
          </cell>
        </row>
        <row r="52">
          <cell r="B52" t="str">
            <v>OFI02</v>
          </cell>
          <cell r="C52" t="str">
            <v>Oficial eléctrico</v>
          </cell>
          <cell r="D52" t="str">
            <v>DÍA</v>
          </cell>
          <cell r="E52">
            <v>100000</v>
          </cell>
        </row>
        <row r="53">
          <cell r="B53" t="str">
            <v>AYUEN</v>
          </cell>
          <cell r="C53" t="str">
            <v>Ayudante calificado</v>
          </cell>
          <cell r="D53" t="str">
            <v>DÍA</v>
          </cell>
          <cell r="E53">
            <v>55000</v>
          </cell>
        </row>
        <row r="54">
          <cell r="B54" t="str">
            <v>AYU</v>
          </cell>
          <cell r="C54" t="str">
            <v>Ayudante raso</v>
          </cell>
          <cell r="D54" t="str">
            <v>DÍA</v>
          </cell>
          <cell r="E54">
            <v>45000</v>
          </cell>
        </row>
        <row r="55">
          <cell r="B55" t="str">
            <v>TOP</v>
          </cell>
          <cell r="C55" t="str">
            <v>Topógrafo</v>
          </cell>
          <cell r="D55" t="str">
            <v>DÍA</v>
          </cell>
          <cell r="E55">
            <v>124054</v>
          </cell>
        </row>
        <row r="56">
          <cell r="B56" t="str">
            <v>AUTOP</v>
          </cell>
          <cell r="C56" t="str">
            <v xml:space="preserve">Auxiliar de topografía </v>
          </cell>
          <cell r="D56" t="str">
            <v>DÍA</v>
          </cell>
          <cell r="E56">
            <v>54720</v>
          </cell>
        </row>
        <row r="57">
          <cell r="E57" t="str">
            <v>TOTAL</v>
          </cell>
        </row>
      </sheetData>
      <sheetData sheetId="7"/>
      <sheetData sheetId="8"/>
      <sheetData sheetId="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 val="Anal"/>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
      <sheetName val="Caudales"/>
      <sheetName val="Diametros"/>
      <sheetName val="Perfiles"/>
      <sheetName val="Punto de operaciónº"/>
      <sheetName val="Curva-sistemaº"/>
      <sheetName val="Curva.bombaº"/>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CIRCUITOS CODEN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BENEFICIARIOS"/>
      <sheetName val="PPTO GENERAL"/>
      <sheetName val="CRONOGRAMA Y FLUJO"/>
      <sheetName val="PRESTO individual"/>
      <sheetName val="APUS"/>
      <sheetName val="LISTADO DE RECURSOS"/>
      <sheetName val="A.I.U"/>
      <sheetName val="INTERVENTORÍA"/>
      <sheetName val="F.M"/>
      <sheetName val="FACTOR PRESTACIONAL"/>
      <sheetName val="PRESUPUESTO PMA"/>
      <sheetName val="POLIZA INT."/>
      <sheetName val="ME 1"/>
      <sheetName val="ME 2"/>
      <sheetName val="ME 3"/>
      <sheetName val="ME 4"/>
      <sheetName val="ME 5"/>
      <sheetName val="ME 6"/>
      <sheetName val="ME 7"/>
      <sheetName val="ME 8"/>
      <sheetName val="ME 9"/>
      <sheetName val="ME 10"/>
      <sheetName val="ME 11"/>
      <sheetName val="M 12"/>
      <sheetName val="ME 13"/>
      <sheetName val="ME 14"/>
      <sheetName val="ME 15"/>
      <sheetName val="ME 16"/>
      <sheetName val="ME 17"/>
      <sheetName val="ME 18"/>
      <sheetName val="ME 19"/>
      <sheetName val="ME 20"/>
      <sheetName val="ME 21"/>
      <sheetName val="ME 22"/>
      <sheetName val="ME 23"/>
      <sheetName val="ME 24"/>
      <sheetName val="ME 25"/>
      <sheetName val="ME 26"/>
      <sheetName val="ME 27"/>
      <sheetName val="ME 28"/>
      <sheetName val="ME 29"/>
      <sheetName val="ME 30"/>
      <sheetName val="ME 31"/>
      <sheetName val="ME 32"/>
      <sheetName val="ME 33"/>
      <sheetName val="ME 34"/>
      <sheetName val="ME 35"/>
      <sheetName val="ME 36"/>
      <sheetName val="ME 37"/>
      <sheetName val="ME 38"/>
      <sheetName val="ME 39"/>
      <sheetName val="ME 40"/>
      <sheetName val="ME 41"/>
      <sheetName val="ME 42"/>
      <sheetName val="ME 43"/>
      <sheetName val="ME 44"/>
      <sheetName val="ME 45"/>
      <sheetName val="ME 46"/>
      <sheetName val="ME 47"/>
      <sheetName val="ME 48"/>
      <sheetName val="ME 49"/>
      <sheetName val="ME 50"/>
      <sheetName val="ME 51"/>
      <sheetName val="ME 52"/>
      <sheetName val="ME 53"/>
      <sheetName val="ME 54"/>
      <sheetName val="ME 55"/>
      <sheetName val="ME 56"/>
      <sheetName val="ME 57"/>
      <sheetName val="ME 58"/>
      <sheetName val="ME 59"/>
      <sheetName val="ME 60"/>
      <sheetName val="ME 61"/>
      <sheetName val="ME 62"/>
      <sheetName val="ME 63"/>
      <sheetName val="ME 64"/>
      <sheetName val="ME 65"/>
      <sheetName val="ME 66"/>
      <sheetName val="ME 67"/>
      <sheetName val="ME 68"/>
      <sheetName val="ME 69"/>
      <sheetName val="ME 70"/>
      <sheetName val="ME 71"/>
      <sheetName val="ME 72"/>
      <sheetName val="ME 73"/>
      <sheetName val="ME 74"/>
      <sheetName val="ME 75"/>
      <sheetName val="ME 76"/>
      <sheetName val="ME 77"/>
      <sheetName val="ME 78"/>
      <sheetName val="ME 79"/>
      <sheetName val="ME 80"/>
      <sheetName val="ME 81"/>
      <sheetName val="ME 82"/>
      <sheetName val="ME 83"/>
      <sheetName val="ME 84"/>
      <sheetName val="ME 85"/>
      <sheetName val="ME 86"/>
      <sheetName val="ME 87"/>
      <sheetName val="ME 88"/>
      <sheetName val="ME 89"/>
      <sheetName val="ME 90"/>
      <sheetName val="ME 91"/>
      <sheetName val="ME 92"/>
      <sheetName val="ME 93"/>
      <sheetName val="ME 94"/>
      <sheetName val="ME 95"/>
      <sheetName val="ME 96"/>
      <sheetName val="ME 97"/>
      <sheetName val="ME 98"/>
      <sheetName val="ME 99"/>
      <sheetName val="ME 100"/>
      <sheetName val="ME 101"/>
    </sheetNames>
    <sheetDataSet>
      <sheetData sheetId="0">
        <row r="4">
          <cell r="B4" t="str">
            <v>ID</v>
          </cell>
          <cell r="C4" t="str">
            <v>NOMBRE</v>
          </cell>
          <cell r="D4" t="str">
            <v>CEDULA</v>
          </cell>
          <cell r="E4" t="str">
            <v>DIRECCIÓN 
(ubicación del predio)</v>
          </cell>
          <cell r="F4" t="str">
            <v>TELÉFONO</v>
          </cell>
          <cell r="G4" t="str">
            <v>MEJORAS A REALIZAR</v>
          </cell>
          <cell r="H4" t="str">
            <v>VALOR DE LA INTERVENCIÓN</v>
          </cell>
        </row>
        <row r="5">
          <cell r="B5">
            <v>1</v>
          </cell>
          <cell r="C5" t="str">
            <v xml:space="preserve">MARIA CONCEPCIÓN ORTEGA RAMIREZ </v>
          </cell>
          <cell r="D5">
            <v>32739196</v>
          </cell>
          <cell r="E5" t="str">
            <v>CARGUEROS</v>
          </cell>
          <cell r="F5">
            <v>3138593012</v>
          </cell>
          <cell r="G5" t="str">
            <v>COCINA Y BAÑO</v>
          </cell>
          <cell r="H5">
            <v>1422252.2339999999</v>
          </cell>
        </row>
        <row r="6">
          <cell r="B6">
            <v>2</v>
          </cell>
          <cell r="C6" t="str">
            <v>LUZ MARINA GONZALEZ</v>
          </cell>
          <cell r="D6">
            <v>43888890</v>
          </cell>
          <cell r="E6" t="str">
            <v>CARGUEROS</v>
          </cell>
          <cell r="F6">
            <v>3216528826</v>
          </cell>
          <cell r="G6" t="str">
            <v>BAÑO</v>
          </cell>
          <cell r="H6">
            <v>2170223.2369999997</v>
          </cell>
        </row>
        <row r="7">
          <cell r="B7">
            <v>3</v>
          </cell>
          <cell r="C7" t="str">
            <v>ELIZABETH SERENO ARRIETA</v>
          </cell>
          <cell r="D7">
            <v>43890452</v>
          </cell>
          <cell r="E7" t="str">
            <v>CARGUEROS</v>
          </cell>
          <cell r="F7">
            <v>3206051957</v>
          </cell>
          <cell r="G7" t="str">
            <v>BAÑO</v>
          </cell>
          <cell r="H7">
            <v>1689918.0870000001</v>
          </cell>
        </row>
        <row r="8">
          <cell r="B8">
            <v>4</v>
          </cell>
          <cell r="C8" t="str">
            <v>ELIGIO MANUEL MORENO JIMENEZ</v>
          </cell>
          <cell r="D8">
            <v>83713378</v>
          </cell>
          <cell r="E8" t="str">
            <v>CARGUEROS</v>
          </cell>
          <cell r="F8">
            <v>3207342194</v>
          </cell>
          <cell r="G8" t="str">
            <v>BAÑO</v>
          </cell>
          <cell r="H8">
            <v>2546380.1869999999</v>
          </cell>
        </row>
        <row r="9">
          <cell r="B9">
            <v>5</v>
          </cell>
          <cell r="C9" t="str">
            <v>LUDIS MARINA MEJIA ORTEGA</v>
          </cell>
          <cell r="D9">
            <v>43804204</v>
          </cell>
          <cell r="E9" t="str">
            <v>CARGUEROS</v>
          </cell>
          <cell r="F9">
            <v>3225382561</v>
          </cell>
          <cell r="G9" t="str">
            <v>BAÑO</v>
          </cell>
          <cell r="H9">
            <v>2376538.3199999998</v>
          </cell>
        </row>
        <row r="10">
          <cell r="B10">
            <v>6</v>
          </cell>
          <cell r="C10" t="str">
            <v>MARCOS TULIO SALAZAR CALVO</v>
          </cell>
          <cell r="D10">
            <v>6796597</v>
          </cell>
          <cell r="E10" t="str">
            <v>CARGUEROS</v>
          </cell>
          <cell r="F10">
            <v>3128030053</v>
          </cell>
          <cell r="G10" t="str">
            <v>BAÑO</v>
          </cell>
          <cell r="H10">
            <v>1851202.2489999998</v>
          </cell>
        </row>
        <row r="11">
          <cell r="B11">
            <v>7</v>
          </cell>
          <cell r="C11" t="str">
            <v>CRISTINA JOSEFA GARCIA NAVARRO</v>
          </cell>
          <cell r="D11">
            <v>21647358</v>
          </cell>
          <cell r="E11" t="str">
            <v>CARGUEROS</v>
          </cell>
          <cell r="F11">
            <v>3186343001</v>
          </cell>
          <cell r="G11" t="str">
            <v>BAÑO</v>
          </cell>
          <cell r="H11">
            <v>1749464.925</v>
          </cell>
        </row>
        <row r="12">
          <cell r="B12">
            <v>8</v>
          </cell>
          <cell r="C12" t="str">
            <v>AMINTA CONTRERAS GARCIA</v>
          </cell>
          <cell r="D12">
            <v>43804882</v>
          </cell>
          <cell r="E12" t="str">
            <v>CARGUEROS</v>
          </cell>
          <cell r="F12">
            <v>3206416333</v>
          </cell>
          <cell r="G12" t="str">
            <v>PISOS Y PUERTAS</v>
          </cell>
          <cell r="H12">
            <v>1222312</v>
          </cell>
        </row>
        <row r="13">
          <cell r="B13">
            <v>9</v>
          </cell>
          <cell r="C13" t="str">
            <v>ORLEDIS MARIA MEJIA GUZMAN</v>
          </cell>
          <cell r="D13">
            <v>43804036</v>
          </cell>
          <cell r="E13" t="str">
            <v>CARGUEROS</v>
          </cell>
          <cell r="F13">
            <v>3128030053</v>
          </cell>
          <cell r="G13" t="str">
            <v>BAÑO Y PUERTA</v>
          </cell>
          <cell r="H13">
            <v>1395944.537</v>
          </cell>
        </row>
        <row r="14">
          <cell r="B14">
            <v>10</v>
          </cell>
          <cell r="C14" t="str">
            <v>WILSON MANUEL CORONADO ORTEGA</v>
          </cell>
          <cell r="D14">
            <v>8371556</v>
          </cell>
          <cell r="E14" t="str">
            <v>CARGUEROS</v>
          </cell>
          <cell r="F14">
            <v>3146348316</v>
          </cell>
          <cell r="G14" t="str">
            <v>BAÑO</v>
          </cell>
          <cell r="H14">
            <v>1822262.9620000001</v>
          </cell>
        </row>
        <row r="15">
          <cell r="D15">
            <v>22796096</v>
          </cell>
          <cell r="E15" t="str">
            <v>CARGUEROS</v>
          </cell>
          <cell r="F15">
            <v>3145006744</v>
          </cell>
          <cell r="G15" t="str">
            <v>BAÑO</v>
          </cell>
          <cell r="H15">
            <v>0</v>
          </cell>
        </row>
        <row r="16">
          <cell r="B16">
            <v>12</v>
          </cell>
          <cell r="C16" t="str">
            <v>CARMEN MARINA MENDOZA</v>
          </cell>
          <cell r="D16">
            <v>43804190</v>
          </cell>
          <cell r="E16" t="str">
            <v>CARGUEROS</v>
          </cell>
          <cell r="F16">
            <v>3137293248</v>
          </cell>
          <cell r="G16" t="str">
            <v>BAÑO</v>
          </cell>
          <cell r="H16">
            <v>2362955.8680000002</v>
          </cell>
        </row>
        <row r="17">
          <cell r="B17">
            <v>13</v>
          </cell>
          <cell r="C17" t="str">
            <v>CARMEN PATROCINIA RODRIGUEZ TORREZ</v>
          </cell>
          <cell r="D17">
            <v>43890029</v>
          </cell>
          <cell r="E17" t="str">
            <v>CARGUEROS</v>
          </cell>
          <cell r="F17">
            <v>3104741806</v>
          </cell>
          <cell r="G17" t="str">
            <v>BAÑO</v>
          </cell>
          <cell r="H17">
            <v>2031930.9919999999</v>
          </cell>
        </row>
        <row r="18">
          <cell r="B18">
            <v>14</v>
          </cell>
          <cell r="C18" t="str">
            <v>MAGALY DEL CARMEN SANCHEZ POLO</v>
          </cell>
          <cell r="D18">
            <v>26050563</v>
          </cell>
          <cell r="E18" t="str">
            <v>CARGUEROS</v>
          </cell>
          <cell r="F18">
            <v>3134204406</v>
          </cell>
          <cell r="G18" t="str">
            <v>BAÑO</v>
          </cell>
          <cell r="H18">
            <v>1917274.8530000001</v>
          </cell>
        </row>
        <row r="19">
          <cell r="B19">
            <v>15</v>
          </cell>
          <cell r="C19" t="str">
            <v>JUAN DAVID MEJIA TOBAR</v>
          </cell>
          <cell r="D19">
            <v>92130133</v>
          </cell>
          <cell r="E19" t="str">
            <v>CARGUEROS</v>
          </cell>
          <cell r="F19">
            <v>3223845999</v>
          </cell>
          <cell r="G19" t="str">
            <v>BAÑO</v>
          </cell>
          <cell r="H19">
            <v>2655493.906</v>
          </cell>
        </row>
        <row r="20">
          <cell r="B20">
            <v>16</v>
          </cell>
          <cell r="C20" t="str">
            <v>MILADIS ESTHER LARA VILORIA</v>
          </cell>
          <cell r="D20">
            <v>43804885</v>
          </cell>
          <cell r="E20" t="str">
            <v>CARGUEROS</v>
          </cell>
          <cell r="F20">
            <v>3136792224</v>
          </cell>
          <cell r="G20" t="str">
            <v>COCINA</v>
          </cell>
          <cell r="H20">
            <v>801309.05400000012</v>
          </cell>
        </row>
        <row r="21">
          <cell r="B21">
            <v>17</v>
          </cell>
          <cell r="C21" t="str">
            <v>BLANCA DENIS MEJIA NOVOA</v>
          </cell>
          <cell r="D21">
            <v>43804651</v>
          </cell>
          <cell r="E21" t="str">
            <v>CARGUEROS</v>
          </cell>
          <cell r="F21">
            <v>3138656824</v>
          </cell>
          <cell r="G21" t="str">
            <v>COCINA Y BAÑO T</v>
          </cell>
          <cell r="H21">
            <v>1579386.4839999999</v>
          </cell>
        </row>
        <row r="22">
          <cell r="B22">
            <v>18</v>
          </cell>
          <cell r="C22" t="str">
            <v>SEBASTIAN FABRA ROMERO</v>
          </cell>
          <cell r="D22">
            <v>8371108</v>
          </cell>
          <cell r="E22" t="str">
            <v>CARGUEROS</v>
          </cell>
          <cell r="F22">
            <v>3124279348</v>
          </cell>
          <cell r="G22" t="str">
            <v>COCINA</v>
          </cell>
          <cell r="H22">
            <v>1321863.608</v>
          </cell>
        </row>
        <row r="23">
          <cell r="B23">
            <v>19</v>
          </cell>
          <cell r="C23" t="str">
            <v>MARGARITA DEL CARMEN JARAMILLO ARRIETA</v>
          </cell>
          <cell r="D23">
            <v>50997572</v>
          </cell>
          <cell r="E23" t="str">
            <v>CARGUEROS</v>
          </cell>
          <cell r="F23">
            <v>3206470574</v>
          </cell>
          <cell r="G23" t="str">
            <v>BAÑO</v>
          </cell>
          <cell r="H23">
            <v>2272269.4539999999</v>
          </cell>
        </row>
        <row r="24">
          <cell r="B24">
            <v>20</v>
          </cell>
          <cell r="C24" t="str">
            <v>MARIA LOURDES VILLALBA CENTENO</v>
          </cell>
          <cell r="D24">
            <v>49693689</v>
          </cell>
          <cell r="E24" t="str">
            <v>CARGUEROS</v>
          </cell>
          <cell r="F24">
            <v>3207206217</v>
          </cell>
          <cell r="G24" t="str">
            <v>COCINA Y BAÑO T</v>
          </cell>
          <cell r="H24">
            <v>1723759.2969999998</v>
          </cell>
        </row>
        <row r="25">
          <cell r="B25">
            <v>21</v>
          </cell>
          <cell r="C25" t="str">
            <v>YAMITH DEL CARMEN CASTILLO ALMANZA</v>
          </cell>
          <cell r="D25">
            <v>43694306</v>
          </cell>
          <cell r="E25" t="str">
            <v>CARGUEROS</v>
          </cell>
          <cell r="F25">
            <v>3117653448</v>
          </cell>
          <cell r="G25" t="str">
            <v>BAÑO</v>
          </cell>
          <cell r="H25">
            <v>2409132.102</v>
          </cell>
        </row>
        <row r="26">
          <cell r="D26">
            <v>39269495</v>
          </cell>
          <cell r="E26" t="str">
            <v>COLORADO</v>
          </cell>
          <cell r="F26">
            <v>3147008504</v>
          </cell>
          <cell r="G26" t="str">
            <v>BAÑO</v>
          </cell>
          <cell r="H26">
            <v>0</v>
          </cell>
        </row>
        <row r="27">
          <cell r="B27">
            <v>23</v>
          </cell>
          <cell r="C27" t="str">
            <v>ELAINE LICETH RIVERA GOMEZ</v>
          </cell>
          <cell r="D27">
            <v>1038436003</v>
          </cell>
          <cell r="E27" t="str">
            <v>COLORADO</v>
          </cell>
          <cell r="F27">
            <v>3234809250</v>
          </cell>
          <cell r="G27" t="str">
            <v>BAÑO</v>
          </cell>
          <cell r="H27">
            <v>1595328.2150000001</v>
          </cell>
        </row>
        <row r="28">
          <cell r="B28">
            <v>24</v>
          </cell>
          <cell r="C28" t="str">
            <v>ESNEY SORETH RIVERA GOMEZ</v>
          </cell>
          <cell r="D28">
            <v>1038436502</v>
          </cell>
          <cell r="E28" t="str">
            <v>COLORADO</v>
          </cell>
          <cell r="F28">
            <v>3143408934</v>
          </cell>
          <cell r="G28" t="str">
            <v>BAÑO</v>
          </cell>
          <cell r="H28">
            <v>1803438.2340000002</v>
          </cell>
        </row>
        <row r="29">
          <cell r="B29">
            <v>25</v>
          </cell>
          <cell r="C29" t="str">
            <v>GRISELDA MARIA MESA CABALLERO</v>
          </cell>
          <cell r="D29">
            <v>21639270</v>
          </cell>
          <cell r="E29" t="str">
            <v>COLORADO</v>
          </cell>
          <cell r="F29">
            <v>3207741571</v>
          </cell>
          <cell r="G29" t="str">
            <v>BAÑO</v>
          </cell>
          <cell r="H29">
            <v>1483032.4469999999</v>
          </cell>
        </row>
        <row r="30">
          <cell r="B30">
            <v>26</v>
          </cell>
          <cell r="C30" t="str">
            <v>VILMA INES ROMERO RODELO</v>
          </cell>
          <cell r="D30">
            <v>43699359</v>
          </cell>
          <cell r="E30" t="str">
            <v>COLORADO</v>
          </cell>
          <cell r="F30">
            <v>3146064521</v>
          </cell>
          <cell r="G30" t="str">
            <v>T BAÑO CONSTRUIR PISOS</v>
          </cell>
          <cell r="H30">
            <v>2192819.9670000002</v>
          </cell>
        </row>
        <row r="31">
          <cell r="B31">
            <v>27</v>
          </cell>
          <cell r="C31" t="str">
            <v>ELSA MARIA PATERNINA MERCADO</v>
          </cell>
          <cell r="D31">
            <v>43889976</v>
          </cell>
          <cell r="E31" t="str">
            <v>COLORADO</v>
          </cell>
          <cell r="F31">
            <v>3104207874</v>
          </cell>
          <cell r="G31" t="str">
            <v>TERMINAR BAÑO</v>
          </cell>
          <cell r="H31">
            <v>2192819.9670000002</v>
          </cell>
        </row>
        <row r="32">
          <cell r="B32">
            <v>28</v>
          </cell>
          <cell r="C32" t="str">
            <v>HUGO ANTONIO LOPEZ CASTAÑEDA</v>
          </cell>
          <cell r="D32">
            <v>8374311</v>
          </cell>
          <cell r="E32" t="str">
            <v>COLORADO</v>
          </cell>
          <cell r="F32">
            <v>3172209414</v>
          </cell>
          <cell r="G32" t="str">
            <v>BAÑO</v>
          </cell>
          <cell r="H32">
            <v>1756928.2379999999</v>
          </cell>
        </row>
        <row r="33">
          <cell r="B33">
            <v>29</v>
          </cell>
          <cell r="C33" t="str">
            <v>DIOFANOR MAURE MENDOZA</v>
          </cell>
          <cell r="D33">
            <v>3442094</v>
          </cell>
          <cell r="E33" t="str">
            <v>COLORADO</v>
          </cell>
          <cell r="F33">
            <v>3116333295</v>
          </cell>
          <cell r="G33" t="str">
            <v>BAÑO Y PISOS HABITACION</v>
          </cell>
          <cell r="H33">
            <v>2332458.4919999996</v>
          </cell>
        </row>
        <row r="34">
          <cell r="B34">
            <v>30</v>
          </cell>
          <cell r="C34" t="str">
            <v xml:space="preserve"> LEDIS MARCELA LOPEZ PATERNINA</v>
          </cell>
          <cell r="D34">
            <v>1001550498</v>
          </cell>
          <cell r="E34" t="str">
            <v>COLORADO</v>
          </cell>
          <cell r="F34">
            <v>3147064781</v>
          </cell>
          <cell r="G34" t="str">
            <v>BAÑO</v>
          </cell>
          <cell r="H34">
            <v>2850877.406</v>
          </cell>
        </row>
        <row r="35">
          <cell r="B35">
            <v>31</v>
          </cell>
          <cell r="C35" t="str">
            <v>HENRRY DE JESUS GARCES CASTRILLON</v>
          </cell>
          <cell r="D35">
            <v>3442001</v>
          </cell>
          <cell r="E35" t="str">
            <v>COLORADO</v>
          </cell>
          <cell r="F35">
            <v>3218480321</v>
          </cell>
          <cell r="G35" t="str">
            <v>BAÑO</v>
          </cell>
          <cell r="H35">
            <v>2239368.4819999998</v>
          </cell>
        </row>
        <row r="36">
          <cell r="B36">
            <v>32</v>
          </cell>
          <cell r="C36" t="str">
            <v>GLADIS INES ALEAN LAMBRAÑO</v>
          </cell>
          <cell r="D36">
            <v>43804525</v>
          </cell>
          <cell r="E36" t="str">
            <v>COLORADO</v>
          </cell>
          <cell r="F36">
            <v>3127283359</v>
          </cell>
          <cell r="G36" t="str">
            <v>PISOS INTERIORES</v>
          </cell>
          <cell r="H36">
            <v>2445692.7820000001</v>
          </cell>
        </row>
        <row r="37">
          <cell r="B37">
            <v>33</v>
          </cell>
          <cell r="C37" t="str">
            <v>ANIBAL MANUEL SIMANCA BOHORQUEZ</v>
          </cell>
          <cell r="D37">
            <v>3442164</v>
          </cell>
          <cell r="E37" t="str">
            <v>COLORADO</v>
          </cell>
          <cell r="F37">
            <v>3147397936</v>
          </cell>
          <cell r="G37" t="str">
            <v>BAÑO</v>
          </cell>
          <cell r="H37">
            <v>2154034.4019999998</v>
          </cell>
        </row>
        <row r="38">
          <cell r="B38">
            <v>34</v>
          </cell>
          <cell r="C38" t="str">
            <v>ELVIRA SOFIA GUERRA MENDOZA</v>
          </cell>
          <cell r="D38">
            <v>21639302</v>
          </cell>
          <cell r="E38" t="str">
            <v>COLORADO</v>
          </cell>
          <cell r="F38">
            <v>3206583345</v>
          </cell>
          <cell r="G38" t="str">
            <v>COCINA</v>
          </cell>
          <cell r="H38">
            <v>522712.45</v>
          </cell>
        </row>
        <row r="39">
          <cell r="B39">
            <v>35</v>
          </cell>
          <cell r="C39" t="str">
            <v xml:space="preserve"> LEIDYS CORREA ANGULO</v>
          </cell>
          <cell r="D39">
            <v>1001548245</v>
          </cell>
          <cell r="E39" t="str">
            <v>COLORADO</v>
          </cell>
          <cell r="F39">
            <v>3126779798</v>
          </cell>
          <cell r="G39" t="str">
            <v>BAÑO</v>
          </cell>
          <cell r="H39">
            <v>1410883.1880000001</v>
          </cell>
        </row>
        <row r="40">
          <cell r="B40">
            <v>36</v>
          </cell>
          <cell r="C40" t="str">
            <v>ROSA HELENA AGUA LOPEZ</v>
          </cell>
          <cell r="D40">
            <v>43889178</v>
          </cell>
          <cell r="E40" t="str">
            <v>COLORADO</v>
          </cell>
          <cell r="F40">
            <v>3105108211</v>
          </cell>
          <cell r="G40" t="str">
            <v>COCINA</v>
          </cell>
          <cell r="H40">
            <v>867270.26099999994</v>
          </cell>
        </row>
        <row r="41">
          <cell r="B41">
            <v>37</v>
          </cell>
          <cell r="C41" t="str">
            <v>MARTA INES DÍAZ CASTRO</v>
          </cell>
          <cell r="D41">
            <v>1038434170</v>
          </cell>
          <cell r="E41" t="str">
            <v>COLORADO</v>
          </cell>
          <cell r="F41">
            <v>3137574800</v>
          </cell>
          <cell r="G41" t="str">
            <v>BAÑO</v>
          </cell>
          <cell r="H41">
            <v>2729522.12</v>
          </cell>
        </row>
        <row r="42">
          <cell r="B42">
            <v>38</v>
          </cell>
          <cell r="C42" t="str">
            <v>MANUEL SALVADOR MENDEZ BOHORQUEZ</v>
          </cell>
          <cell r="D42">
            <v>78107232</v>
          </cell>
          <cell r="E42" t="str">
            <v>COLORADO</v>
          </cell>
          <cell r="G42" t="str">
            <v>BAÑO</v>
          </cell>
          <cell r="H42">
            <v>1864218.811</v>
          </cell>
        </row>
        <row r="43">
          <cell r="B43">
            <v>39</v>
          </cell>
          <cell r="C43" t="str">
            <v>SANDRA LUZ GUERRA GARCIA</v>
          </cell>
          <cell r="D43">
            <v>43888560</v>
          </cell>
          <cell r="E43" t="str">
            <v>COLORADO</v>
          </cell>
          <cell r="G43" t="str">
            <v>BAÑO</v>
          </cell>
          <cell r="H43">
            <v>2003881.8020000001</v>
          </cell>
        </row>
        <row r="44">
          <cell r="B44">
            <v>40</v>
          </cell>
          <cell r="C44" t="str">
            <v>MAXIMO MANUEL TREJOS LOPEZ</v>
          </cell>
          <cell r="D44">
            <v>3443655</v>
          </cell>
          <cell r="E44" t="str">
            <v>COLORADO</v>
          </cell>
          <cell r="G44" t="str">
            <v>BAÑO</v>
          </cell>
          <cell r="H44">
            <v>1948224.2520000001</v>
          </cell>
        </row>
        <row r="45">
          <cell r="B45">
            <v>41</v>
          </cell>
          <cell r="C45" t="str">
            <v>ACELA SUAREZ RUIZ</v>
          </cell>
          <cell r="D45">
            <v>21639247</v>
          </cell>
          <cell r="E45" t="str">
            <v>COLORADO</v>
          </cell>
          <cell r="G45" t="str">
            <v>BAÑO</v>
          </cell>
          <cell r="H45">
            <v>1839000.852</v>
          </cell>
        </row>
        <row r="46">
          <cell r="B46">
            <v>42</v>
          </cell>
          <cell r="C46" t="str">
            <v>NORELIS DEL CARMEN CHAVEZ QUINTERO</v>
          </cell>
          <cell r="D46">
            <v>43804327</v>
          </cell>
          <cell r="E46" t="str">
            <v>COLORADO</v>
          </cell>
          <cell r="G46" t="str">
            <v>BAÑO</v>
          </cell>
          <cell r="H46">
            <v>2511855.4240000001</v>
          </cell>
        </row>
        <row r="47">
          <cell r="B47">
            <v>43</v>
          </cell>
          <cell r="C47" t="str">
            <v>MARIA DE LA CRUZ SERPA MORALEZ</v>
          </cell>
          <cell r="D47">
            <v>3441115</v>
          </cell>
          <cell r="E47" t="str">
            <v>COLORADO</v>
          </cell>
          <cell r="G47" t="str">
            <v>BAÑO</v>
          </cell>
          <cell r="H47">
            <v>1767935.702</v>
          </cell>
        </row>
        <row r="48">
          <cell r="B48">
            <v>44</v>
          </cell>
          <cell r="C48" t="str">
            <v>ALVARO HERNAN CARDENAS MONTES</v>
          </cell>
          <cell r="D48">
            <v>3442161</v>
          </cell>
          <cell r="E48" t="str">
            <v>COLORADO</v>
          </cell>
          <cell r="G48" t="str">
            <v>BAÑO</v>
          </cell>
          <cell r="H48">
            <v>2241018.156</v>
          </cell>
        </row>
        <row r="49">
          <cell r="B49">
            <v>45</v>
          </cell>
          <cell r="C49" t="str">
            <v>YUDIS DEL CARMEN SIMANCA MENDOZA</v>
          </cell>
          <cell r="D49">
            <v>39285378</v>
          </cell>
          <cell r="E49" t="str">
            <v>COLORADO</v>
          </cell>
          <cell r="G49" t="str">
            <v>BAÑO</v>
          </cell>
          <cell r="H49">
            <v>2469218.6740000001</v>
          </cell>
        </row>
        <row r="50">
          <cell r="B50">
            <v>46</v>
          </cell>
          <cell r="C50" t="str">
            <v xml:space="preserve"> DIANELIS ESPITIA FABRA</v>
          </cell>
          <cell r="D50">
            <v>1038479348</v>
          </cell>
          <cell r="E50" t="str">
            <v>COLORADO</v>
          </cell>
          <cell r="G50" t="str">
            <v>BAÑO</v>
          </cell>
          <cell r="H50">
            <v>1638758.3420000002</v>
          </cell>
        </row>
        <row r="51">
          <cell r="B51">
            <v>47</v>
          </cell>
          <cell r="C51" t="str">
            <v>MIRIAM SOFIA VALDERRAMA MENDOZA</v>
          </cell>
          <cell r="D51">
            <v>21639300</v>
          </cell>
          <cell r="E51" t="str">
            <v>COLORADO</v>
          </cell>
          <cell r="G51" t="str">
            <v>BAÑO</v>
          </cell>
          <cell r="H51">
            <v>2131652.2889999999</v>
          </cell>
        </row>
        <row r="52">
          <cell r="B52">
            <v>48</v>
          </cell>
          <cell r="C52" t="str">
            <v>RAFAEL ENRRIQUE RAMOS PADILLA</v>
          </cell>
          <cell r="D52">
            <v>8370515</v>
          </cell>
          <cell r="E52" t="str">
            <v>LAS FLORES</v>
          </cell>
          <cell r="F52">
            <v>3218925114</v>
          </cell>
          <cell r="G52" t="str">
            <v>BAÑO</v>
          </cell>
          <cell r="H52">
            <v>1933771.3069999998</v>
          </cell>
        </row>
        <row r="53">
          <cell r="B53">
            <v>49</v>
          </cell>
          <cell r="C53" t="str">
            <v>EDILSE OSPINO</v>
          </cell>
          <cell r="D53">
            <v>21647231</v>
          </cell>
          <cell r="E53" t="str">
            <v>LAS FLORES</v>
          </cell>
          <cell r="F53">
            <v>3225234850</v>
          </cell>
          <cell r="G53" t="str">
            <v>BAÑO</v>
          </cell>
          <cell r="H53">
            <v>2025108.267</v>
          </cell>
        </row>
        <row r="54">
          <cell r="B54">
            <v>50</v>
          </cell>
          <cell r="C54" t="str">
            <v>DOMITILA ISABEL CASTRO ARROYO</v>
          </cell>
          <cell r="D54">
            <v>22235816</v>
          </cell>
          <cell r="E54" t="str">
            <v>LAS FLORES</v>
          </cell>
          <cell r="F54">
            <v>3127097309</v>
          </cell>
          <cell r="G54" t="str">
            <v>TERMINAR BAÑO</v>
          </cell>
          <cell r="H54">
            <v>1313112.5279999999</v>
          </cell>
        </row>
        <row r="55">
          <cell r="B55">
            <v>51</v>
          </cell>
          <cell r="C55" t="str">
            <v>CARMELINA PALENCIA JIMENEZ</v>
          </cell>
          <cell r="D55">
            <v>43889953</v>
          </cell>
          <cell r="E55" t="str">
            <v>LAS FLORES</v>
          </cell>
          <cell r="F55">
            <v>3107426339</v>
          </cell>
          <cell r="G55" t="str">
            <v>BAÑO</v>
          </cell>
          <cell r="H55">
            <v>1522881.9839999999</v>
          </cell>
        </row>
        <row r="56">
          <cell r="B56">
            <v>52</v>
          </cell>
          <cell r="C56" t="str">
            <v>GLADI JAVIT SERENO MEJIA</v>
          </cell>
          <cell r="D56">
            <v>43888795</v>
          </cell>
          <cell r="E56" t="str">
            <v>LAS FLORES</v>
          </cell>
          <cell r="F56">
            <v>3107330282</v>
          </cell>
          <cell r="G56" t="str">
            <v>COCINA</v>
          </cell>
          <cell r="H56">
            <v>727866.98399999994</v>
          </cell>
        </row>
        <row r="57">
          <cell r="B57">
            <v>53</v>
          </cell>
          <cell r="C57" t="str">
            <v>LUZ DELIA MORENO MEJIA</v>
          </cell>
          <cell r="D57">
            <v>43698807</v>
          </cell>
          <cell r="E57" t="str">
            <v>LAS FLORES</v>
          </cell>
          <cell r="F57">
            <v>3147583797</v>
          </cell>
          <cell r="G57" t="str">
            <v>COCINA</v>
          </cell>
          <cell r="H57">
            <v>495656.2</v>
          </cell>
        </row>
        <row r="58">
          <cell r="B58">
            <v>54</v>
          </cell>
          <cell r="C58" t="str">
            <v>DIEGO LEON GUZMAN LONDOÑO</v>
          </cell>
          <cell r="D58">
            <v>8374000</v>
          </cell>
          <cell r="E58" t="str">
            <v>LAS FLORES</v>
          </cell>
          <cell r="G58" t="str">
            <v>BAÑO</v>
          </cell>
          <cell r="H58">
            <v>1339516.2560000001</v>
          </cell>
        </row>
        <row r="59">
          <cell r="B59">
            <v>55</v>
          </cell>
          <cell r="C59" t="str">
            <v>ROSMERY OSPINA MEJIA</v>
          </cell>
          <cell r="D59">
            <v>21647366</v>
          </cell>
          <cell r="E59" t="str">
            <v>LAS FLORES</v>
          </cell>
          <cell r="G59" t="str">
            <v>BAÑO</v>
          </cell>
          <cell r="H59">
            <v>1371945.2239999999</v>
          </cell>
        </row>
        <row r="60">
          <cell r="B60">
            <v>56</v>
          </cell>
          <cell r="C60" t="str">
            <v>FLOR ALBA JIMENEZ ESPEJO</v>
          </cell>
          <cell r="D60">
            <v>22236523</v>
          </cell>
          <cell r="E60" t="str">
            <v>LAS FLORES</v>
          </cell>
          <cell r="G60" t="str">
            <v>BAÑO</v>
          </cell>
          <cell r="H60">
            <v>1321897.1740000001</v>
          </cell>
        </row>
        <row r="61">
          <cell r="B61">
            <v>57</v>
          </cell>
          <cell r="C61" t="str">
            <v>MARIA EUGENIA CASA VEGAS</v>
          </cell>
          <cell r="D61">
            <v>1038438720</v>
          </cell>
          <cell r="E61" t="str">
            <v>LAS FLORES</v>
          </cell>
          <cell r="G61" t="str">
            <v>BAÑO</v>
          </cell>
          <cell r="H61">
            <v>1404607.074</v>
          </cell>
        </row>
        <row r="62">
          <cell r="B62">
            <v>58</v>
          </cell>
          <cell r="C62" t="str">
            <v>BEATRIZ HELENA PALENCIA JIMENEZ</v>
          </cell>
          <cell r="D62">
            <v>43699186</v>
          </cell>
          <cell r="E62" t="str">
            <v>LAS FLORES</v>
          </cell>
          <cell r="G62" t="str">
            <v>BAÑO</v>
          </cell>
          <cell r="H62">
            <v>2101742.3829999999</v>
          </cell>
        </row>
        <row r="63">
          <cell r="B63">
            <v>59</v>
          </cell>
          <cell r="C63" t="str">
            <v>DORALICE JIMENEZ MORENO</v>
          </cell>
          <cell r="D63">
            <v>22235867</v>
          </cell>
          <cell r="E63" t="str">
            <v>LAS FLORES</v>
          </cell>
          <cell r="G63" t="str">
            <v>BAÑO</v>
          </cell>
          <cell r="H63">
            <v>2132071.9419999998</v>
          </cell>
        </row>
        <row r="64">
          <cell r="B64">
            <v>60</v>
          </cell>
          <cell r="C64" t="str">
            <v>LUIS EDUARDO JIMENEZ MORENO</v>
          </cell>
          <cell r="D64">
            <v>3670547</v>
          </cell>
          <cell r="E64" t="str">
            <v>LAS FLORES</v>
          </cell>
          <cell r="G64" t="str">
            <v>COCINA</v>
          </cell>
          <cell r="H64">
            <v>894519.23599999992</v>
          </cell>
        </row>
        <row r="65">
          <cell r="B65">
            <v>61</v>
          </cell>
          <cell r="C65" t="str">
            <v>FEDERMAN ORTIZ CABALLERO</v>
          </cell>
          <cell r="D65">
            <v>8374868</v>
          </cell>
          <cell r="E65" t="str">
            <v>LAS FLORES</v>
          </cell>
          <cell r="G65" t="str">
            <v>BAÑO</v>
          </cell>
          <cell r="H65">
            <v>1286324.338</v>
          </cell>
        </row>
        <row r="66">
          <cell r="B66">
            <v>62</v>
          </cell>
          <cell r="C66" t="str">
            <v>MANUEL DE JESUS ROMERO</v>
          </cell>
          <cell r="D66">
            <v>8374603</v>
          </cell>
          <cell r="E66" t="str">
            <v>LAS FLORES</v>
          </cell>
          <cell r="G66" t="str">
            <v>COCINA</v>
          </cell>
          <cell r="H66">
            <v>964257.91799999995</v>
          </cell>
        </row>
        <row r="67">
          <cell r="B67">
            <v>63</v>
          </cell>
          <cell r="C67" t="str">
            <v>LIBIA MARIA CASTAÑEDA BERTEL</v>
          </cell>
          <cell r="D67">
            <v>43698980</v>
          </cell>
          <cell r="E67" t="str">
            <v>BIJAGUAL</v>
          </cell>
          <cell r="G67" t="str">
            <v>BAÑO</v>
          </cell>
          <cell r="H67">
            <v>1431982.3180000002</v>
          </cell>
        </row>
        <row r="68">
          <cell r="B68">
            <v>64</v>
          </cell>
          <cell r="C68" t="str">
            <v>ENIVEL DE JESUS MEJIA HERNANDEZ</v>
          </cell>
          <cell r="D68">
            <v>43889390</v>
          </cell>
          <cell r="E68" t="str">
            <v>BIJAGUAL</v>
          </cell>
          <cell r="G68" t="str">
            <v>COCINA</v>
          </cell>
          <cell r="H68">
            <v>1144348.933</v>
          </cell>
        </row>
        <row r="69">
          <cell r="D69">
            <v>43699055</v>
          </cell>
          <cell r="E69" t="str">
            <v>BIJAGUAL</v>
          </cell>
          <cell r="G69" t="str">
            <v>COCINA</v>
          </cell>
          <cell r="H69">
            <v>0</v>
          </cell>
        </row>
        <row r="70">
          <cell r="B70">
            <v>66</v>
          </cell>
          <cell r="C70" t="str">
            <v>IRENE ISABEL SALCEDO</v>
          </cell>
          <cell r="D70">
            <v>39267320</v>
          </cell>
          <cell r="E70" t="str">
            <v>BIJAGUAL</v>
          </cell>
          <cell r="G70" t="str">
            <v>BAÑO</v>
          </cell>
          <cell r="H70">
            <v>2311038.4440000001</v>
          </cell>
        </row>
        <row r="71">
          <cell r="D71">
            <v>32130233</v>
          </cell>
          <cell r="E71" t="str">
            <v>BIJAGUAL</v>
          </cell>
          <cell r="G71" t="str">
            <v>BAÑO</v>
          </cell>
          <cell r="H71">
            <v>0</v>
          </cell>
        </row>
        <row r="72">
          <cell r="B72">
            <v>68</v>
          </cell>
          <cell r="C72" t="str">
            <v>LEONOR PEREZ GARCIA</v>
          </cell>
          <cell r="D72">
            <v>43890032</v>
          </cell>
          <cell r="E72" t="str">
            <v>BIJAGUAL</v>
          </cell>
          <cell r="G72" t="str">
            <v>COCINA</v>
          </cell>
          <cell r="H72">
            <v>1025098.828</v>
          </cell>
        </row>
        <row r="73">
          <cell r="B73">
            <v>69</v>
          </cell>
          <cell r="C73" t="str">
            <v>CARMEN LILIANA ALVAREZ LUNA</v>
          </cell>
          <cell r="D73">
            <v>43890903</v>
          </cell>
          <cell r="E73" t="str">
            <v>BIJAGUAL</v>
          </cell>
          <cell r="G73" t="str">
            <v>BAÑO</v>
          </cell>
          <cell r="H73">
            <v>2211035.1120000002</v>
          </cell>
        </row>
        <row r="74">
          <cell r="B74">
            <v>70</v>
          </cell>
          <cell r="C74" t="str">
            <v>CELINA DEL CARMEN FLORESZ BASILO</v>
          </cell>
          <cell r="D74">
            <v>39265128</v>
          </cell>
          <cell r="E74" t="str">
            <v>BIJAGUAL</v>
          </cell>
          <cell r="G74" t="str">
            <v>COCINA</v>
          </cell>
          <cell r="H74">
            <v>587505.20399999991</v>
          </cell>
        </row>
        <row r="75">
          <cell r="B75">
            <v>71</v>
          </cell>
          <cell r="C75" t="str">
            <v>ANA CRISTINA SAMBRANO MEJIA</v>
          </cell>
          <cell r="D75">
            <v>43699054</v>
          </cell>
          <cell r="E75" t="str">
            <v>BIJAGUAL</v>
          </cell>
          <cell r="G75" t="str">
            <v>BAÑO</v>
          </cell>
          <cell r="H75">
            <v>2017433.9380000001</v>
          </cell>
        </row>
        <row r="76">
          <cell r="B76">
            <v>72</v>
          </cell>
          <cell r="C76" t="str">
            <v>ISAIAS VIDES MARTINEZ</v>
          </cell>
          <cell r="D76">
            <v>1001550689</v>
          </cell>
          <cell r="E76" t="str">
            <v>BIJAGUAL</v>
          </cell>
          <cell r="G76" t="str">
            <v>BAÑO</v>
          </cell>
          <cell r="H76">
            <v>1713899.824</v>
          </cell>
        </row>
        <row r="77">
          <cell r="B77">
            <v>73</v>
          </cell>
          <cell r="C77" t="str">
            <v>DURLEY ROSIO BERTEL SERPA</v>
          </cell>
          <cell r="D77">
            <v>39283904</v>
          </cell>
          <cell r="E77" t="str">
            <v>BIJAGUAL</v>
          </cell>
          <cell r="G77" t="str">
            <v>BAÑO</v>
          </cell>
          <cell r="H77">
            <v>2395595.8129999996</v>
          </cell>
        </row>
        <row r="78">
          <cell r="B78">
            <v>74</v>
          </cell>
          <cell r="C78" t="str">
            <v xml:space="preserve"> JOSE TRINIDAD CONTRERAS RAMOS</v>
          </cell>
          <cell r="D78">
            <v>15010010</v>
          </cell>
          <cell r="E78" t="str">
            <v>BIJAGUAL</v>
          </cell>
          <cell r="G78" t="str">
            <v>BAÑO</v>
          </cell>
          <cell r="H78">
            <v>1839619.8729999999</v>
          </cell>
        </row>
        <row r="79">
          <cell r="B79">
            <v>75</v>
          </cell>
          <cell r="C79" t="str">
            <v>YADIRIS ESTHER SANTOS ACOSTA</v>
          </cell>
          <cell r="D79">
            <v>1038477079</v>
          </cell>
          <cell r="E79" t="str">
            <v>BIJAGUAL</v>
          </cell>
          <cell r="G79" t="str">
            <v>COCINA</v>
          </cell>
          <cell r="H79">
            <v>1382685.122</v>
          </cell>
        </row>
        <row r="80">
          <cell r="B80">
            <v>76</v>
          </cell>
          <cell r="C80" t="str">
            <v>MARITZA HERAZO ACOSTA</v>
          </cell>
          <cell r="D80">
            <v>43698509</v>
          </cell>
          <cell r="E80" t="str">
            <v>BIJAGUAL</v>
          </cell>
          <cell r="G80" t="str">
            <v>BAÑO</v>
          </cell>
          <cell r="H80">
            <v>1821915.3030000001</v>
          </cell>
        </row>
        <row r="81">
          <cell r="B81">
            <v>77</v>
          </cell>
          <cell r="C81" t="str">
            <v>KEVIN JOSE RODRIGUEZ TORREZ</v>
          </cell>
          <cell r="D81">
            <v>1038435573</v>
          </cell>
          <cell r="E81" t="str">
            <v>CARGUEROS</v>
          </cell>
          <cell r="G81" t="str">
            <v>COCINA</v>
          </cell>
          <cell r="H81">
            <v>718016</v>
          </cell>
        </row>
        <row r="82">
          <cell r="B82">
            <v>78</v>
          </cell>
          <cell r="C82" t="str">
            <v xml:space="preserve">ANTONIO MANUEL PALENCIA PAYAREZ </v>
          </cell>
          <cell r="D82">
            <v>9312139</v>
          </cell>
          <cell r="E82" t="str">
            <v>CARGUEROS</v>
          </cell>
          <cell r="G82" t="str">
            <v>BAÑO</v>
          </cell>
          <cell r="H82">
            <v>2017131.5059999998</v>
          </cell>
        </row>
        <row r="83">
          <cell r="B83">
            <v>79</v>
          </cell>
          <cell r="C83" t="str">
            <v>DIANA MARIA CHAVERRA HINESTROZA</v>
          </cell>
          <cell r="D83">
            <v>35601294</v>
          </cell>
          <cell r="E83" t="str">
            <v>CARGUEROS</v>
          </cell>
          <cell r="G83" t="str">
            <v>BAÑO</v>
          </cell>
          <cell r="H83">
            <v>1310018.0860000001</v>
          </cell>
        </row>
        <row r="84">
          <cell r="B84">
            <v>80</v>
          </cell>
          <cell r="C84" t="str">
            <v>CARLOS HORACIO MENCO</v>
          </cell>
          <cell r="D84">
            <v>1001548291</v>
          </cell>
          <cell r="E84" t="str">
            <v>COLORADO</v>
          </cell>
          <cell r="G84" t="str">
            <v>BAÑO</v>
          </cell>
          <cell r="H84">
            <v>1553506.9160000002</v>
          </cell>
        </row>
        <row r="85">
          <cell r="B85">
            <v>81</v>
          </cell>
          <cell r="C85" t="str">
            <v>ALADINO MARQUEZ ALVAREZ</v>
          </cell>
          <cell r="D85">
            <v>18930975</v>
          </cell>
          <cell r="E85" t="str">
            <v>LAS CONCHAS</v>
          </cell>
          <cell r="G85" t="str">
            <v>BAÑO</v>
          </cell>
          <cell r="H85">
            <v>1295509.5009999999</v>
          </cell>
        </row>
        <row r="86">
          <cell r="B86">
            <v>82</v>
          </cell>
          <cell r="C86" t="str">
            <v>PETRONA MARIA MORELO RAMOS</v>
          </cell>
          <cell r="D86">
            <v>43304300</v>
          </cell>
          <cell r="E86" t="str">
            <v>LAS CONCHAS</v>
          </cell>
          <cell r="G86" t="str">
            <v>COCINA</v>
          </cell>
          <cell r="H86">
            <v>1587390.8179999997</v>
          </cell>
        </row>
        <row r="87">
          <cell r="B87">
            <v>83</v>
          </cell>
          <cell r="C87" t="str">
            <v>ARELIS MILET LEGUIA VANEGAS</v>
          </cell>
          <cell r="D87">
            <v>43699664</v>
          </cell>
          <cell r="E87" t="str">
            <v>LAS CONCHAS</v>
          </cell>
          <cell r="G87" t="str">
            <v>BAÑO</v>
          </cell>
          <cell r="H87">
            <v>1376016.2779999999</v>
          </cell>
        </row>
        <row r="88">
          <cell r="D88">
            <v>43700000</v>
          </cell>
          <cell r="E88" t="str">
            <v>LAS CONCHAS</v>
          </cell>
          <cell r="G88" t="str">
            <v>BAÑO</v>
          </cell>
          <cell r="H88">
            <v>0</v>
          </cell>
        </row>
        <row r="89">
          <cell r="B89">
            <v>85</v>
          </cell>
          <cell r="C89" t="str">
            <v>MARTA INES MERCADO VANEGAS</v>
          </cell>
          <cell r="D89">
            <v>43804008</v>
          </cell>
          <cell r="E89" t="str">
            <v>LAS CONCHAS</v>
          </cell>
          <cell r="G89" t="str">
            <v>BAÑO</v>
          </cell>
          <cell r="H89">
            <v>2098388.9419999998</v>
          </cell>
        </row>
        <row r="90">
          <cell r="D90">
            <v>21647209</v>
          </cell>
          <cell r="E90" t="str">
            <v>LAS CONCHAS</v>
          </cell>
          <cell r="G90" t="str">
            <v>COCINA</v>
          </cell>
          <cell r="H90">
            <v>0</v>
          </cell>
        </row>
        <row r="91">
          <cell r="B91">
            <v>87</v>
          </cell>
          <cell r="C91" t="str">
            <v>MANUEL JOSE GALEANO CONTRERAS</v>
          </cell>
          <cell r="D91">
            <v>8372712</v>
          </cell>
          <cell r="E91" t="str">
            <v>LAS CONCHAS</v>
          </cell>
          <cell r="G91" t="str">
            <v>BAÑO</v>
          </cell>
          <cell r="H91">
            <v>2183531.142</v>
          </cell>
        </row>
        <row r="92">
          <cell r="B92">
            <v>88</v>
          </cell>
          <cell r="C92" t="str">
            <v>ELISVELA ISABEL BENAVIDES</v>
          </cell>
          <cell r="D92">
            <v>21638811</v>
          </cell>
          <cell r="E92" t="str">
            <v>LAS CONCHAS</v>
          </cell>
          <cell r="G92" t="str">
            <v>COCINA</v>
          </cell>
          <cell r="H92">
            <v>760741.48800000001</v>
          </cell>
        </row>
        <row r="93">
          <cell r="B93">
            <v>89</v>
          </cell>
          <cell r="C93" t="str">
            <v>PEDRO FORTUNATO VIDAL FLOREZ</v>
          </cell>
          <cell r="D93">
            <v>8371070</v>
          </cell>
          <cell r="E93" t="str">
            <v>LAS CONCHAS</v>
          </cell>
          <cell r="G93" t="str">
            <v>COCINA</v>
          </cell>
          <cell r="H93">
            <v>1206282.2199999997</v>
          </cell>
        </row>
        <row r="94">
          <cell r="B94">
            <v>90</v>
          </cell>
          <cell r="C94" t="str">
            <v>DAVID ANTONIO CABRERA</v>
          </cell>
          <cell r="D94">
            <v>8370838</v>
          </cell>
          <cell r="E94" t="str">
            <v>LAS CONCHAS</v>
          </cell>
          <cell r="G94" t="str">
            <v>BAÑO</v>
          </cell>
          <cell r="H94">
            <v>2360772.44</v>
          </cell>
        </row>
        <row r="95">
          <cell r="B95">
            <v>91</v>
          </cell>
          <cell r="C95" t="str">
            <v>NIVIS JOHANA RICO ORTEGA</v>
          </cell>
          <cell r="D95">
            <v>43890193</v>
          </cell>
          <cell r="E95" t="str">
            <v>LAS CONCHAS</v>
          </cell>
          <cell r="G95" t="str">
            <v>BAÑO</v>
          </cell>
          <cell r="H95">
            <v>1636580.8030000001</v>
          </cell>
        </row>
        <row r="96">
          <cell r="B96">
            <v>92</v>
          </cell>
          <cell r="C96" t="str">
            <v>ALEJANDRINA HERNANDEZ TAFUR</v>
          </cell>
          <cell r="D96">
            <v>43699697</v>
          </cell>
          <cell r="E96" t="str">
            <v>LAS CONCHAS</v>
          </cell>
          <cell r="G96" t="str">
            <v>PISOS Y REVOQUES</v>
          </cell>
          <cell r="H96">
            <v>1873430.7539999997</v>
          </cell>
        </row>
        <row r="97">
          <cell r="B97">
            <v>93</v>
          </cell>
          <cell r="C97" t="str">
            <v>ELIZABETH GONZALEZ PEREZ</v>
          </cell>
          <cell r="D97">
            <v>43888969</v>
          </cell>
          <cell r="E97" t="str">
            <v>LAS CONCHAS</v>
          </cell>
          <cell r="G97" t="str">
            <v>BAÑO</v>
          </cell>
          <cell r="H97">
            <v>2504973.6399999997</v>
          </cell>
        </row>
        <row r="98">
          <cell r="B98">
            <v>94</v>
          </cell>
          <cell r="C98" t="str">
            <v>NORIS DEL CARMEN CARO MARQUEZ</v>
          </cell>
          <cell r="D98">
            <v>43699175</v>
          </cell>
          <cell r="E98" t="str">
            <v>LAS CONCHAS</v>
          </cell>
          <cell r="G98" t="str">
            <v>BAÑO</v>
          </cell>
          <cell r="H98">
            <v>2171664.04</v>
          </cell>
        </row>
        <row r="99">
          <cell r="B99">
            <v>95</v>
          </cell>
          <cell r="C99" t="str">
            <v>RAFAEL ALBERTO PACHECO GARCIA</v>
          </cell>
          <cell r="D99">
            <v>1038481375</v>
          </cell>
          <cell r="E99" t="str">
            <v>LAS CONCHAS</v>
          </cell>
          <cell r="G99" t="str">
            <v>BAÑO</v>
          </cell>
          <cell r="H99">
            <v>2171664.04</v>
          </cell>
        </row>
        <row r="100">
          <cell r="D100">
            <v>18795037</v>
          </cell>
          <cell r="E100" t="str">
            <v>LAS CONCHAS</v>
          </cell>
          <cell r="G100" t="str">
            <v>COCINA</v>
          </cell>
          <cell r="H100">
            <v>0</v>
          </cell>
        </row>
        <row r="101">
          <cell r="B101">
            <v>97</v>
          </cell>
          <cell r="C101" t="str">
            <v>AGUSTINA MARIA FERIA SUAREZ</v>
          </cell>
          <cell r="D101">
            <v>43804006</v>
          </cell>
          <cell r="E101" t="str">
            <v>LAS CONCHAS</v>
          </cell>
          <cell r="G101" t="str">
            <v>COCINA</v>
          </cell>
          <cell r="H101">
            <v>1128896.665</v>
          </cell>
        </row>
        <row r="102">
          <cell r="B102">
            <v>98</v>
          </cell>
          <cell r="C102" t="str">
            <v xml:space="preserve"> CARMEN ROSA RICO VARELA</v>
          </cell>
          <cell r="D102">
            <v>39267854</v>
          </cell>
          <cell r="E102" t="str">
            <v>LAS CONCHAS</v>
          </cell>
          <cell r="G102" t="str">
            <v>BAÑO</v>
          </cell>
          <cell r="H102">
            <v>1406209.4410000001</v>
          </cell>
        </row>
        <row r="103">
          <cell r="B103">
            <v>99</v>
          </cell>
          <cell r="C103" t="str">
            <v>SONIA ISABEL YENERY GUERRERO</v>
          </cell>
          <cell r="D103">
            <v>43699670</v>
          </cell>
          <cell r="E103" t="str">
            <v>LAS CONCHAS</v>
          </cell>
          <cell r="G103" t="str">
            <v>PISOS Y REVOQUES</v>
          </cell>
          <cell r="H103">
            <v>2786279.5610000002</v>
          </cell>
        </row>
        <row r="104">
          <cell r="B104">
            <v>100</v>
          </cell>
          <cell r="C104" t="str">
            <v>SINDY LICETH CORONADO ARRIETA</v>
          </cell>
          <cell r="D104">
            <v>39288755</v>
          </cell>
          <cell r="E104" t="str">
            <v>LAS CONCHAS</v>
          </cell>
          <cell r="G104" t="str">
            <v>BAÑO</v>
          </cell>
          <cell r="H104">
            <v>2390547.64</v>
          </cell>
        </row>
        <row r="105">
          <cell r="B105">
            <v>101</v>
          </cell>
          <cell r="C105" t="str">
            <v>KARINA YOHANA PEREZ BAQUERO</v>
          </cell>
          <cell r="D105">
            <v>1003305293</v>
          </cell>
          <cell r="E105" t="str">
            <v>LAS CONCHAS</v>
          </cell>
          <cell r="G105" t="str">
            <v>BAÑO</v>
          </cell>
          <cell r="H105">
            <v>2012092.953</v>
          </cell>
        </row>
        <row r="106">
          <cell r="E106" t="str">
            <v>TOTAL</v>
          </cell>
          <cell r="H106">
            <v>165581907.71199995</v>
          </cell>
        </row>
        <row r="111">
          <cell r="C111" t="str">
            <v>______________________________</v>
          </cell>
        </row>
        <row r="112">
          <cell r="C112" t="str">
            <v>FRANCISCO JOSE ZULETA ROZO</v>
          </cell>
        </row>
        <row r="113">
          <cell r="C113" t="str">
            <v>Coordinador del FOVIS.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Datos"/>
      <sheetName val="VER1"/>
      <sheetName val="ENCABEZADO"/>
      <sheetName val="CUMPLIMIENTO"/>
      <sheetName val="E"/>
      <sheetName val="P"/>
      <sheetName val="RECURSOS"/>
      <sheetName val="BD100-45-P1"/>
      <sheetName val="5.2"/>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row r="9">
          <cell r="E9" t="str">
            <v>EDGAR EDUARDO HERNANDEZ Q.</v>
          </cell>
        </row>
      </sheetData>
      <sheetData sheetId="51"/>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ow r="2">
          <cell r="A2">
            <v>0</v>
          </cell>
        </row>
      </sheetData>
      <sheetData sheetId="89"/>
      <sheetData sheetId="90" refreshError="1"/>
      <sheetData sheetId="91"/>
      <sheetData sheetId="92"/>
      <sheetData sheetId="93" refreshError="1"/>
      <sheetData sheetId="94" refreshError="1"/>
      <sheetData sheetId="9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SEC. GOLONDRINAS"/>
      <sheetName val="APU REDES SEC. GOLONDRINAS"/>
      <sheetName val="COLECTOR GOLONDRINAS"/>
      <sheetName val="APU COLECTOR GOLONDRINAS"/>
      <sheetName val="COLECTOR MONCADA"/>
      <sheetName val="APU COLECTOR MONCADA"/>
      <sheetName val="COLECTOR LA LOCA"/>
      <sheetName val="APU COLECTOR LA LOCA"/>
      <sheetName val="COLECTOR CL 62 (LLANADITAS)"/>
      <sheetName val="APU COLECTOR CL 62 (LLAN)."/>
      <sheetName val="COLEC.  CL 59C (LLAN.)"/>
      <sheetName val="APU COLECTOR CL 59C (LLAN)"/>
      <sheetName val="COLEC.  CL 59B (LLAN.)"/>
      <sheetName val="APU COLECTOR CL 59B (LLAN)"/>
      <sheetName val="COL. CHORRO 1 (LLAN.)"/>
      <sheetName val="APU COL. CHORRO H. 1 (LLAN.)"/>
      <sheetName val="COLECTOR CL 57 (TORRE)"/>
      <sheetName val="APU COLECTOR CL 57 (TORRE)"/>
      <sheetName val="COLECTOR LA TORRE SUR"/>
      <sheetName val="APU COLECTOR LA TORRE SUR"/>
      <sheetName val="COLECTOR EL PACIFICO"/>
      <sheetName val="APU COLECTOR EL PACIFICO"/>
      <sheetName val="VIA"/>
      <sheetName val="APU VIA"/>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row r="9">
          <cell r="D9">
            <v>51000</v>
          </cell>
        </row>
        <row r="223">
          <cell r="D223">
            <v>25000</v>
          </cell>
        </row>
        <row r="224">
          <cell r="D224">
            <v>23000</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 val="1_Preliminares"/>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sheetData>
      <sheetData sheetId="19">
        <row r="1">
          <cell r="B1" t="str">
            <v>Cuadrilla</v>
          </cell>
        </row>
      </sheetData>
      <sheetData sheetId="20" refreshError="1"/>
      <sheetData sheetId="2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row r="129">
          <cell r="F129">
            <v>0.22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ESTADO VÍA-CRIT.TECNICO"/>
      <sheetName val="5094-2003"/>
      <sheetName val="FINANCIERA"/>
      <sheetName val="PREACTA"/>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Index"/>
      <sheetName val="NPV Summary"/>
      <sheetName val="Equip Data"/>
      <sheetName val="Royalties"/>
      <sheetName val="Title"/>
      <sheetName val="COSTOS OFICINA"/>
      <sheetName val="COSTOS CAMPAMENTO"/>
      <sheetName val="BASE"/>
      <sheetName val="\\Pc1\E\AMV-3005-2005\ADMON GRU"/>
      <sheetName val="General"/>
      <sheetName val="calidad"/>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ACTORES"/>
      <sheetName val="Trans y Herra"/>
      <sheetName val="AMO"/>
      <sheetName val="Lp"/>
      <sheetName val="1_Preliminares"/>
      <sheetName val="Insumos"/>
      <sheetName val="M.Obra"/>
      <sheetName val="HOJA BASE"/>
      <sheetName val="Capitulos"/>
      <sheetName val="Maqui Equip"/>
      <sheetName val="UNITARIO AULAS"/>
      <sheetName val="A__P__U_2"/>
      <sheetName val="2121"/>
      <sheetName val="I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F.Prestacional"/>
      <sheetName val="CRONOGRAMA"/>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precio"/>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Materiales"/>
      <sheetName val="Unitarios"/>
    </sheetNames>
    <sheetDataSet>
      <sheetData sheetId="0"/>
      <sheetData sheetId="1">
        <row r="3">
          <cell r="C3">
            <v>0</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cell>
        </row>
        <row r="3">
          <cell r="D3" t="str">
            <v>TEATRO SANTA MARIA - JERICO ANTIOQUIAESTIMATIVO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cell>
          <cell r="E1411">
            <v>0</v>
          </cell>
          <cell r="F1411">
            <v>0</v>
          </cell>
          <cell r="G1411">
            <v>0</v>
          </cell>
          <cell r="M1411">
            <v>0</v>
          </cell>
        </row>
        <row r="1412">
          <cell r="A1412">
            <v>0</v>
          </cell>
          <cell r="C1412">
            <v>0</v>
          </cell>
          <cell r="D1412" t="str">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Ppto completo"/>
      <sheetName val="apu"/>
      <sheetName val="Auxiliares"/>
      <sheetName val="CO Teatro"/>
      <sheetName val="Insumos"/>
      <sheetName val="ELE-APU"/>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TUBERIA"/>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Connections"/>
      <sheetName val="DWTables"/>
      <sheetName val="calidad"/>
      <sheetName val="Hoja1"/>
      <sheetName val="Ppto completo"/>
      <sheetName val="apu"/>
      <sheetName val="Auxiliares"/>
      <sheetName val="CO Teatro"/>
      <sheetName val="Insumo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General"/>
      <sheetName val="Balance x Partes"/>
      <sheetName val="Cotización"/>
      <sheetName val="MC C1"/>
      <sheetName val="MC I1"/>
      <sheetName val="MC TOTAL"/>
    </sheetNames>
    <sheetDataSet>
      <sheetData sheetId="0" refreshError="1"/>
      <sheetData sheetId="1" refreshError="1"/>
      <sheetData sheetId="2" refreshError="1"/>
      <sheetData sheetId="3" refreshError="1">
        <row r="4">
          <cell r="Q4">
            <v>109.25</v>
          </cell>
        </row>
        <row r="5">
          <cell r="Q5">
            <v>108.95</v>
          </cell>
        </row>
        <row r="6">
          <cell r="Q6">
            <v>6</v>
          </cell>
        </row>
        <row r="7">
          <cell r="Q7">
            <v>104.14999999999999</v>
          </cell>
        </row>
      </sheetData>
      <sheetData sheetId="4" refreshError="1"/>
      <sheetData sheetId="5" refreshError="1">
        <row r="4">
          <cell r="Q4">
            <v>890</v>
          </cell>
        </row>
        <row r="5">
          <cell r="Q5">
            <v>1775.2</v>
          </cell>
        </row>
        <row r="6">
          <cell r="Q6">
            <v>36</v>
          </cell>
        </row>
        <row r="8">
          <cell r="Q8">
            <v>16</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PROPUESTA"/>
      <sheetName val="PERSONAL"/>
      <sheetName val="lisprecios"/>
      <sheetName val="TRES PIEDRAS"/>
      <sheetName val="SAN JACINTO"/>
      <sheetName val="TRES BINDES"/>
      <sheetName val="TRES PALMAS"/>
      <sheetName val="unitario"/>
      <sheetName val="PRESU"/>
      <sheetName val="Hoja1"/>
    </sheetNames>
    <sheetDataSet>
      <sheetData sheetId="0" refreshError="1"/>
      <sheetData sheetId="1" refreshError="1"/>
      <sheetData sheetId="2" refreshError="1">
        <row r="22">
          <cell r="D22">
            <v>118800</v>
          </cell>
        </row>
        <row r="27">
          <cell r="D27">
            <v>216000</v>
          </cell>
        </row>
        <row r="45">
          <cell r="D45">
            <v>64800</v>
          </cell>
        </row>
      </sheetData>
      <sheetData sheetId="3" refreshError="1">
        <row r="10">
          <cell r="D10">
            <v>300</v>
          </cell>
        </row>
        <row r="35">
          <cell r="D35">
            <v>30000</v>
          </cell>
        </row>
      </sheetData>
      <sheetData sheetId="4" refreshError="1"/>
      <sheetData sheetId="5" refreshError="1"/>
      <sheetData sheetId="6" refreshError="1"/>
      <sheetData sheetId="7" refreshError="1"/>
      <sheetData sheetId="8" refreshError="1">
        <row r="1165">
          <cell r="G1165">
            <v>148611.75</v>
          </cell>
        </row>
        <row r="1283">
          <cell r="G1283">
            <v>138988.5</v>
          </cell>
        </row>
      </sheetData>
      <sheetData sheetId="9" refreshError="1"/>
      <sheetData sheetId="1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Banderas"/>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10"/>
      <sheetName val="Consolidado_T210"/>
      <sheetName val="Mz_Av_15-Tv_18_-_CN10"/>
      <sheetName val="Mz_Tv_18-Tv_19_-_CN10"/>
      <sheetName val="Mz_Tv_19-Tv_19A_-_CN10"/>
      <sheetName val="Mz_Tv_19A-Tv_20_-_CN10"/>
      <sheetName val="Mz_Tv_20-Tv_21_-_CN10"/>
      <sheetName val="Mz_Tv_21-Av_19_-_CN10"/>
      <sheetName val="Mz_Av_15-Tv_17_-_CS10"/>
      <sheetName val="Mz_Tv_17-Tv_19_-_CS10"/>
      <sheetName val="Mz_Tv_19-Tv_19A_-_CS10"/>
      <sheetName val="Mz_Tv_19A-Tv_20_-_CS10"/>
      <sheetName val="Mz_Tv_20-Tv_23_-_CS10"/>
      <sheetName val="Mz_Tv_23-Av_19_-_CS10"/>
      <sheetName val="Separador_T210"/>
      <sheetName val="TARIFAS_MINTRANSPORTE10"/>
      <sheetName val="TARIFAS_DIARIO_OF_200710"/>
      <sheetName val="COSTOS_OFICINA10"/>
      <sheetName val="COSTOS_CAMPAMENTO10"/>
      <sheetName val="RESUMEN_PRESUPUESTO11"/>
      <sheetName val="Consolidado_T211"/>
      <sheetName val="Mz_Av_15-Tv_18_-_CN11"/>
      <sheetName val="Mz_Tv_18-Tv_19_-_CN11"/>
      <sheetName val="Mz_Tv_19-Tv_19A_-_CN11"/>
      <sheetName val="Mz_Tv_19A-Tv_20_-_CN11"/>
      <sheetName val="Mz_Tv_20-Tv_21_-_CN11"/>
      <sheetName val="Mz_Tv_21-Av_19_-_CN11"/>
      <sheetName val="Mz_Av_15-Tv_17_-_CS11"/>
      <sheetName val="Mz_Tv_17-Tv_19_-_CS11"/>
      <sheetName val="Mz_Tv_19-Tv_19A_-_CS11"/>
      <sheetName val="Mz_Tv_19A-Tv_20_-_CS11"/>
      <sheetName val="Mz_Tv_20-Tv_23_-_CS11"/>
      <sheetName val="Mz_Tv_23-Av_19_-_CS11"/>
      <sheetName val="Separador_T211"/>
      <sheetName val="TARIFAS_MINTRANSPORTE11"/>
      <sheetName val="TARIFAS_DIARIO_OF_200711"/>
      <sheetName val="COSTOS_OFICINA11"/>
      <sheetName val="COSTOS_CAMPAMENTO11"/>
      <sheetName val="cantidades pH3"/>
      <sheetName val="CONFIS"/>
      <sheetName val="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5">
          <cell r="B5" t="str">
            <v>CONSORCIO AVENIDA 116</v>
          </cell>
        </row>
        <row r="6">
          <cell r="B6" t="str">
            <v>ARQ. SANDRA CAICEDO</v>
          </cell>
        </row>
      </sheetData>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OSTEO TOTAL OBRA"/>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Summary"/>
      <sheetName val="Insum"/>
      <sheetName val="UNITARIOS GENERALES"/>
      <sheetName val="ANEXO 9 (MATERIAL)"/>
      <sheetName val="Anexo 13"/>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ANEXO_9_(MATERIAL)1"/>
      <sheetName val="EBI-1"/>
      <sheetName val="ANEXO_9_(MATERIAL)"/>
      <sheetName val="ANEXO_9_(MATERIAL)2"/>
      <sheetName val="ANEXO_9_(MATERIAL)3"/>
      <sheetName val="ANEXO_9_(MATERIAL)4"/>
      <sheetName val="ANEXO_9_(MATERIAL)5"/>
      <sheetName val="ANEXO_9_(MATERIAL)10"/>
      <sheetName val="ANEXO_9_(MATERIAL)8"/>
      <sheetName val="ANEXO_9_(MATERIAL)6"/>
      <sheetName val="ANEXO_9_(MATERIAL)7"/>
      <sheetName val="ANEXO_9_(MATERIAL)9"/>
      <sheetName val="\Documents and Settings\Adminis"/>
      <sheetName val="letra"/>
      <sheetName val="PRESUPUESTO"/>
      <sheetName val="5. MODIFICATORIA"/>
      <sheetName val="CRA.MODI"/>
      <sheetName val="\Cofinanciacion\FICHAS Y FORMAT"/>
      <sheetName val="ESTADO RED"/>
      <sheetName val="CARRETERAS"/>
      <sheetName val="GENERALIDADES "/>
      <sheetName val="INV"/>
      <sheetName val="AASHTO"/>
      <sheetName val="UNITARIOS_GENERALES"/>
      <sheetName val="5__MODIFICATORIA"/>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Users\Juan\Downloads\Users\USU"/>
      <sheetName val="\Users\user\Library\Mail Downlo"/>
      <sheetName val="glvc"/>
      <sheetName val="\A\Cofinanciacion\FICHAS Y FORM"/>
      <sheetName val="Personalizar"/>
      <sheetName val="PU"/>
      <sheetName val="PRESUP. RESUMEN"/>
      <sheetName val="BD"/>
      <sheetName val="Hoja1"/>
      <sheetName val="Jornales"/>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PRESUP"/>
      <sheetName val="Datos"/>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ACTA 1 INICIO"/>
      <sheetName val="[UNITARIOS GENERALES.xls]\Docum"/>
      <sheetName val="[UNITARIOS GENERALES.xls]\Users"/>
      <sheetName val="[UNITARIOS GENERALES.xls]\Cofin"/>
      <sheetName val="[UNITARIOS GENERALES.xls]\A\Cof"/>
      <sheetName val="List.Mat"/>
      <sheetName val="List.Equi"/>
      <sheetName val="List.M.Obra"/>
      <sheetName val="Unit"/>
      <sheetName val="PresuPDosPozos"/>
      <sheetName val="BASES"/>
      <sheetName val="MC SF GAVIONES"/>
      <sheetName val="civ_roma"/>
      <sheetName val="Sheet1"/>
      <sheetName val="Modelo"/>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sheetData sheetId="49"/>
      <sheetData sheetId="50"/>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refreshError="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ow r="7">
          <cell r="A7" t="str">
            <v>ACCF</v>
          </cell>
        </row>
      </sheetData>
      <sheetData sheetId="553">
        <row r="9">
          <cell r="A9" t="str">
            <v>ANDA</v>
          </cell>
        </row>
      </sheetData>
      <sheetData sheetId="554">
        <row r="8">
          <cell r="C8">
            <v>0.8</v>
          </cell>
        </row>
      </sheetData>
      <sheetData sheetId="555"/>
      <sheetData sheetId="556"/>
      <sheetData sheetId="557" refreshError="1"/>
      <sheetData sheetId="558" refreshError="1"/>
      <sheetData sheetId="559" refreshError="1"/>
      <sheetData sheetId="560" refreshError="1"/>
      <sheetData sheetId="56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11,300 CON 8000"/>
      <sheetName val="Mat_Equi"/>
      <sheetName val="Cuadri"/>
      <sheetName val="1,101"/>
      <sheetName val="1,102"/>
      <sheetName val="1,103"/>
      <sheetName val="1,104"/>
      <sheetName val="1,105"/>
      <sheetName val="1,106"/>
      <sheetName val="1,107"/>
      <sheetName val="1,108"/>
      <sheetName val="1,109"/>
      <sheetName val="1,110"/>
      <sheetName val="1,111"/>
      <sheetName val="1,112"/>
      <sheetName val="1,201"/>
      <sheetName val="1,202"/>
      <sheetName val="1,203"/>
      <sheetName val="1,204"/>
      <sheetName val="1,205"/>
      <sheetName val="1,206"/>
      <sheetName val="2,01"/>
      <sheetName val="2,02"/>
      <sheetName val="2,03"/>
      <sheetName val="2,07"/>
      <sheetName val="3,01"/>
      <sheetName val="3,02"/>
      <sheetName val="3,07"/>
      <sheetName val="3,08"/>
      <sheetName val="3,09"/>
      <sheetName val="3,10"/>
      <sheetName val="3,11"/>
      <sheetName val="3,12"/>
      <sheetName val="3,13"/>
      <sheetName val="3,14"/>
      <sheetName val="3,15"/>
      <sheetName val="3,16"/>
      <sheetName val="4,01"/>
      <sheetName val="4,02"/>
      <sheetName val="4,03"/>
      <sheetName val="5,01"/>
      <sheetName val="5,02"/>
      <sheetName val="5,03"/>
      <sheetName val="6,01"/>
      <sheetName val="6,02"/>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9,01"/>
      <sheetName val="9,02"/>
      <sheetName val="9,03"/>
      <sheetName val="9,04"/>
      <sheetName val="9,05"/>
      <sheetName val="9,06"/>
      <sheetName val="9,07"/>
      <sheetName val="9,08"/>
      <sheetName val="9,09"/>
      <sheetName val="9,10"/>
      <sheetName val="9,11"/>
      <sheetName val="9,12"/>
      <sheetName val="9,13"/>
      <sheetName val="9,14"/>
      <sheetName val="9,15"/>
      <sheetName val="9,16"/>
      <sheetName val="9,17"/>
      <sheetName val="9,18"/>
      <sheetName val="9,19"/>
      <sheetName val="10,01"/>
      <sheetName val="11,01"/>
      <sheetName val="11,02"/>
      <sheetName val="11,03"/>
      <sheetName val="11,04"/>
      <sheetName val="11,05"/>
      <sheetName val="12,01"/>
      <sheetName val="12,02"/>
      <sheetName val="12,03"/>
      <sheetName val="12,04"/>
      <sheetName val="12,05"/>
      <sheetName val="12,06"/>
      <sheetName val="12,07"/>
      <sheetName val="12,08"/>
      <sheetName val="12,09"/>
      <sheetName val="12,10"/>
      <sheetName val="12,11"/>
      <sheetName val="12,12"/>
      <sheetName val="12,13"/>
      <sheetName val="12,14"/>
      <sheetName val="12,15"/>
      <sheetName val="13,01"/>
      <sheetName val="13,02"/>
      <sheetName val="13,03"/>
      <sheetName val="13,04"/>
      <sheetName val="13,05"/>
      <sheetName val="13,06"/>
      <sheetName val="13,07"/>
      <sheetName val="13,08"/>
      <sheetName val="13,09"/>
      <sheetName val="13,10"/>
      <sheetName val="14,01"/>
      <sheetName val="14,02"/>
      <sheetName val="14,03"/>
      <sheetName val="15,01"/>
      <sheetName val="15,02"/>
      <sheetName val="16,01"/>
      <sheetName val="18,02"/>
      <sheetName val="18,03"/>
      <sheetName val="18,04"/>
      <sheetName val="18,05"/>
      <sheetName val="18,06"/>
      <sheetName val="18,07"/>
      <sheetName val="18,08"/>
      <sheetName val="19,01"/>
      <sheetName val="19,02"/>
      <sheetName val="19,03"/>
      <sheetName val="20,01"/>
      <sheetName val="20,02"/>
      <sheetName val="20,03"/>
      <sheetName val="20,04"/>
      <sheetName val="20,05"/>
      <sheetName val="21,01"/>
      <sheetName val="21,02"/>
      <sheetName val="21,03"/>
      <sheetName val="21,04"/>
      <sheetName val="22,01"/>
      <sheetName val="22,02"/>
      <sheetName val="22,03"/>
      <sheetName val="22,04"/>
      <sheetName val="22,05"/>
      <sheetName val="22,06"/>
      <sheetName val="22,07"/>
      <sheetName val="22,08"/>
      <sheetName val="23,01"/>
      <sheetName val="23,02"/>
      <sheetName val="24,01"/>
      <sheetName val="24,02"/>
      <sheetName val="24,03"/>
      <sheetName val="24,04"/>
      <sheetName val="24,05"/>
      <sheetName val="24,06"/>
      <sheetName val="25,01"/>
      <sheetName val="25,02"/>
      <sheetName val="25,03"/>
      <sheetName val="28,18"/>
      <sheetName val="29,03"/>
      <sheetName val="33,29"/>
      <sheetName val="33,30"/>
      <sheetName val="33,31"/>
      <sheetName val="33,32"/>
      <sheetName val="33,33"/>
      <sheetName val="34,04"/>
      <sheetName val="34,07"/>
      <sheetName val="34,08"/>
      <sheetName val="34,09"/>
      <sheetName val="34,10"/>
      <sheetName val="34,11"/>
      <sheetName val="34,12"/>
      <sheetName val="34,13"/>
      <sheetName val="34,14"/>
      <sheetName val="34,15"/>
      <sheetName val="34,16"/>
      <sheetName val="34,17"/>
      <sheetName val="34,18"/>
      <sheetName val="34,19"/>
      <sheetName val="34,20"/>
      <sheetName val="34,21"/>
      <sheetName val="34,22"/>
      <sheetName val="34,23"/>
      <sheetName val="34,24"/>
      <sheetName val="34,25"/>
      <sheetName val="34,26"/>
      <sheetName val="34,27"/>
      <sheetName val="34,28"/>
      <sheetName val="34,29"/>
      <sheetName val="34,30"/>
      <sheetName val="34,31"/>
      <sheetName val="34,32"/>
      <sheetName val="34,33"/>
      <sheetName val="34,34"/>
      <sheetName val="34,35"/>
      <sheetName val="34,36"/>
      <sheetName val="34,37"/>
      <sheetName val="35,01"/>
      <sheetName val="35,02"/>
      <sheetName val="35,03"/>
      <sheetName val="35,04"/>
      <sheetName val="36,01"/>
      <sheetName val="36,02,"/>
      <sheetName val="36,03"/>
      <sheetName val="38,02"/>
      <sheetName val="38,04"/>
      <sheetName val="39,01"/>
      <sheetName val="39,02"/>
      <sheetName val="39,03"/>
      <sheetName val="40,01"/>
      <sheetName val="40,02"/>
      <sheetName val="40,03"/>
      <sheetName val="40,04"/>
      <sheetName val="41,01"/>
      <sheetName val="41,02"/>
      <sheetName val="41,03"/>
      <sheetName val="41,04"/>
      <sheetName val="41,05"/>
      <sheetName val="41,06"/>
      <sheetName val="41,07"/>
      <sheetName val="41,08"/>
      <sheetName val="42,01"/>
      <sheetName val="42,02"/>
      <sheetName val="42,03"/>
      <sheetName val="42,04"/>
      <sheetName val="42,05"/>
      <sheetName val="42,06"/>
      <sheetName val="42,07"/>
      <sheetName val="42,08"/>
      <sheetName val="42,09"/>
      <sheetName val="42,10"/>
      <sheetName val="42,11"/>
      <sheetName val="42,13"/>
      <sheetName val="42,15"/>
      <sheetName val="42,16"/>
      <sheetName val="43,02"/>
      <sheetName val="43,04"/>
      <sheetName val="43,05"/>
      <sheetName val="43,06"/>
      <sheetName val="43,07"/>
      <sheetName val="43,08"/>
      <sheetName val="43,09"/>
      <sheetName val="43,11"/>
      <sheetName val="43,13"/>
      <sheetName val="43,14"/>
      <sheetName val="43,15"/>
      <sheetName val="43,16"/>
      <sheetName val="43,17"/>
      <sheetName val="43,18"/>
      <sheetName val="44,11"/>
      <sheetName val="44,12"/>
      <sheetName val="44,13"/>
      <sheetName val="45,01"/>
      <sheetName val="48,26"/>
      <sheetName val="48,51"/>
      <sheetName val="48,71"/>
      <sheetName val="48,72"/>
      <sheetName val="48,73"/>
      <sheetName val="48,74"/>
      <sheetName val="Concreto 2000 PSI"/>
      <sheetName val="Concreto 2500 PSI "/>
      <sheetName val="Concreto 3000 PSI"/>
      <sheetName val="mortero 14"/>
      <sheetName val="TARIFAS"/>
    </sheetNames>
    <sheetDataSet>
      <sheetData sheetId="0" refreshError="1"/>
      <sheetData sheetId="1" refreshError="1">
        <row r="5">
          <cell r="A5" t="str">
            <v>Cama Alta - Baja - Según trayecto en la ciudad</v>
          </cell>
          <cell r="B5">
            <v>500000</v>
          </cell>
          <cell r="H5" t="str">
            <v>Abrazaderas Inoxidable 6" tub Novafort</v>
          </cell>
          <cell r="I5">
            <v>23930</v>
          </cell>
          <cell r="J5" t="str">
            <v>unidad</v>
          </cell>
        </row>
        <row r="6">
          <cell r="A6" t="str">
            <v>Camioneta Estaca</v>
          </cell>
          <cell r="B6">
            <v>100000</v>
          </cell>
          <cell r="H6" t="str">
            <v>Acelerante para concreto</v>
          </cell>
          <cell r="I6">
            <v>9075</v>
          </cell>
          <cell r="J6" t="str">
            <v>Kg</v>
          </cell>
        </row>
        <row r="7">
          <cell r="A7" t="str">
            <v>Cargador 930 ó similar</v>
          </cell>
          <cell r="B7">
            <v>130000</v>
          </cell>
          <cell r="H7" t="str">
            <v>Acero Corrugado</v>
          </cell>
          <cell r="I7">
            <v>2710</v>
          </cell>
          <cell r="J7" t="str">
            <v>Kg</v>
          </cell>
        </row>
        <row r="8">
          <cell r="A8" t="str">
            <v>Carro-Grua</v>
          </cell>
          <cell r="B8">
            <v>80000</v>
          </cell>
          <cell r="H8" t="str">
            <v>Acero Liso Diametros mayores</v>
          </cell>
          <cell r="I8">
            <v>2943</v>
          </cell>
          <cell r="J8" t="str">
            <v>Kg</v>
          </cell>
        </row>
        <row r="9">
          <cell r="A9" t="str">
            <v>Carrotanque de 3,000 Galones</v>
          </cell>
          <cell r="B9">
            <v>110000</v>
          </cell>
          <cell r="H9" t="str">
            <v xml:space="preserve">Acondicionador de superficie </v>
          </cell>
          <cell r="I9">
            <v>84516.439999999988</v>
          </cell>
          <cell r="J9" t="str">
            <v>Unidad</v>
          </cell>
        </row>
        <row r="10">
          <cell r="A10" t="str">
            <v>Compresor hidroneumático de dos martillos</v>
          </cell>
          <cell r="B10">
            <v>900000</v>
          </cell>
          <cell r="H10" t="str">
            <v>Adhesivo Novafort</v>
          </cell>
          <cell r="I10">
            <v>42367.839999999997</v>
          </cell>
          <cell r="J10" t="str">
            <v>Unidad</v>
          </cell>
        </row>
        <row r="11">
          <cell r="A11" t="str">
            <v xml:space="preserve">Cortadora de concreto </v>
          </cell>
          <cell r="B11">
            <v>20000</v>
          </cell>
          <cell r="H11" t="str">
            <v>Adoquin 10x20x6 color amarillo</v>
          </cell>
          <cell r="I11">
            <v>50952</v>
          </cell>
          <cell r="J11" t="str">
            <v>m ^ 2</v>
          </cell>
        </row>
        <row r="12">
          <cell r="A12" t="str">
            <v>Equipo compresor de pistola</v>
          </cell>
          <cell r="B12">
            <v>150000</v>
          </cell>
          <cell r="H12" t="str">
            <v>Adoquin 10x20x6 color arena-ocre-rojo-negro-marron</v>
          </cell>
          <cell r="I12">
            <v>49038</v>
          </cell>
          <cell r="J12" t="str">
            <v>m ^ 2</v>
          </cell>
        </row>
        <row r="13">
          <cell r="A13" t="str">
            <v>Equipo de soldadura</v>
          </cell>
          <cell r="B13">
            <v>150000</v>
          </cell>
          <cell r="H13" t="str">
            <v>Adoquin 10x20x6 color Gris</v>
          </cell>
          <cell r="I13">
            <v>42658</v>
          </cell>
          <cell r="J13" t="str">
            <v>m ^ 2</v>
          </cell>
        </row>
        <row r="14">
          <cell r="A14" t="str">
            <v>Equipo de Topografía</v>
          </cell>
          <cell r="B14">
            <v>80000</v>
          </cell>
          <cell r="H14" t="str">
            <v>Agregado fino (arena)</v>
          </cell>
          <cell r="I14">
            <v>44000</v>
          </cell>
          <cell r="J14" t="str">
            <v>m ^ 3</v>
          </cell>
        </row>
        <row r="15">
          <cell r="A15" t="str">
            <v>Excavadora sobre orugas 200 ó similar</v>
          </cell>
          <cell r="B15">
            <v>150000</v>
          </cell>
          <cell r="H15" t="str">
            <v>Agregado grueso (piedra china)</v>
          </cell>
          <cell r="I15">
            <v>80000</v>
          </cell>
          <cell r="J15" t="str">
            <v>m ^ 3</v>
          </cell>
        </row>
        <row r="16">
          <cell r="A16" t="str">
            <v>Fumigadora Agricola</v>
          </cell>
          <cell r="B16">
            <v>15000</v>
          </cell>
          <cell r="H16" t="str">
            <v>Agua</v>
          </cell>
          <cell r="I16">
            <v>25</v>
          </cell>
          <cell r="J16" t="str">
            <v>Litro</v>
          </cell>
        </row>
        <row r="17">
          <cell r="A17" t="str">
            <v xml:space="preserve">Mezcladora de concreto </v>
          </cell>
          <cell r="B17">
            <v>100000</v>
          </cell>
          <cell r="H17" t="str">
            <v>Alambre negro</v>
          </cell>
          <cell r="I17">
            <v>3700</v>
          </cell>
          <cell r="J17" t="str">
            <v>Kg</v>
          </cell>
        </row>
        <row r="18">
          <cell r="A18" t="str">
            <v>Motobomba 3" motor a Gasolina</v>
          </cell>
          <cell r="B18">
            <v>45000</v>
          </cell>
          <cell r="H18" t="str">
            <v>Angulo 1" x 1/4 x m</v>
          </cell>
          <cell r="I18">
            <v>7563</v>
          </cell>
          <cell r="J18" t="str">
            <v>ml</v>
          </cell>
        </row>
        <row r="19">
          <cell r="A19" t="str">
            <v>Motoniveladora 120G ó similar</v>
          </cell>
          <cell r="B19">
            <v>150000</v>
          </cell>
          <cell r="H19" t="str">
            <v>Angulo 1" x 1/8 x m</v>
          </cell>
          <cell r="I19">
            <v>3553</v>
          </cell>
          <cell r="J19" t="str">
            <v>ml</v>
          </cell>
        </row>
        <row r="20">
          <cell r="A20" t="str">
            <v>Motosierra</v>
          </cell>
          <cell r="B20">
            <v>100000</v>
          </cell>
          <cell r="H20" t="str">
            <v>Angulo 1-1/2 x 1/4 x m</v>
          </cell>
          <cell r="I20">
            <v>9951</v>
          </cell>
          <cell r="J20" t="str">
            <v>ml</v>
          </cell>
        </row>
        <row r="21">
          <cell r="A21" t="str">
            <v>Regla vibratoria</v>
          </cell>
          <cell r="B21">
            <v>120000</v>
          </cell>
          <cell r="H21" t="str">
            <v>Angulo 1-1/2 x 1/8 x m</v>
          </cell>
          <cell r="I21">
            <v>5237</v>
          </cell>
          <cell r="J21" t="str">
            <v>ml</v>
          </cell>
        </row>
        <row r="22">
          <cell r="A22" t="str">
            <v>Riel metálico</v>
          </cell>
          <cell r="B22">
            <v>3000</v>
          </cell>
          <cell r="H22" t="str">
            <v>Angulo de 2"x2"x1/4"</v>
          </cell>
          <cell r="I22">
            <v>13869</v>
          </cell>
          <cell r="J22" t="str">
            <v>ml</v>
          </cell>
        </row>
        <row r="23">
          <cell r="A23" t="str">
            <v>Vibrador para concreto</v>
          </cell>
          <cell r="B23">
            <v>60000</v>
          </cell>
          <cell r="H23" t="str">
            <v>Angulo de 2"x2"x1/8"</v>
          </cell>
          <cell r="I23">
            <v>7107</v>
          </cell>
          <cell r="J23" t="str">
            <v>ml</v>
          </cell>
        </row>
        <row r="24">
          <cell r="A24" t="str">
            <v>Vibrocompactador SD 100 ó similar</v>
          </cell>
          <cell r="B24">
            <v>140000</v>
          </cell>
          <cell r="H24" t="str">
            <v>Angulo de 3" x 3" x 3/8"</v>
          </cell>
          <cell r="I24">
            <v>45000</v>
          </cell>
          <cell r="J24" t="str">
            <v>ml</v>
          </cell>
        </row>
        <row r="25">
          <cell r="A25" t="str">
            <v>Vibrocompactador tipo rana</v>
          </cell>
          <cell r="B25">
            <v>60000</v>
          </cell>
          <cell r="H25" t="str">
            <v>Apoyo de neopreno dureza 60 de 0.25x0.25x0.01m</v>
          </cell>
          <cell r="I25">
            <v>90000</v>
          </cell>
          <cell r="J25" t="str">
            <v>unidad</v>
          </cell>
        </row>
        <row r="26">
          <cell r="A26" t="str">
            <v>Volqueta</v>
          </cell>
          <cell r="B26">
            <v>40000</v>
          </cell>
          <cell r="H26" t="str">
            <v>Arbol Talla Media</v>
          </cell>
          <cell r="I26">
            <v>190000</v>
          </cell>
          <cell r="J26" t="str">
            <v>unidad</v>
          </cell>
        </row>
        <row r="27">
          <cell r="A27" t="str">
            <v>Vehiculo delineador</v>
          </cell>
          <cell r="B27">
            <v>85000</v>
          </cell>
          <cell r="H27" t="str">
            <v>Banca con Espaldar</v>
          </cell>
          <cell r="I27">
            <v>438060</v>
          </cell>
          <cell r="J27" t="str">
            <v>unidad</v>
          </cell>
        </row>
        <row r="28">
          <cell r="A28" t="str">
            <v xml:space="preserve">Pistola Calafateo </v>
          </cell>
          <cell r="B28">
            <v>5000</v>
          </cell>
          <cell r="H28" t="str">
            <v>Banca tipo prisma</v>
          </cell>
          <cell r="I28">
            <v>626400</v>
          </cell>
          <cell r="J28" t="str">
            <v>unidad</v>
          </cell>
        </row>
        <row r="29">
          <cell r="A29" t="str">
            <v>Cortadora de Adobe</v>
          </cell>
          <cell r="B29">
            <v>9700</v>
          </cell>
          <cell r="H29" t="str">
            <v>Baños portatiles</v>
          </cell>
          <cell r="I29">
            <v>3400000</v>
          </cell>
          <cell r="J29" t="str">
            <v>Unidad</v>
          </cell>
        </row>
        <row r="30">
          <cell r="A30" t="str">
            <v xml:space="preserve">Roto martillo SDS MAX 25". Con Operador </v>
          </cell>
          <cell r="B30">
            <v>85000</v>
          </cell>
          <cell r="H30" t="str">
            <v>Barra de 5/8" corrugada</v>
          </cell>
          <cell r="I30">
            <v>8390.6666666666661</v>
          </cell>
          <cell r="J30" t="str">
            <v>ml</v>
          </cell>
        </row>
        <row r="31">
          <cell r="A31" t="str">
            <v>Planta Elctrica</v>
          </cell>
          <cell r="B31">
            <v>45000</v>
          </cell>
          <cell r="H31" t="str">
            <v>Bastones de 1/2" para enrielar</v>
          </cell>
          <cell r="I31">
            <v>1200</v>
          </cell>
          <cell r="J31" t="str">
            <v>unidad</v>
          </cell>
        </row>
        <row r="32">
          <cell r="A32" t="str">
            <v>Buldozer D4</v>
          </cell>
          <cell r="B32">
            <v>132300</v>
          </cell>
          <cell r="H32" t="str">
            <v>Bloque maciso 10*20*40</v>
          </cell>
          <cell r="I32">
            <v>970</v>
          </cell>
          <cell r="J32" t="str">
            <v>unidad</v>
          </cell>
        </row>
        <row r="33">
          <cell r="A33" t="str">
            <v xml:space="preserve">Equipo auto bombeante </v>
          </cell>
          <cell r="B33">
            <v>30000</v>
          </cell>
          <cell r="H33" t="str">
            <v>Bolardo</v>
          </cell>
          <cell r="I33">
            <v>97440</v>
          </cell>
          <cell r="J33" t="str">
            <v>unidad</v>
          </cell>
        </row>
        <row r="34">
          <cell r="A34" t="str">
            <v>Equipo de oxicorte</v>
          </cell>
          <cell r="B34">
            <v>160000</v>
          </cell>
          <cell r="H34" t="str">
            <v>Botas de seguridad negra</v>
          </cell>
          <cell r="I34">
            <v>30000</v>
          </cell>
          <cell r="J34" t="str">
            <v>Unidad</v>
          </cell>
        </row>
        <row r="35">
          <cell r="A35" t="str">
            <v xml:space="preserve">Pulidora Industrial </v>
          </cell>
          <cell r="B35">
            <v>60000</v>
          </cell>
          <cell r="H35" t="str">
            <v>Botiquin equipado</v>
          </cell>
          <cell r="I35">
            <v>45000</v>
          </cell>
          <cell r="J35" t="str">
            <v>Unidad</v>
          </cell>
        </row>
        <row r="36">
          <cell r="A36" t="str">
            <v>Montacarga</v>
          </cell>
          <cell r="B36">
            <v>100000</v>
          </cell>
          <cell r="H36" t="str">
            <v>Brea</v>
          </cell>
          <cell r="I36">
            <v>2700</v>
          </cell>
          <cell r="J36" t="str">
            <v>Kg</v>
          </cell>
        </row>
        <row r="37">
          <cell r="A37">
            <v>0</v>
          </cell>
          <cell r="B37">
            <v>0</v>
          </cell>
          <cell r="H37" t="str">
            <v>Broca 1" para roto martillo</v>
          </cell>
          <cell r="I37">
            <v>95000</v>
          </cell>
          <cell r="J37" t="str">
            <v>Unidad</v>
          </cell>
        </row>
        <row r="38">
          <cell r="H38" t="str">
            <v>Cable de datos</v>
          </cell>
          <cell r="I38">
            <v>8000</v>
          </cell>
          <cell r="J38" t="str">
            <v>ml</v>
          </cell>
        </row>
        <row r="39">
          <cell r="H39" t="str">
            <v>Cable encauchetado 3x10</v>
          </cell>
          <cell r="I39">
            <v>8000</v>
          </cell>
          <cell r="J39" t="str">
            <v>ml</v>
          </cell>
        </row>
        <row r="40">
          <cell r="H40" t="str">
            <v>Caja de registro alcantarillado</v>
          </cell>
          <cell r="I40">
            <v>65000</v>
          </cell>
          <cell r="J40" t="str">
            <v>unidad</v>
          </cell>
        </row>
        <row r="41">
          <cell r="H41" t="str">
            <v>Camilla</v>
          </cell>
          <cell r="I41">
            <v>120000</v>
          </cell>
          <cell r="J41" t="str">
            <v>Unidad</v>
          </cell>
        </row>
        <row r="42">
          <cell r="H42" t="str">
            <v xml:space="preserve">Camisa </v>
          </cell>
          <cell r="I42">
            <v>25000</v>
          </cell>
          <cell r="J42" t="str">
            <v>Unidad</v>
          </cell>
        </row>
        <row r="43">
          <cell r="H43" t="str">
            <v>Careta 1 filtro</v>
          </cell>
          <cell r="I43">
            <v>17000</v>
          </cell>
          <cell r="J43" t="str">
            <v>Unidad</v>
          </cell>
        </row>
        <row r="44">
          <cell r="H44" t="str">
            <v>Cascarilla de Arroz- Abonada</v>
          </cell>
          <cell r="I44">
            <v>11500</v>
          </cell>
          <cell r="J44" t="str">
            <v>m ^ 3</v>
          </cell>
        </row>
        <row r="45">
          <cell r="H45" t="str">
            <v>Casco con norma incontec</v>
          </cell>
          <cell r="I45">
            <v>17000</v>
          </cell>
          <cell r="J45" t="str">
            <v>Unidad</v>
          </cell>
        </row>
        <row r="46">
          <cell r="H46" t="str">
            <v>Cemento Gris</v>
          </cell>
          <cell r="I46">
            <v>547</v>
          </cell>
          <cell r="J46" t="str">
            <v>Kg</v>
          </cell>
        </row>
        <row r="47">
          <cell r="H47" t="str">
            <v>Cerchas y Parales metálicos para apuntalamiento</v>
          </cell>
          <cell r="I47">
            <v>3000</v>
          </cell>
          <cell r="J47" t="str">
            <v>unidad</v>
          </cell>
        </row>
        <row r="48">
          <cell r="H48" t="str">
            <v>Cesta de Basura</v>
          </cell>
          <cell r="I48">
            <v>521999.99999999994</v>
          </cell>
          <cell r="J48" t="str">
            <v>unidad</v>
          </cell>
        </row>
        <row r="49">
          <cell r="H49" t="str">
            <v>Chalecos Reflectivos</v>
          </cell>
          <cell r="I49">
            <v>10440</v>
          </cell>
          <cell r="J49" t="str">
            <v>Unidad</v>
          </cell>
        </row>
        <row r="50">
          <cell r="H50" t="str">
            <v>China l</v>
          </cell>
          <cell r="I50">
            <v>3553</v>
          </cell>
          <cell r="J50" t="str">
            <v>m ^ 3</v>
          </cell>
        </row>
        <row r="51">
          <cell r="H51" t="str">
            <v>Ciclo parqueadero</v>
          </cell>
          <cell r="I51">
            <v>361353</v>
          </cell>
          <cell r="J51" t="str">
            <v>unidad</v>
          </cell>
        </row>
        <row r="52">
          <cell r="H52" t="str">
            <v>Cimentacion Poste</v>
          </cell>
          <cell r="I52">
            <v>30000</v>
          </cell>
          <cell r="J52" t="str">
            <v>unidad</v>
          </cell>
        </row>
        <row r="53">
          <cell r="H53" t="str">
            <v>Cinta de enmascarar 1" x 40</v>
          </cell>
          <cell r="I53">
            <v>4400</v>
          </cell>
          <cell r="J53" t="str">
            <v>unidad</v>
          </cell>
        </row>
        <row r="54">
          <cell r="H54" t="str">
            <v>cinta preventiva de 500 m de largo</v>
          </cell>
          <cell r="I54">
            <v>33234</v>
          </cell>
          <cell r="J54" t="str">
            <v>unidad</v>
          </cell>
        </row>
        <row r="55">
          <cell r="H55" t="str">
            <v>Círculo en lámina galvanizada calibre 18</v>
          </cell>
          <cell r="I55">
            <v>41500</v>
          </cell>
          <cell r="J55" t="str">
            <v>unidad</v>
          </cell>
        </row>
        <row r="56">
          <cell r="H56" t="str">
            <v>Concreto 4000 psi Planta 12 Ton</v>
          </cell>
          <cell r="I56">
            <v>0</v>
          </cell>
          <cell r="J56" t="str">
            <v>12 Ton</v>
          </cell>
        </row>
        <row r="57">
          <cell r="H57" t="str">
            <v>Conexiones ducto curvas gran radio de 90</v>
          </cell>
          <cell r="I57">
            <v>29111</v>
          </cell>
          <cell r="J57" t="str">
            <v>unidad</v>
          </cell>
        </row>
        <row r="58">
          <cell r="H58" t="str">
            <v>Contenedor</v>
          </cell>
          <cell r="I58">
            <v>6000000</v>
          </cell>
          <cell r="J58" t="str">
            <v>unidad</v>
          </cell>
        </row>
        <row r="59">
          <cell r="H59" t="str">
            <v>Coral Enano</v>
          </cell>
          <cell r="I59">
            <v>5000</v>
          </cell>
          <cell r="J59" t="str">
            <v>unidad</v>
          </cell>
        </row>
        <row r="60">
          <cell r="H60" t="str">
            <v>Cortes de madera para curvas</v>
          </cell>
          <cell r="I60">
            <v>10000</v>
          </cell>
          <cell r="J60" t="str">
            <v>global</v>
          </cell>
        </row>
        <row r="61">
          <cell r="H61" t="str">
            <v>Curador para concreto Rojo</v>
          </cell>
          <cell r="I61">
            <v>10637</v>
          </cell>
          <cell r="J61" t="str">
            <v>Kg</v>
          </cell>
        </row>
        <row r="62">
          <cell r="H62" t="str">
            <v>Delineadores vial tubulares</v>
          </cell>
          <cell r="I62">
            <v>25520</v>
          </cell>
          <cell r="J62" t="str">
            <v>unidad</v>
          </cell>
        </row>
        <row r="63">
          <cell r="H63" t="str">
            <v>Disolvente</v>
          </cell>
          <cell r="I63">
            <v>15000</v>
          </cell>
          <cell r="J63" t="str">
            <v>Gal.</v>
          </cell>
        </row>
        <row r="64">
          <cell r="H64" t="str">
            <v>Ducto Electrico Tipo pesado DB Tramo de 3 m con campana</v>
          </cell>
          <cell r="I64">
            <v>8676</v>
          </cell>
          <cell r="J64" t="str">
            <v>ml</v>
          </cell>
        </row>
        <row r="65">
          <cell r="H65" t="str">
            <v>Duranta</v>
          </cell>
          <cell r="I65">
            <v>16000</v>
          </cell>
          <cell r="J65" t="str">
            <v>m ^ 2</v>
          </cell>
        </row>
        <row r="66">
          <cell r="H66" t="str">
            <v>Elementos metálicos de empotramiento al puente</v>
          </cell>
          <cell r="I66">
            <v>55000</v>
          </cell>
          <cell r="J66" t="str">
            <v>unidad</v>
          </cell>
        </row>
        <row r="67">
          <cell r="H67" t="str">
            <v>Equipo de limpieza manual con tanque de 55 Gls, mangueras, bomba manual y montado sobre carreta</v>
          </cell>
          <cell r="I67">
            <v>1800000</v>
          </cell>
          <cell r="J67" t="str">
            <v>Unidad</v>
          </cell>
        </row>
        <row r="68">
          <cell r="H68" t="str">
            <v>Estopa</v>
          </cell>
          <cell r="I68">
            <v>675</v>
          </cell>
          <cell r="J68" t="str">
            <v>global</v>
          </cell>
        </row>
        <row r="69">
          <cell r="H69" t="str">
            <v>Formaleta en madera</v>
          </cell>
          <cell r="I69">
            <v>3000</v>
          </cell>
          <cell r="J69" t="str">
            <v>m ^ 2</v>
          </cell>
        </row>
        <row r="70">
          <cell r="H70" t="str">
            <v>Formaleta Metálica</v>
          </cell>
          <cell r="I70">
            <v>15000</v>
          </cell>
          <cell r="J70" t="str">
            <v>global</v>
          </cell>
        </row>
        <row r="71">
          <cell r="H71" t="str">
            <v>Gafas de seguridad</v>
          </cell>
          <cell r="I71">
            <v>6000</v>
          </cell>
          <cell r="J71" t="str">
            <v>Unidad</v>
          </cell>
        </row>
        <row r="72">
          <cell r="H72" t="str">
            <v>Ganchos figurados para anclajes</v>
          </cell>
          <cell r="I72">
            <v>1500</v>
          </cell>
          <cell r="J72" t="str">
            <v>unidad</v>
          </cell>
        </row>
        <row r="73">
          <cell r="H73" t="str">
            <v>Geotextil NT 1600</v>
          </cell>
          <cell r="I73">
            <v>3231.5</v>
          </cell>
          <cell r="J73" t="str">
            <v>m ^ 2</v>
          </cell>
        </row>
        <row r="74">
          <cell r="H74" t="str">
            <v>Grasa 1/4</v>
          </cell>
          <cell r="I74">
            <v>3000</v>
          </cell>
          <cell r="J74" t="str">
            <v>unidad</v>
          </cell>
        </row>
        <row r="75">
          <cell r="H75" t="str">
            <v>Guadua de 7m</v>
          </cell>
          <cell r="I75">
            <v>11000</v>
          </cell>
          <cell r="J75" t="str">
            <v>unidad</v>
          </cell>
        </row>
        <row r="76">
          <cell r="H76" t="str">
            <v>Guante vaqueta reforzado</v>
          </cell>
          <cell r="I76">
            <v>7000</v>
          </cell>
          <cell r="J76" t="str">
            <v>Unidad</v>
          </cell>
        </row>
        <row r="77">
          <cell r="H77" t="str">
            <v>Hidrosello caucho 6" Novafort</v>
          </cell>
          <cell r="I77">
            <v>2696</v>
          </cell>
          <cell r="J77" t="str">
            <v>unidad</v>
          </cell>
        </row>
        <row r="78">
          <cell r="H78" t="str">
            <v>Husillo 90x60</v>
          </cell>
          <cell r="I78">
            <v>120000</v>
          </cell>
          <cell r="J78" t="str">
            <v>unidad</v>
          </cell>
        </row>
        <row r="79">
          <cell r="H79" t="str">
            <v>Impermeabilizante integral para morteros y concretos.</v>
          </cell>
          <cell r="I79">
            <v>7990</v>
          </cell>
          <cell r="J79" t="str">
            <v>Kg</v>
          </cell>
        </row>
        <row r="80">
          <cell r="H80" t="str">
            <v>Kit reubicación gas</v>
          </cell>
          <cell r="I80">
            <v>35000</v>
          </cell>
          <cell r="J80" t="str">
            <v>unidad</v>
          </cell>
        </row>
        <row r="81">
          <cell r="H81" t="str">
            <v>Kw</v>
          </cell>
          <cell r="I81">
            <v>325</v>
          </cell>
          <cell r="J81" t="str">
            <v>unidad</v>
          </cell>
        </row>
        <row r="82">
          <cell r="H82" t="str">
            <v>Ladrillo Cocido 0.25*0.12*0.06</v>
          </cell>
          <cell r="I82">
            <v>900</v>
          </cell>
          <cell r="J82" t="str">
            <v>unidad</v>
          </cell>
        </row>
        <row r="83">
          <cell r="H83" t="str">
            <v>Ladrillo de barro en calidad primera</v>
          </cell>
          <cell r="I83">
            <v>910</v>
          </cell>
          <cell r="J83" t="str">
            <v>unidad</v>
          </cell>
        </row>
        <row r="84">
          <cell r="H84" t="str">
            <v>Limpiador para PVC X 64 c.c.</v>
          </cell>
          <cell r="I84">
            <v>3177</v>
          </cell>
          <cell r="J84" t="str">
            <v>unidad</v>
          </cell>
        </row>
        <row r="85">
          <cell r="H85" t="str">
            <v>Liston de 2"x2"x3m</v>
          </cell>
          <cell r="I85">
            <v>10000</v>
          </cell>
          <cell r="J85" t="str">
            <v>unidad</v>
          </cell>
        </row>
        <row r="86">
          <cell r="H86" t="str">
            <v>Liston de 2"x4"x3m</v>
          </cell>
          <cell r="I86">
            <v>16000</v>
          </cell>
          <cell r="J86" t="str">
            <v>unidad</v>
          </cell>
        </row>
        <row r="87">
          <cell r="H87" t="str">
            <v>Loseta cuadrada plana en concreto 20*20*6 color gris</v>
          </cell>
          <cell r="I87">
            <v>42658</v>
          </cell>
          <cell r="J87" t="str">
            <v>m ^ 2</v>
          </cell>
        </row>
        <row r="88">
          <cell r="H88" t="str">
            <v>Loseta táctil alerta y táctil guia 20x20x6 cm Color Amarillo.</v>
          </cell>
          <cell r="I88">
            <v>53500</v>
          </cell>
          <cell r="J88" t="str">
            <v>m ^ 2</v>
          </cell>
        </row>
        <row r="89">
          <cell r="H89" t="str">
            <v>Loseta táctil alerta y táctil guia 20x20x6 cm Color gris.</v>
          </cell>
          <cell r="I89">
            <v>44732</v>
          </cell>
          <cell r="J89" t="str">
            <v>m ^ 2</v>
          </cell>
        </row>
        <row r="90">
          <cell r="H90" t="str">
            <v>Lubricante 500 gr</v>
          </cell>
          <cell r="I90">
            <v>14073</v>
          </cell>
          <cell r="J90" t="str">
            <v>unidad</v>
          </cell>
        </row>
        <row r="91">
          <cell r="H91" t="str">
            <v>Madera perdida en los cajones de la estructura</v>
          </cell>
          <cell r="I91">
            <v>20000</v>
          </cell>
          <cell r="J91" t="str">
            <v>global</v>
          </cell>
        </row>
        <row r="92">
          <cell r="H92" t="str">
            <v>Malla D63</v>
          </cell>
          <cell r="I92">
            <v>2912</v>
          </cell>
          <cell r="J92" t="str">
            <v>m ^ 2</v>
          </cell>
        </row>
        <row r="93">
          <cell r="H93" t="str">
            <v>Malla Naranja 1m de alto</v>
          </cell>
          <cell r="I93">
            <v>3959</v>
          </cell>
          <cell r="J93" t="str">
            <v>ml</v>
          </cell>
        </row>
        <row r="94">
          <cell r="H94" t="str">
            <v>Material seleccionado de cantera</v>
          </cell>
          <cell r="I94">
            <v>15000</v>
          </cell>
          <cell r="J94" t="str">
            <v>m ^ 3</v>
          </cell>
        </row>
        <row r="95">
          <cell r="H95" t="str">
            <v>Material tamizado para subbase granular</v>
          </cell>
          <cell r="I95">
            <v>46000</v>
          </cell>
          <cell r="J95" t="str">
            <v>m ^ 3</v>
          </cell>
        </row>
        <row r="96">
          <cell r="H96" t="str">
            <v>Microesferas</v>
          </cell>
          <cell r="I96">
            <v>5000</v>
          </cell>
          <cell r="J96" t="str">
            <v>Kg</v>
          </cell>
        </row>
        <row r="97">
          <cell r="H97" t="str">
            <v>Modulo de Servicios</v>
          </cell>
          <cell r="I97">
            <v>7716839</v>
          </cell>
          <cell r="J97" t="str">
            <v>unidad</v>
          </cell>
        </row>
        <row r="98">
          <cell r="H98" t="str">
            <v>Modulo de ventas</v>
          </cell>
          <cell r="I98">
            <v>14716839</v>
          </cell>
          <cell r="J98" t="str">
            <v>unidad</v>
          </cell>
        </row>
        <row r="99">
          <cell r="H99" t="str">
            <v>Naylon delgado</v>
          </cell>
          <cell r="I99">
            <v>15000</v>
          </cell>
          <cell r="J99" t="str">
            <v>cono</v>
          </cell>
        </row>
        <row r="100">
          <cell r="H100" t="str">
            <v>Paletas De Pare Y Siga * 30 Cm Daecorada Con Reflectivo</v>
          </cell>
          <cell r="I100">
            <v>29463.999999999996</v>
          </cell>
          <cell r="J100" t="str">
            <v>Unidad</v>
          </cell>
        </row>
        <row r="101">
          <cell r="H101" t="str">
            <v>Pantalon Jeans</v>
          </cell>
          <cell r="I101">
            <v>19000</v>
          </cell>
          <cell r="J101" t="str">
            <v>Unidad</v>
          </cell>
        </row>
        <row r="102">
          <cell r="H102" t="str">
            <v>Papel reflectivo</v>
          </cell>
          <cell r="I102">
            <v>42000</v>
          </cell>
          <cell r="J102" t="str">
            <v>m ^ 2</v>
          </cell>
        </row>
        <row r="103">
          <cell r="H103" t="str">
            <v>parales acero negro 1.5"</v>
          </cell>
          <cell r="I103">
            <v>6000</v>
          </cell>
          <cell r="J103" t="str">
            <v>ml</v>
          </cell>
        </row>
        <row r="104">
          <cell r="H104" t="str">
            <v>Parales en platina de 3/16"</v>
          </cell>
          <cell r="I104">
            <v>95000</v>
          </cell>
          <cell r="J104" t="str">
            <v>ml</v>
          </cell>
        </row>
        <row r="105">
          <cell r="H105" t="str">
            <v>Pasa calles para  Información de desvios</v>
          </cell>
          <cell r="I105">
            <v>150000</v>
          </cell>
          <cell r="J105" t="str">
            <v>Unidad</v>
          </cell>
        </row>
        <row r="106">
          <cell r="H106" t="str">
            <v>Pegante para PVC X 128 c.c.</v>
          </cell>
          <cell r="I106">
            <v>1200</v>
          </cell>
          <cell r="J106" t="str">
            <v>unidad</v>
          </cell>
        </row>
        <row r="107">
          <cell r="H107" t="str">
            <v>Piedra rajón</v>
          </cell>
          <cell r="I107">
            <v>45500</v>
          </cell>
          <cell r="J107" t="str">
            <v>m ^ 3</v>
          </cell>
        </row>
        <row r="108">
          <cell r="H108" t="str">
            <v>Pintura anticorrosiva</v>
          </cell>
          <cell r="I108">
            <v>22328</v>
          </cell>
          <cell r="J108" t="str">
            <v>Gal.</v>
          </cell>
        </row>
        <row r="109">
          <cell r="H109" t="str">
            <v>Pintura sintética</v>
          </cell>
          <cell r="I109">
            <v>70000</v>
          </cell>
          <cell r="J109" t="str">
            <v>Gal.</v>
          </cell>
        </row>
        <row r="110">
          <cell r="H110" t="str">
            <v>Pintura tráfico</v>
          </cell>
          <cell r="I110">
            <v>85000</v>
          </cell>
          <cell r="J110" t="str">
            <v>Gal.</v>
          </cell>
        </row>
        <row r="111">
          <cell r="H111" t="str">
            <v>Pintura vinilo</v>
          </cell>
          <cell r="I111">
            <v>7000</v>
          </cell>
          <cell r="J111" t="str">
            <v>m ^ 2</v>
          </cell>
        </row>
        <row r="112">
          <cell r="H112" t="str">
            <v>Plastico para platina</v>
          </cell>
          <cell r="I112">
            <v>300</v>
          </cell>
          <cell r="J112" t="str">
            <v>ml</v>
          </cell>
        </row>
        <row r="113">
          <cell r="H113" t="str">
            <v>Platina 1/4" x 4"</v>
          </cell>
          <cell r="I113">
            <v>16611.2</v>
          </cell>
          <cell r="J113">
            <v>0</v>
          </cell>
        </row>
        <row r="114">
          <cell r="H114" t="str">
            <v>Platina 1-1/2" x 1/4"</v>
          </cell>
          <cell r="I114">
            <v>4901.9666666666662</v>
          </cell>
          <cell r="J114" t="str">
            <v>ml</v>
          </cell>
        </row>
        <row r="115">
          <cell r="H115" t="str">
            <v>Platina 3/16" x 1/2"</v>
          </cell>
          <cell r="I115">
            <v>4668.9999999999991</v>
          </cell>
          <cell r="J115" t="str">
            <v>ml</v>
          </cell>
        </row>
        <row r="116">
          <cell r="H116" t="str">
            <v>Platina de 0.25mx0.25mx1mm</v>
          </cell>
          <cell r="I116">
            <v>10000</v>
          </cell>
          <cell r="J116" t="str">
            <v>unidad</v>
          </cell>
        </row>
        <row r="117">
          <cell r="H117" t="str">
            <v>Platina de 0.30mx0.30mx3/8"</v>
          </cell>
          <cell r="I117">
            <v>15000</v>
          </cell>
          <cell r="J117" t="str">
            <v>unidad</v>
          </cell>
        </row>
        <row r="118">
          <cell r="H118" t="str">
            <v>Protector Arbol  (Doble)</v>
          </cell>
          <cell r="I118">
            <v>130000</v>
          </cell>
          <cell r="J118" t="str">
            <v>unidad</v>
          </cell>
        </row>
        <row r="119">
          <cell r="H119" t="str">
            <v>Puntillas surtidas 2-4</v>
          </cell>
          <cell r="I119">
            <v>4046</v>
          </cell>
          <cell r="J119" t="str">
            <v>Kg</v>
          </cell>
        </row>
        <row r="120">
          <cell r="H120" t="str">
            <v>Quimico biodegradable, desodorizante y aromatizante</v>
          </cell>
          <cell r="I120">
            <v>120000</v>
          </cell>
          <cell r="J120" t="str">
            <v>Unidad</v>
          </cell>
        </row>
        <row r="121">
          <cell r="H121" t="str">
            <v>Rejilla del Alcorque en concreto y bordillo</v>
          </cell>
          <cell r="I121">
            <v>50000</v>
          </cell>
          <cell r="J121" t="str">
            <v>unidad</v>
          </cell>
        </row>
        <row r="122">
          <cell r="H122" t="str">
            <v>Resina termoplastica</v>
          </cell>
          <cell r="I122">
            <v>90000</v>
          </cell>
          <cell r="J122" t="str">
            <v>Kg</v>
          </cell>
        </row>
        <row r="123">
          <cell r="H123" t="str">
            <v>seguetas</v>
          </cell>
          <cell r="I123">
            <v>3000</v>
          </cell>
          <cell r="J123" t="str">
            <v>unidad</v>
          </cell>
        </row>
        <row r="124">
          <cell r="H124" t="str">
            <v>Sellalon gris 3/8 x 1 m</v>
          </cell>
          <cell r="I124">
            <v>300</v>
          </cell>
          <cell r="J124" t="str">
            <v>ml</v>
          </cell>
        </row>
        <row r="125">
          <cell r="H125" t="str">
            <v>Sellalon gris 3/8 x 25 m</v>
          </cell>
          <cell r="I125">
            <v>7500</v>
          </cell>
          <cell r="J125" t="str">
            <v>unidad</v>
          </cell>
        </row>
        <row r="126">
          <cell r="H126" t="str">
            <v>Señales Informativas Metalica Movil Temporal Con Angulo De 1 X 1/2 X 1/8 Mts Pintada En Electroestatica Con Tablero En Lamina Galvanizada Cal 20 Con Reflectivo Grado Ingenieria Comercial</v>
          </cell>
          <cell r="I126">
            <v>95120</v>
          </cell>
          <cell r="J126" t="str">
            <v>Unidad</v>
          </cell>
        </row>
        <row r="127">
          <cell r="H127" t="str">
            <v>Señales Preventivas  Metalica Movil Temporal Con Angulo De 1 X 1/2 X 1/8 Mts Pintada En Electroestatica Con Tablero En Lamina Galvanizada Cal 20 Con Reflectivo Grado Ingenieria Comercial</v>
          </cell>
          <cell r="I127">
            <v>95120</v>
          </cell>
          <cell r="J127" t="str">
            <v>Unidad</v>
          </cell>
        </row>
        <row r="128">
          <cell r="H128" t="str">
            <v>Señales Reglamentarias Metalica Movil Temporal Con Angulo De 1 X 1/2 X 1/8 Mts Pintada En Electroestatica Con Tablero En Lamina Galvanizada Cal 20 Con Reflectivo Grado Ingenieria Comercial</v>
          </cell>
          <cell r="I128">
            <v>95120</v>
          </cell>
          <cell r="J128" t="str">
            <v>Unidad</v>
          </cell>
        </row>
        <row r="129">
          <cell r="H129" t="str">
            <v xml:space="preserve">SIKA FLEX - 1 CSL 300 cc </v>
          </cell>
          <cell r="I129">
            <v>24900</v>
          </cell>
          <cell r="J129" t="str">
            <v>unidad</v>
          </cell>
        </row>
        <row r="130">
          <cell r="H130" t="str">
            <v>Sikadur 31</v>
          </cell>
          <cell r="I130">
            <v>48000</v>
          </cell>
          <cell r="J130" t="str">
            <v>Kg</v>
          </cell>
        </row>
        <row r="131">
          <cell r="H131" t="str">
            <v>Silla yee de 8"x6"</v>
          </cell>
          <cell r="I131">
            <v>47162.06</v>
          </cell>
          <cell r="J131" t="str">
            <v>unidad</v>
          </cell>
        </row>
        <row r="132">
          <cell r="H132" t="str">
            <v xml:space="preserve">Soldadura Electrica </v>
          </cell>
          <cell r="I132">
            <v>6100</v>
          </cell>
          <cell r="J132" t="str">
            <v>Kg</v>
          </cell>
        </row>
        <row r="133">
          <cell r="H133" t="str">
            <v>Suministro de Placa Nomenclatura</v>
          </cell>
          <cell r="I133">
            <v>171020</v>
          </cell>
          <cell r="J133" t="str">
            <v>unidad</v>
          </cell>
        </row>
        <row r="134">
          <cell r="H134" t="str">
            <v>Tableta Adoquin Gres Tipo corcho</v>
          </cell>
          <cell r="I134">
            <v>14850</v>
          </cell>
          <cell r="J134" t="str">
            <v>m ^ 2</v>
          </cell>
        </row>
        <row r="135">
          <cell r="H135" t="str">
            <v>Tablon 2"x10"x3m</v>
          </cell>
          <cell r="I135">
            <v>30000</v>
          </cell>
          <cell r="J135" t="str">
            <v>unidad</v>
          </cell>
        </row>
        <row r="136">
          <cell r="H136" t="str">
            <v>Taches de madera o hierro para el anclaje de formaletas</v>
          </cell>
          <cell r="I136">
            <v>600</v>
          </cell>
          <cell r="J136" t="str">
            <v>global</v>
          </cell>
        </row>
        <row r="137">
          <cell r="H137" t="str">
            <v>Tapa oido copa</v>
          </cell>
          <cell r="I137">
            <v>8500</v>
          </cell>
          <cell r="J137" t="str">
            <v>Unidad</v>
          </cell>
        </row>
        <row r="138">
          <cell r="H138" t="str">
            <v>Tapa para pozo</v>
          </cell>
          <cell r="I138">
            <v>120000</v>
          </cell>
          <cell r="J138" t="str">
            <v>global</v>
          </cell>
        </row>
        <row r="139">
          <cell r="H139" t="str">
            <v>Tapete Grama Japonesa</v>
          </cell>
          <cell r="I139">
            <v>9500</v>
          </cell>
          <cell r="J139" t="str">
            <v>m ^ 2</v>
          </cell>
        </row>
        <row r="140">
          <cell r="H140" t="str">
            <v>Tapón PVC 1/2"</v>
          </cell>
          <cell r="I140">
            <v>350</v>
          </cell>
          <cell r="J140" t="str">
            <v>unidad</v>
          </cell>
        </row>
        <row r="141">
          <cell r="H141" t="str">
            <v xml:space="preserve">Tarro rrelleno de arena </v>
          </cell>
          <cell r="I141">
            <v>5000</v>
          </cell>
          <cell r="J141" t="str">
            <v>unidad</v>
          </cell>
        </row>
        <row r="142">
          <cell r="H142" t="str">
            <v>Tela verde sintetica</v>
          </cell>
          <cell r="I142">
            <v>1500</v>
          </cell>
          <cell r="J142" t="str">
            <v>ml</v>
          </cell>
        </row>
        <row r="143">
          <cell r="H143" t="str">
            <v>Tierra Negra-Aluvión</v>
          </cell>
          <cell r="I143">
            <v>25000</v>
          </cell>
          <cell r="J143" t="str">
            <v>m ^ 3</v>
          </cell>
        </row>
        <row r="144">
          <cell r="H144" t="str">
            <v>Tornillos de 2" x 3/4" con tuerca</v>
          </cell>
          <cell r="I144">
            <v>3000</v>
          </cell>
          <cell r="J144" t="str">
            <v>unidad</v>
          </cell>
        </row>
        <row r="145">
          <cell r="H145" t="str">
            <v>Tornillos de 5/16" x 1" con tuerca</v>
          </cell>
          <cell r="I145">
            <v>2600</v>
          </cell>
          <cell r="J145" t="str">
            <v>unidad</v>
          </cell>
        </row>
        <row r="146">
          <cell r="H146" t="str">
            <v xml:space="preserve">Tubería Galvanizada de 2 1/2" </v>
          </cell>
          <cell r="I146">
            <v>28226.666666666668</v>
          </cell>
          <cell r="J146" t="str">
            <v>ml</v>
          </cell>
        </row>
        <row r="147">
          <cell r="H147" t="str">
            <v>Tubería galvanizada de 3"</v>
          </cell>
          <cell r="I147">
            <v>32422</v>
          </cell>
          <cell r="J147" t="str">
            <v>ml</v>
          </cell>
        </row>
        <row r="148">
          <cell r="H148" t="str">
            <v>Tubería PVC alcantarillado 16"</v>
          </cell>
          <cell r="I148">
            <v>114546.52</v>
          </cell>
          <cell r="J148" t="str">
            <v>ml</v>
          </cell>
        </row>
        <row r="149">
          <cell r="H149" t="str">
            <v>Tubería PVC alcantarillado 4"</v>
          </cell>
          <cell r="I149">
            <v>14210</v>
          </cell>
          <cell r="J149" t="str">
            <v>ml</v>
          </cell>
        </row>
        <row r="150">
          <cell r="H150" t="str">
            <v>Tubería PVC alcantarillado 6"</v>
          </cell>
          <cell r="I150">
            <v>23536</v>
          </cell>
          <cell r="J150" t="str">
            <v>ml</v>
          </cell>
        </row>
        <row r="151">
          <cell r="H151" t="str">
            <v>Tubería PVC alcantarillado 8"</v>
          </cell>
          <cell r="I151">
            <v>34407</v>
          </cell>
          <cell r="J151" t="str">
            <v>ml</v>
          </cell>
        </row>
        <row r="152">
          <cell r="H152" t="str">
            <v>Tubo acero inoxidable 2"</v>
          </cell>
          <cell r="I152">
            <v>8000</v>
          </cell>
          <cell r="J152" t="str">
            <v>ml</v>
          </cell>
        </row>
        <row r="153">
          <cell r="H153" t="str">
            <v>Tubo pvc 1/2"</v>
          </cell>
          <cell r="I153">
            <v>1500</v>
          </cell>
          <cell r="J153" t="str">
            <v>ml</v>
          </cell>
        </row>
        <row r="154">
          <cell r="H154" t="str">
            <v>Unión universal PVC 1/2"</v>
          </cell>
          <cell r="I154">
            <v>3000</v>
          </cell>
          <cell r="J154" t="str">
            <v>unidad</v>
          </cell>
        </row>
        <row r="155">
          <cell r="H155" t="str">
            <v>Varilla 1/4" Corugada</v>
          </cell>
          <cell r="I155">
            <v>951</v>
          </cell>
          <cell r="J155" t="str">
            <v>ml</v>
          </cell>
        </row>
        <row r="156">
          <cell r="H156" t="str">
            <v>Varilla 3/8" Corrugada</v>
          </cell>
          <cell r="I156">
            <v>1522</v>
          </cell>
          <cell r="J156" t="str">
            <v>ml</v>
          </cell>
        </row>
        <row r="157">
          <cell r="H157" t="str">
            <v>Manejo residuos liquidos, aceites, combustibles y sustancias quimicas</v>
          </cell>
          <cell r="I157">
            <v>1200000</v>
          </cell>
          <cell r="J157" t="str">
            <v>global</v>
          </cell>
        </row>
        <row r="158">
          <cell r="H158" t="str">
            <v>Caneca punto ecologico</v>
          </cell>
          <cell r="I158">
            <v>50059</v>
          </cell>
          <cell r="J158" t="str">
            <v>unidad</v>
          </cell>
        </row>
        <row r="159">
          <cell r="H159" t="str">
            <v>Tabla comun x 3 mts</v>
          </cell>
          <cell r="I159">
            <v>14000</v>
          </cell>
          <cell r="J159" t="str">
            <v>unidad</v>
          </cell>
        </row>
        <row r="160">
          <cell r="H160" t="str">
            <v>lamina de zinc 3X1</v>
          </cell>
          <cell r="I160">
            <v>23500</v>
          </cell>
          <cell r="J160" t="str">
            <v>unidad</v>
          </cell>
        </row>
        <row r="161">
          <cell r="H161" t="str">
            <v>Vareta madera amarga 2"x 2"x 4,5 m</v>
          </cell>
          <cell r="I161">
            <v>5500</v>
          </cell>
          <cell r="J161" t="str">
            <v>ml</v>
          </cell>
        </row>
        <row r="162">
          <cell r="H162" t="str">
            <v>Arriendo Sanitario Portatil</v>
          </cell>
          <cell r="I162">
            <v>450000</v>
          </cell>
          <cell r="J162" t="str">
            <v>unidad</v>
          </cell>
        </row>
        <row r="163">
          <cell r="H163" t="str">
            <v>TABLERO DE 6 CIRCUITO</v>
          </cell>
          <cell r="I163">
            <v>60000</v>
          </cell>
          <cell r="J163" t="str">
            <v>unidad</v>
          </cell>
        </row>
        <row r="164">
          <cell r="H164" t="str">
            <v>Breacker de 3X30AMP</v>
          </cell>
          <cell r="I164">
            <v>110000</v>
          </cell>
          <cell r="J164" t="str">
            <v>unidad</v>
          </cell>
        </row>
        <row r="165">
          <cell r="H165" t="str">
            <v>Breacker de 1X20AMP</v>
          </cell>
          <cell r="I165">
            <v>14000</v>
          </cell>
          <cell r="J165" t="str">
            <v>unidad</v>
          </cell>
        </row>
        <row r="166">
          <cell r="H166" t="str">
            <v>TOMAS DE 120V CON POLO A TIERRA</v>
          </cell>
          <cell r="I166">
            <v>5000</v>
          </cell>
          <cell r="J166" t="str">
            <v>unidad</v>
          </cell>
        </row>
        <row r="167">
          <cell r="H167" t="str">
            <v>TOMA TRIFASICA DE 30 AMP</v>
          </cell>
          <cell r="I167">
            <v>9000</v>
          </cell>
          <cell r="J167" t="str">
            <v>global</v>
          </cell>
        </row>
        <row r="168">
          <cell r="H168" t="str">
            <v>CABLE THHN/THWN 90°C CONDUCTOR N°8 DE COBRE SUAVE</v>
          </cell>
          <cell r="I168">
            <v>5762</v>
          </cell>
          <cell r="J168" t="str">
            <v>ml</v>
          </cell>
        </row>
        <row r="169">
          <cell r="H169" t="str">
            <v>CABLE THHN/THWN 90°C CONDUCTOR N°10 DE COBRE SUAVE</v>
          </cell>
          <cell r="I169">
            <v>3976</v>
          </cell>
          <cell r="J169" t="str">
            <v>ml</v>
          </cell>
        </row>
        <row r="170">
          <cell r="H170" t="str">
            <v>INTERRUPTOR AUTOMATICO DE 50 AMP. TIPO INDUSTRIAL</v>
          </cell>
          <cell r="I170">
            <v>140000</v>
          </cell>
          <cell r="J170" t="str">
            <v>Unidad</v>
          </cell>
        </row>
        <row r="171">
          <cell r="H171" t="str">
            <v>Medidor</v>
          </cell>
          <cell r="I171">
            <v>350000</v>
          </cell>
          <cell r="J171" t="str">
            <v>Unidad</v>
          </cell>
        </row>
        <row r="172">
          <cell r="H172" t="str">
            <v>ACOMETIDA EN CABLE 2X6+6 ANTIFRAUDE</v>
          </cell>
          <cell r="I172">
            <v>8879</v>
          </cell>
          <cell r="J172" t="str">
            <v>ml</v>
          </cell>
        </row>
        <row r="173">
          <cell r="H173" t="str">
            <v>HERRAJES</v>
          </cell>
          <cell r="I173">
            <v>8000</v>
          </cell>
          <cell r="J173" t="str">
            <v>Unidad</v>
          </cell>
        </row>
        <row r="174">
          <cell r="H174" t="str">
            <v>CONSUMO DURANTE EL PERIODO (PROMEDIO EN KW)</v>
          </cell>
          <cell r="I174">
            <v>400</v>
          </cell>
          <cell r="J174" t="str">
            <v>Kw/H</v>
          </cell>
        </row>
        <row r="175">
          <cell r="H175" t="str">
            <v>REFLECTOR RRA DE 250W MH R</v>
          </cell>
          <cell r="I175">
            <v>373000</v>
          </cell>
          <cell r="J175" t="str">
            <v>Unidad</v>
          </cell>
        </row>
        <row r="176">
          <cell r="H176" t="str">
            <v>BOMBILLO 250W MH</v>
          </cell>
          <cell r="I176">
            <v>45000</v>
          </cell>
          <cell r="J176" t="str">
            <v>ml</v>
          </cell>
        </row>
        <row r="177">
          <cell r="H177" t="str">
            <v>CABLE ENCAUCHETADO 2X14 PARA EXTENCIONES Y ALUMBRADO PROVISIONAL</v>
          </cell>
          <cell r="I177">
            <v>5714</v>
          </cell>
          <cell r="J177" t="str">
            <v>ml</v>
          </cell>
        </row>
        <row r="178">
          <cell r="H178" t="str">
            <v>TOMACORRIENTES AEREOS</v>
          </cell>
          <cell r="I178">
            <v>10000</v>
          </cell>
          <cell r="J178" t="str">
            <v>Unidad</v>
          </cell>
        </row>
        <row r="179">
          <cell r="H179" t="str">
            <v>Vareta blanca 2X1X4,5</v>
          </cell>
          <cell r="I179">
            <v>5250</v>
          </cell>
          <cell r="J179" t="str">
            <v>Unidad</v>
          </cell>
        </row>
        <row r="180">
          <cell r="H180" t="str">
            <v>Formaleta columnas de 25 has 50 cm</v>
          </cell>
          <cell r="I180">
            <v>12000</v>
          </cell>
          <cell r="J180" t="str">
            <v>Dia</v>
          </cell>
        </row>
        <row r="181">
          <cell r="H181" t="str">
            <v>Juego de Andamios</v>
          </cell>
          <cell r="I181">
            <v>1000</v>
          </cell>
          <cell r="J181" t="str">
            <v>Dia</v>
          </cell>
        </row>
        <row r="182">
          <cell r="H182" t="str">
            <v>Gatos o parales</v>
          </cell>
          <cell r="I182">
            <v>190</v>
          </cell>
          <cell r="J182" t="str">
            <v>Dia</v>
          </cell>
        </row>
        <row r="183">
          <cell r="H183" t="str">
            <v>Tableros en madera de 0,70x 1,40 m</v>
          </cell>
          <cell r="I183">
            <v>190</v>
          </cell>
          <cell r="J183" t="str">
            <v>Dia</v>
          </cell>
        </row>
        <row r="184">
          <cell r="H184" t="str">
            <v xml:space="preserve">Casetón de Icopor </v>
          </cell>
          <cell r="I184">
            <v>32000</v>
          </cell>
          <cell r="J184" t="str">
            <v>m ^ 2</v>
          </cell>
        </row>
        <row r="185">
          <cell r="H185" t="str">
            <v>Malla electro soldada</v>
          </cell>
          <cell r="I185">
            <v>5712</v>
          </cell>
          <cell r="J185" t="str">
            <v>m ^ 2</v>
          </cell>
        </row>
        <row r="186">
          <cell r="H186" t="str">
            <v>BLOQUE ESTRUCTURAL LISO HUECO DE 12 x 19 x 39</v>
          </cell>
          <cell r="I186">
            <v>2020</v>
          </cell>
          <cell r="J186" t="str">
            <v>Unidad</v>
          </cell>
        </row>
        <row r="187">
          <cell r="H187" t="str">
            <v>Pernos de Fijacion</v>
          </cell>
          <cell r="I187">
            <v>7297.5</v>
          </cell>
          <cell r="J187" t="str">
            <v>Unidad</v>
          </cell>
        </row>
        <row r="188">
          <cell r="H188" t="str">
            <v>Guayas Tensoras</v>
          </cell>
          <cell r="I188">
            <v>52500</v>
          </cell>
          <cell r="J188" t="str">
            <v>ml</v>
          </cell>
        </row>
        <row r="189">
          <cell r="H189" t="str">
            <v>BLOQUE SEMIESTRUCTURAL LISO HUECO DE 14 x 19 x 39</v>
          </cell>
          <cell r="I189">
            <v>1710</v>
          </cell>
          <cell r="J189" t="str">
            <v>Unidad</v>
          </cell>
        </row>
        <row r="190">
          <cell r="H190" t="str">
            <v>BLOQUE SEMIESTRUCTURAL LISO HUECO DE 19 x 19 x 39</v>
          </cell>
          <cell r="I190">
            <v>2335</v>
          </cell>
          <cell r="J190" t="str">
            <v>Unidad</v>
          </cell>
        </row>
        <row r="191">
          <cell r="H191" t="str">
            <v>BLOQUE ESTRUCTURAL LISO HUECO DE 14 x 19 x 39</v>
          </cell>
          <cell r="I191">
            <v>2085</v>
          </cell>
          <cell r="J191" t="str">
            <v>Unidad</v>
          </cell>
        </row>
        <row r="192">
          <cell r="H192" t="str">
            <v>Perfil tipo perlin en C negro P-150-16N</v>
          </cell>
          <cell r="I192">
            <v>6700</v>
          </cell>
          <cell r="J192" t="str">
            <v>Kg</v>
          </cell>
        </row>
        <row r="193">
          <cell r="H193" t="str">
            <v>Barra G-60 3/8 6m</v>
          </cell>
          <cell r="I193">
            <v>6650</v>
          </cell>
          <cell r="J193" t="str">
            <v>ml</v>
          </cell>
        </row>
        <row r="194">
          <cell r="H194" t="str">
            <v>Soldadura electrica 004 Kg de 3/32"</v>
          </cell>
          <cell r="I194">
            <v>10000</v>
          </cell>
          <cell r="J194" t="str">
            <v>Kg</v>
          </cell>
        </row>
        <row r="195">
          <cell r="H195" t="str">
            <v>Cubierta Sándwich Deck Ref. 525C Aluzinc cal.26 HUNTER DOUGLAS o similar, aislante termoacústico en poliuretano 30 mm, bandeja inferior lisa, pintada en poliéster horneable color</v>
          </cell>
          <cell r="I195">
            <v>132000</v>
          </cell>
          <cell r="J195" t="str">
            <v>m ^ 2</v>
          </cell>
        </row>
        <row r="196">
          <cell r="H196" t="str">
            <v>Clip de fijacion tipo C sencillo</v>
          </cell>
          <cell r="I196">
            <v>2530</v>
          </cell>
          <cell r="J196" t="str">
            <v>Unidad</v>
          </cell>
        </row>
        <row r="197">
          <cell r="H197" t="str">
            <v>Tornillo auto perforante/sello de neopreno</v>
          </cell>
          <cell r="I197">
            <v>181</v>
          </cell>
          <cell r="J197" t="str">
            <v>Unidad</v>
          </cell>
        </row>
        <row r="198">
          <cell r="H198" t="str">
            <v>Vulkem 116 (para conformación de media cañas)</v>
          </cell>
          <cell r="I198">
            <v>6628</v>
          </cell>
          <cell r="J198" t="str">
            <v>ml</v>
          </cell>
        </row>
        <row r="199">
          <cell r="H199" t="str">
            <v>Vulkem 116 (para sello en la parte superior del muro antepecho)</v>
          </cell>
          <cell r="I199">
            <v>2210</v>
          </cell>
          <cell r="J199" t="str">
            <v>ml</v>
          </cell>
        </row>
        <row r="200">
          <cell r="H200" t="str">
            <v>TREMPROOF 250 GC - SL (Impermeabilización con poliuretano)</v>
          </cell>
          <cell r="I200">
            <v>44844</v>
          </cell>
          <cell r="J200" t="str">
            <v>m ^ 2</v>
          </cell>
        </row>
        <row r="201">
          <cell r="H201" t="str">
            <v>EUCO MEMBRANA CUBIERTA TPA FB (1,93m X 27,4m) (Segunda barrera Impermeabilizante y barrera antiraíz)</v>
          </cell>
          <cell r="I201">
            <v>43670</v>
          </cell>
          <cell r="J201" t="str">
            <v>m ^ 2</v>
          </cell>
        </row>
        <row r="202">
          <cell r="H202" t="str">
            <v>EUCO PERFIL PVC (Perfil que sostiene la membrana a lo largo del perimetro de la impermeabilización)</v>
          </cell>
          <cell r="I202">
            <v>3240</v>
          </cell>
          <cell r="J202" t="str">
            <v>ml</v>
          </cell>
        </row>
        <row r="203">
          <cell r="H203" t="str">
            <v>GEOTEXTIL NT 1600 (protección de la membrana PVC y del drenaje)</v>
          </cell>
          <cell r="I203">
            <v>5640</v>
          </cell>
          <cell r="J203" t="str">
            <v>m ^ 2</v>
          </cell>
        </row>
        <row r="204">
          <cell r="H204" t="str">
            <v>DRENAJE NACIONAL DE 1/2"  (Tablero de Drenaje de 1.0 m x 1.0 m)</v>
          </cell>
          <cell r="I204">
            <v>28080</v>
          </cell>
          <cell r="J204" t="str">
            <v>m ^ 2</v>
          </cell>
        </row>
        <row r="205">
          <cell r="H205" t="str">
            <v>EDGE RESTRAINT VR 2,44M</v>
          </cell>
          <cell r="I205">
            <v>131460</v>
          </cell>
          <cell r="J205" t="str">
            <v>ml</v>
          </cell>
        </row>
        <row r="206">
          <cell r="H206" t="str">
            <v>Yee Sanitaria de 4"</v>
          </cell>
          <cell r="I206">
            <v>15996</v>
          </cell>
          <cell r="J206" t="str">
            <v>Unidad</v>
          </cell>
        </row>
        <row r="207">
          <cell r="H207" t="str">
            <v>Yee Sanitaria de 2"</v>
          </cell>
          <cell r="I207">
            <v>4517</v>
          </cell>
          <cell r="J207" t="str">
            <v>Unidad</v>
          </cell>
        </row>
        <row r="208">
          <cell r="H208" t="str">
            <v>Yee Sanitaria Reducidade 4x2"</v>
          </cell>
          <cell r="I208">
            <v>13732</v>
          </cell>
          <cell r="J208" t="str">
            <v>Unidad</v>
          </cell>
        </row>
        <row r="209">
          <cell r="H209" t="str">
            <v>Codos 45°-1/8 C x C 4"</v>
          </cell>
          <cell r="I209">
            <v>8841</v>
          </cell>
          <cell r="J209" t="str">
            <v>Unidad</v>
          </cell>
        </row>
        <row r="210">
          <cell r="H210" t="str">
            <v>Codos 45°-1/8 C x C 2"</v>
          </cell>
          <cell r="I210">
            <v>2734</v>
          </cell>
          <cell r="J210" t="str">
            <v>Unidad</v>
          </cell>
        </row>
        <row r="211">
          <cell r="H211" t="str">
            <v>Sifones de 2"</v>
          </cell>
          <cell r="I211">
            <v>3780</v>
          </cell>
          <cell r="J211" t="str">
            <v>Unidad</v>
          </cell>
        </row>
        <row r="212">
          <cell r="H212" t="str">
            <v>Rejillas Metalicas 4"</v>
          </cell>
          <cell r="I212">
            <v>7800</v>
          </cell>
          <cell r="J212" t="str">
            <v>Unidad</v>
          </cell>
        </row>
        <row r="213">
          <cell r="H213" t="str">
            <v>Adaptadores de Limpieza 2"</v>
          </cell>
          <cell r="I213">
            <v>4275</v>
          </cell>
          <cell r="J213" t="str">
            <v>Unidad</v>
          </cell>
        </row>
        <row r="214">
          <cell r="H214" t="str">
            <v>Tuberia Sanitaria 2"</v>
          </cell>
          <cell r="I214">
            <v>8543</v>
          </cell>
          <cell r="J214" t="str">
            <v>ml</v>
          </cell>
        </row>
        <row r="215">
          <cell r="H215" t="str">
            <v>soldadura pvc x 1/4</v>
          </cell>
          <cell r="I215">
            <v>62000</v>
          </cell>
          <cell r="J215" t="str">
            <v>Unidad</v>
          </cell>
        </row>
        <row r="216">
          <cell r="H216" t="str">
            <v>Union sanitaria de 2"</v>
          </cell>
          <cell r="I216">
            <v>1563</v>
          </cell>
          <cell r="J216" t="str">
            <v>Unidad</v>
          </cell>
        </row>
        <row r="217">
          <cell r="H217" t="str">
            <v>Tuberia sanitaria 4"</v>
          </cell>
          <cell r="I217">
            <v>17782</v>
          </cell>
          <cell r="J217" t="str">
            <v>ml</v>
          </cell>
        </row>
        <row r="218">
          <cell r="H218" t="str">
            <v>Codo de 90° Sanitario 4"</v>
          </cell>
          <cell r="I218">
            <v>9116</v>
          </cell>
          <cell r="J218" t="str">
            <v>Unidad</v>
          </cell>
        </row>
        <row r="219">
          <cell r="H219" t="str">
            <v>Tuberia Sanitaria de 6"</v>
          </cell>
          <cell r="I219">
            <v>37414</v>
          </cell>
          <cell r="J219" t="str">
            <v>ml</v>
          </cell>
        </row>
        <row r="220">
          <cell r="H220" t="str">
            <v>Tuberia Sanitaria de 8"</v>
          </cell>
          <cell r="I220">
            <v>57357</v>
          </cell>
          <cell r="J220" t="str">
            <v>ml</v>
          </cell>
        </row>
        <row r="221">
          <cell r="H221" t="str">
            <v>Codo de 90° Sanitario 2"</v>
          </cell>
          <cell r="I221">
            <v>2284</v>
          </cell>
          <cell r="J221" t="str">
            <v>Unidad</v>
          </cell>
        </row>
        <row r="222">
          <cell r="H222" t="str">
            <v>Sifon PVC 180 2</v>
          </cell>
          <cell r="I222">
            <v>3780</v>
          </cell>
          <cell r="J222" t="str">
            <v>Unidad</v>
          </cell>
        </row>
        <row r="223">
          <cell r="H223" t="str">
            <v>Accesorio para orinal</v>
          </cell>
          <cell r="I223">
            <v>85000</v>
          </cell>
          <cell r="J223" t="str">
            <v>Unidad</v>
          </cell>
        </row>
        <row r="224">
          <cell r="H224" t="str">
            <v>Tornillo fijador</v>
          </cell>
          <cell r="I224">
            <v>800</v>
          </cell>
          <cell r="J224" t="str">
            <v>Unidad</v>
          </cell>
        </row>
        <row r="225">
          <cell r="H225" t="str">
            <v>Chapetas</v>
          </cell>
          <cell r="I225">
            <v>2500</v>
          </cell>
          <cell r="J225" t="str">
            <v>Unidad</v>
          </cell>
        </row>
        <row r="226">
          <cell r="H226" t="str">
            <v>Combo orinal fluxometro</v>
          </cell>
          <cell r="I226">
            <v>335610</v>
          </cell>
          <cell r="J226" t="str">
            <v>Unidad</v>
          </cell>
        </row>
        <row r="227">
          <cell r="H227" t="str">
            <v>Combo fluxometro sanitario</v>
          </cell>
          <cell r="I227">
            <v>507078</v>
          </cell>
          <cell r="J227" t="str">
            <v>Unidad</v>
          </cell>
        </row>
        <row r="228">
          <cell r="H228" t="str">
            <v>Combo para baño de minusvalidos fluxometro</v>
          </cell>
          <cell r="I228">
            <v>643349</v>
          </cell>
          <cell r="J228" t="str">
            <v>Unidad</v>
          </cell>
        </row>
        <row r="229">
          <cell r="H229" t="str">
            <v>Lavamanos Comercial</v>
          </cell>
          <cell r="I229">
            <v>115000</v>
          </cell>
          <cell r="J229" t="str">
            <v>Unidad</v>
          </cell>
        </row>
        <row r="230">
          <cell r="H230" t="str">
            <v>Sifon PVC 180 4"</v>
          </cell>
          <cell r="I230">
            <v>13496</v>
          </cell>
          <cell r="J230" t="str">
            <v>Unidad</v>
          </cell>
        </row>
        <row r="231">
          <cell r="H231" t="str">
            <v>Cemento Blanco</v>
          </cell>
          <cell r="I231">
            <v>728</v>
          </cell>
          <cell r="J231" t="str">
            <v>Kg</v>
          </cell>
        </row>
        <row r="232">
          <cell r="H232" t="str">
            <v>Gabinete contra incendios (incluye manguera, extintor, hacha, etc)</v>
          </cell>
          <cell r="I232">
            <v>1200000</v>
          </cell>
          <cell r="J232" t="str">
            <v>Unidad</v>
          </cell>
        </row>
        <row r="233">
          <cell r="H233" t="str">
            <v>Codos 90° 1/2"</v>
          </cell>
          <cell r="I233">
            <v>447</v>
          </cell>
          <cell r="J233" t="str">
            <v>Unidad</v>
          </cell>
        </row>
        <row r="234">
          <cell r="H234" t="str">
            <v>Codos 90° 3/4"</v>
          </cell>
          <cell r="I234">
            <v>715</v>
          </cell>
          <cell r="J234" t="str">
            <v>Unidad</v>
          </cell>
        </row>
        <row r="235">
          <cell r="H235" t="str">
            <v>Codos 90° 1"</v>
          </cell>
          <cell r="I235">
            <v>1398</v>
          </cell>
          <cell r="J235" t="str">
            <v>Unidad</v>
          </cell>
        </row>
        <row r="236">
          <cell r="H236" t="str">
            <v>Codos 90° 11/2"</v>
          </cell>
          <cell r="I236">
            <v>5017</v>
          </cell>
          <cell r="J236" t="str">
            <v>Unidad</v>
          </cell>
        </row>
        <row r="237">
          <cell r="H237" t="str">
            <v>Codos 90° 2"</v>
          </cell>
          <cell r="I237">
            <v>8221</v>
          </cell>
          <cell r="J237" t="str">
            <v>Unidad</v>
          </cell>
        </row>
        <row r="238">
          <cell r="H238" t="str">
            <v>Codos 90° 3" HG</v>
          </cell>
          <cell r="I238">
            <v>16936</v>
          </cell>
          <cell r="J238" t="str">
            <v>Unidad</v>
          </cell>
        </row>
        <row r="239">
          <cell r="H239" t="str">
            <v>Codos 90° 21/2" HG</v>
          </cell>
          <cell r="I239">
            <v>11020</v>
          </cell>
          <cell r="J239" t="str">
            <v>Unidad</v>
          </cell>
        </row>
        <row r="240">
          <cell r="H240" t="str">
            <v>Tee de 3/4"</v>
          </cell>
          <cell r="I240">
            <v>853</v>
          </cell>
          <cell r="J240" t="str">
            <v>Unidad</v>
          </cell>
        </row>
        <row r="241">
          <cell r="H241" t="str">
            <v>Tee de 1"</v>
          </cell>
          <cell r="I241">
            <v>1945</v>
          </cell>
          <cell r="J241" t="str">
            <v>Unidad</v>
          </cell>
        </row>
        <row r="242">
          <cell r="H242" t="str">
            <v>Tee de 2"</v>
          </cell>
          <cell r="I242">
            <v>10505</v>
          </cell>
          <cell r="J242" t="str">
            <v>Unidad</v>
          </cell>
        </row>
        <row r="243">
          <cell r="H243" t="str">
            <v>Tee de 11/2"</v>
          </cell>
          <cell r="I243">
            <v>6598</v>
          </cell>
          <cell r="J243" t="str">
            <v>Unidad</v>
          </cell>
        </row>
        <row r="244">
          <cell r="H244" t="str">
            <v>Tee de 3" HG</v>
          </cell>
          <cell r="I244">
            <v>22040</v>
          </cell>
          <cell r="J244" t="str">
            <v>Unidad</v>
          </cell>
        </row>
        <row r="245">
          <cell r="H245" t="str">
            <v>Bujes soldados de 3/4x1/2</v>
          </cell>
          <cell r="I245">
            <v>433</v>
          </cell>
          <cell r="J245" t="str">
            <v>Unidad</v>
          </cell>
        </row>
        <row r="246">
          <cell r="H246" t="str">
            <v>Bujes soldados de 2x1</v>
          </cell>
          <cell r="I246">
            <v>3905</v>
          </cell>
          <cell r="J246" t="str">
            <v>Unidad</v>
          </cell>
        </row>
        <row r="247">
          <cell r="H247" t="str">
            <v>Bujes soldados de 1x3/4</v>
          </cell>
          <cell r="I247">
            <v>862</v>
          </cell>
          <cell r="J247" t="str">
            <v>Unidad</v>
          </cell>
        </row>
        <row r="248">
          <cell r="H248" t="str">
            <v>Bujes soldados de 2x11/2</v>
          </cell>
          <cell r="I248">
            <v>3905</v>
          </cell>
          <cell r="J248" t="str">
            <v>Unidad</v>
          </cell>
        </row>
        <row r="249">
          <cell r="H249" t="str">
            <v>Buje Roscado de 3x21/2 HG</v>
          </cell>
          <cell r="I249">
            <v>14726</v>
          </cell>
          <cell r="J249" t="str">
            <v>Unidad</v>
          </cell>
        </row>
        <row r="250">
          <cell r="H250" t="str">
            <v>Tubo presion RDE 9. ɸ=1/2"</v>
          </cell>
          <cell r="I250">
            <v>2747</v>
          </cell>
          <cell r="J250" t="str">
            <v>ml</v>
          </cell>
        </row>
        <row r="251">
          <cell r="H251" t="str">
            <v>Union presion PVC ɸ=1/2"</v>
          </cell>
          <cell r="I251">
            <v>287</v>
          </cell>
          <cell r="J251" t="str">
            <v>Unidad</v>
          </cell>
        </row>
        <row r="252">
          <cell r="H252" t="str">
            <v>Tubo presion RDE 11 ɸ=3/4"</v>
          </cell>
          <cell r="I252">
            <v>3658</v>
          </cell>
          <cell r="J252" t="str">
            <v>ml</v>
          </cell>
        </row>
        <row r="253">
          <cell r="H253" t="str">
            <v>Union Presión PVC ɸ=3/4"</v>
          </cell>
          <cell r="I253">
            <v>452</v>
          </cell>
          <cell r="J253" t="str">
            <v>Unidad</v>
          </cell>
        </row>
        <row r="254">
          <cell r="H254" t="str">
            <v>Tuberia PVC de ɸ=1" RDE 13,5</v>
          </cell>
          <cell r="I254">
            <v>4935</v>
          </cell>
          <cell r="J254" t="str">
            <v>ml</v>
          </cell>
        </row>
        <row r="255">
          <cell r="H255" t="str">
            <v>Tuberia PVC de ɸ=1" RDE 21</v>
          </cell>
          <cell r="I255">
            <v>3409</v>
          </cell>
          <cell r="J255" t="str">
            <v>ml</v>
          </cell>
        </row>
        <row r="256">
          <cell r="H256" t="str">
            <v>Tuberia PVC de ɸ=1-1/2" RDE 21</v>
          </cell>
          <cell r="I256">
            <v>8017</v>
          </cell>
          <cell r="J256" t="str">
            <v>ml</v>
          </cell>
        </row>
        <row r="257">
          <cell r="H257" t="str">
            <v>Tuberia PVC de ɸ=2" RDE 21</v>
          </cell>
          <cell r="I257">
            <v>12293</v>
          </cell>
          <cell r="J257" t="str">
            <v>ml</v>
          </cell>
        </row>
        <row r="258">
          <cell r="H258" t="str">
            <v>Tuberia PVC de ɸ=3" RDE 21</v>
          </cell>
          <cell r="I258">
            <v>26601</v>
          </cell>
          <cell r="J258" t="str">
            <v>ml</v>
          </cell>
        </row>
        <row r="259">
          <cell r="H259" t="str">
            <v>Tuberia PVC de ɸ=2-1/2" RDE 21</v>
          </cell>
          <cell r="I259">
            <v>19924</v>
          </cell>
          <cell r="J259" t="str">
            <v>ml</v>
          </cell>
        </row>
        <row r="260">
          <cell r="H260" t="str">
            <v>Tuberia de ɸ=3" HG</v>
          </cell>
          <cell r="I260">
            <v>27361</v>
          </cell>
          <cell r="J260" t="str">
            <v>ml</v>
          </cell>
        </row>
        <row r="261">
          <cell r="H261" t="str">
            <v>Tuberia de ɸ=2-1/2" HG</v>
          </cell>
          <cell r="I261">
            <v>22315</v>
          </cell>
          <cell r="J261" t="str">
            <v>ml</v>
          </cell>
        </row>
        <row r="262">
          <cell r="H262" t="str">
            <v>Adaptador macho PVC de 1/2"</v>
          </cell>
          <cell r="I262">
            <v>264</v>
          </cell>
          <cell r="J262" t="str">
            <v>Unidad</v>
          </cell>
        </row>
        <row r="263">
          <cell r="H263" t="str">
            <v>Adaptador macho PVC de 1"</v>
          </cell>
          <cell r="I263">
            <v>1000</v>
          </cell>
          <cell r="J263" t="str">
            <v>Unidad</v>
          </cell>
        </row>
        <row r="264">
          <cell r="H264" t="str">
            <v>Adaptador macho de ɸ=2-1/2" Roscado HG</v>
          </cell>
          <cell r="I264">
            <v>38365</v>
          </cell>
          <cell r="J264" t="str">
            <v>Unidad</v>
          </cell>
        </row>
        <row r="265">
          <cell r="H265" t="str">
            <v>valvula cierre rapido ɸ=1"</v>
          </cell>
          <cell r="I265">
            <v>26650</v>
          </cell>
          <cell r="J265" t="str">
            <v>Unidad</v>
          </cell>
        </row>
        <row r="266">
          <cell r="H266" t="str">
            <v>Llave de Control de 3" HG</v>
          </cell>
          <cell r="I266">
            <v>353000</v>
          </cell>
          <cell r="J266" t="str">
            <v>Unidad</v>
          </cell>
        </row>
        <row r="267">
          <cell r="H267" t="str">
            <v>Llave de Control de 21/2" HG</v>
          </cell>
          <cell r="I267">
            <v>243000</v>
          </cell>
          <cell r="J267" t="str">
            <v>Unidad</v>
          </cell>
        </row>
        <row r="268">
          <cell r="H268" t="str">
            <v>Difusor de Riego</v>
          </cell>
          <cell r="I268">
            <v>57000</v>
          </cell>
          <cell r="J268" t="str">
            <v>Unidad</v>
          </cell>
        </row>
        <row r="269">
          <cell r="H269" t="str">
            <v>Boquillas para fuentes</v>
          </cell>
          <cell r="I269">
            <v>67500</v>
          </cell>
          <cell r="J269" t="str">
            <v>Unidad</v>
          </cell>
        </row>
        <row r="270">
          <cell r="H270" t="str">
            <v>Griferia tipo push</v>
          </cell>
          <cell r="I270">
            <v>68879</v>
          </cell>
          <cell r="J270" t="str">
            <v>Unidad</v>
          </cell>
        </row>
        <row r="271">
          <cell r="H271" t="str">
            <v>Valvula Bola soldada ɸ=1"</v>
          </cell>
          <cell r="I271">
            <v>10711</v>
          </cell>
          <cell r="J271" t="str">
            <v>Unidad</v>
          </cell>
        </row>
        <row r="272">
          <cell r="H272" t="str">
            <v>Valvula Bola soldada ɸ=1/2"</v>
          </cell>
          <cell r="I272">
            <v>5783</v>
          </cell>
          <cell r="J272" t="str">
            <v>Unidad</v>
          </cell>
        </row>
        <row r="273">
          <cell r="H273" t="str">
            <v>Fluxometro</v>
          </cell>
          <cell r="I273">
            <v>112500</v>
          </cell>
          <cell r="J273" t="str">
            <v>Unidad</v>
          </cell>
        </row>
        <row r="274">
          <cell r="H274" t="str">
            <v>Bomba de Aguas Potable Potencia de 1.5 Hp Para fuente Q= 8.07 L/S</v>
          </cell>
          <cell r="I274">
            <v>1175000</v>
          </cell>
          <cell r="J274" t="str">
            <v>Unidad</v>
          </cell>
        </row>
        <row r="275">
          <cell r="H275" t="str">
            <v>Union Presión PVC ɸ=1"</v>
          </cell>
          <cell r="I275">
            <v>738</v>
          </cell>
          <cell r="J275" t="str">
            <v>Unidad</v>
          </cell>
        </row>
        <row r="276">
          <cell r="H276" t="str">
            <v>Union Presión PVC ɸ=1-1/2"</v>
          </cell>
          <cell r="I276">
            <v>1844</v>
          </cell>
          <cell r="J276" t="str">
            <v>Unidad</v>
          </cell>
        </row>
        <row r="277">
          <cell r="H277" t="str">
            <v>Union Presión PVC ɸ=2"</v>
          </cell>
          <cell r="I277">
            <v>3025</v>
          </cell>
          <cell r="J277" t="str">
            <v>Unidad</v>
          </cell>
        </row>
        <row r="278">
          <cell r="H278" t="str">
            <v>Tee PVC ɸ=1/2"</v>
          </cell>
          <cell r="I278">
            <v>590</v>
          </cell>
          <cell r="J278" t="str">
            <v>Unidad</v>
          </cell>
        </row>
        <row r="279">
          <cell r="H279" t="str">
            <v>Divisiones Sanitarias En Acero Inoxidable AISI SAE 304.</v>
          </cell>
          <cell r="I279">
            <v>310000</v>
          </cell>
          <cell r="J279" t="str">
            <v>m ^ 2</v>
          </cell>
        </row>
        <row r="280">
          <cell r="H280" t="str">
            <v>Accesorios Para Divisiones Sanitarias de acero inoxidable</v>
          </cell>
          <cell r="I280">
            <v>33000</v>
          </cell>
          <cell r="J280" t="str">
            <v>Global</v>
          </cell>
        </row>
        <row r="281">
          <cell r="H281" t="str">
            <v>Perfil en aluminio de 4"</v>
          </cell>
          <cell r="I281">
            <v>19000</v>
          </cell>
          <cell r="J281" t="str">
            <v>ml</v>
          </cell>
        </row>
        <row r="282">
          <cell r="H282" t="str">
            <v xml:space="preserve">Tubería Galvanizada de 2" </v>
          </cell>
          <cell r="I282">
            <v>19309</v>
          </cell>
          <cell r="J282" t="str">
            <v>ml</v>
          </cell>
        </row>
        <row r="283">
          <cell r="H283" t="str">
            <v>Paneles En Lamina De Acero Galvanizado Calibre 16 + Perforaciones En Laser Diseño Otoño + Estructura En Pts De 50x50 + Pintura Electrostatica</v>
          </cell>
          <cell r="I283">
            <v>518000</v>
          </cell>
          <cell r="J283" t="str">
            <v>m ^ 2</v>
          </cell>
        </row>
        <row r="284">
          <cell r="H284" t="str">
            <v>Espejo De Cristal Belga De 5mm</v>
          </cell>
          <cell r="I284">
            <v>94250</v>
          </cell>
          <cell r="J284" t="str">
            <v>m ^ 2</v>
          </cell>
        </row>
        <row r="285">
          <cell r="H285" t="str">
            <v>Pasador</v>
          </cell>
          <cell r="I285">
            <v>3000</v>
          </cell>
          <cell r="J285" t="str">
            <v>Unidad</v>
          </cell>
        </row>
        <row r="286">
          <cell r="H286" t="str">
            <v>Perforador</v>
          </cell>
          <cell r="I286">
            <v>3000</v>
          </cell>
          <cell r="J286" t="str">
            <v>Unidad</v>
          </cell>
        </row>
        <row r="287">
          <cell r="H287" t="str">
            <v>Puerta Con 2 Hojas Con Persianas, Marco En Aluminio De 3"x1", Hoja con perfil 3" x 1 1/2".</v>
          </cell>
          <cell r="I287">
            <v>1000000</v>
          </cell>
          <cell r="J287" t="str">
            <v>Unidad</v>
          </cell>
        </row>
        <row r="288">
          <cell r="H288" t="str">
            <v>Manija En Acero Inoxidable Fixser</v>
          </cell>
          <cell r="I288">
            <v>68000</v>
          </cell>
          <cell r="J288" t="str">
            <v>Unidad</v>
          </cell>
        </row>
        <row r="289">
          <cell r="H289" t="str">
            <v>Accesorios</v>
          </cell>
          <cell r="I289">
            <v>30000</v>
          </cell>
          <cell r="J289" t="str">
            <v>Global</v>
          </cell>
        </row>
        <row r="290">
          <cell r="H290" t="str">
            <v>Puerta Con 2 Hojas, Marco En Madera De 3"x1".</v>
          </cell>
          <cell r="I290">
            <v>800000</v>
          </cell>
          <cell r="J290" t="str">
            <v>Unidad</v>
          </cell>
        </row>
        <row r="291">
          <cell r="H291" t="str">
            <v>Accesorios Puerta De 3"</v>
          </cell>
          <cell r="I291">
            <v>30000</v>
          </cell>
          <cell r="J291" t="str">
            <v>Global</v>
          </cell>
        </row>
        <row r="292">
          <cell r="H292" t="str">
            <v>Ventana En Vidrio Templado De 6mm, Perfileria En Aluminio Y Pisa Vidrio Angular En Aluminio Natural; Puerta En Vidrio Templado De 10mm, Esquinero Superior Con Pibote, Portachapa Y Recibidor Central, Manijas Tubulares De 7/8</v>
          </cell>
          <cell r="I292">
            <v>6879433</v>
          </cell>
          <cell r="J292" t="str">
            <v>Unidad</v>
          </cell>
        </row>
        <row r="293">
          <cell r="H293" t="str">
            <v>Bisagra Hidraulica De Piso</v>
          </cell>
          <cell r="I293">
            <v>120000</v>
          </cell>
          <cell r="J293" t="str">
            <v>Unidad</v>
          </cell>
        </row>
        <row r="294">
          <cell r="H294" t="str">
            <v>Marco Y Puerta En Aluminio De 1,00x3,90</v>
          </cell>
          <cell r="I294">
            <v>600000</v>
          </cell>
          <cell r="J294" t="str">
            <v>Unidad</v>
          </cell>
        </row>
        <row r="295">
          <cell r="H295" t="str">
            <v>Accesorios Puerta Aluminio</v>
          </cell>
          <cell r="I295">
            <v>25000</v>
          </cell>
          <cell r="J295" t="str">
            <v>Global</v>
          </cell>
        </row>
        <row r="296">
          <cell r="H296" t="str">
            <v>Puerta Ventana De 3,80x3,75 En Vidrio De 10mm Y 6mm Con Dos Hojas Batientes De 1,00x2,20</v>
          </cell>
          <cell r="I296">
            <v>4132500</v>
          </cell>
          <cell r="J296" t="str">
            <v>Unidad</v>
          </cell>
        </row>
        <row r="297">
          <cell r="H297" t="str">
            <v>Accesorios Puerta - Ventana</v>
          </cell>
          <cell r="I297">
            <v>70000</v>
          </cell>
          <cell r="J297" t="str">
            <v>Global</v>
          </cell>
        </row>
        <row r="298">
          <cell r="H298" t="str">
            <v>Puerta Ventana De 3,50x3,75 En Vidrio De 10mm Y 6mm Con Una Hoja Batiente De 1,00x2,20</v>
          </cell>
          <cell r="I298">
            <v>3806250</v>
          </cell>
          <cell r="J298" t="str">
            <v>Unidad</v>
          </cell>
        </row>
        <row r="299">
          <cell r="H299" t="str">
            <v>Accesorios Puerta - Ventana 3,50*3,75</v>
          </cell>
          <cell r="I299">
            <v>70000</v>
          </cell>
          <cell r="J299" t="str">
            <v>Global</v>
          </cell>
        </row>
        <row r="300">
          <cell r="H300" t="str">
            <v>Puerta Y Ventana De 3,50x3,75 En Vidrio De 10mm Y 6mm Con Dos Hojas Batientes De 1,00x2,20</v>
          </cell>
          <cell r="I300">
            <v>4593750</v>
          </cell>
          <cell r="J300" t="str">
            <v>Unidad</v>
          </cell>
        </row>
        <row r="301">
          <cell r="H301" t="str">
            <v>Accesorios Puerta - Ventana 3,50*3,75</v>
          </cell>
          <cell r="I301">
            <v>70000</v>
          </cell>
          <cell r="J301" t="str">
            <v>Global</v>
          </cell>
        </row>
        <row r="302">
          <cell r="H302" t="str">
            <v>Puerta Y Ventana De 10,37x3,75 En Vidrio De 10mm Y 6mm</v>
          </cell>
          <cell r="I302">
            <v>11277375</v>
          </cell>
          <cell r="J302" t="str">
            <v>Unidad</v>
          </cell>
        </row>
        <row r="303">
          <cell r="H303" t="str">
            <v>Accesorios Puerta - Ventana 10,37*3,75</v>
          </cell>
          <cell r="I303">
            <v>250000</v>
          </cell>
          <cell r="J303" t="str">
            <v>Global</v>
          </cell>
        </row>
        <row r="304">
          <cell r="H304" t="str">
            <v>Puerta Y Ventana De 2,50x3,75 En Vidrio De 10mm Y 6mm Con Una Hoja Batiente De 1,00x2,20</v>
          </cell>
          <cell r="I304">
            <v>2718750</v>
          </cell>
          <cell r="J304" t="str">
            <v>Unidad</v>
          </cell>
        </row>
        <row r="305">
          <cell r="H305" t="str">
            <v>Accesorios Puerta - Ventana 2,50*3,75</v>
          </cell>
          <cell r="I305">
            <v>50000</v>
          </cell>
          <cell r="J305" t="str">
            <v>Global</v>
          </cell>
        </row>
        <row r="306">
          <cell r="H306" t="str">
            <v>Ventana De 2,80x3,75 En Vidrio De 6mm.</v>
          </cell>
          <cell r="I306">
            <v>2677500</v>
          </cell>
          <cell r="J306" t="str">
            <v>Unidad</v>
          </cell>
        </row>
        <row r="307">
          <cell r="H307" t="str">
            <v>Accesorios Ventana De 2,80x3,75</v>
          </cell>
          <cell r="I307">
            <v>50000</v>
          </cell>
          <cell r="J307" t="str">
            <v>Unidad</v>
          </cell>
        </row>
        <row r="308">
          <cell r="H308" t="str">
            <v>Ventana De 7,56x3,75 En Vidrio De 6mm</v>
          </cell>
          <cell r="I308">
            <v>7229250</v>
          </cell>
          <cell r="J308" t="str">
            <v>Unidad</v>
          </cell>
        </row>
        <row r="309">
          <cell r="H309" t="str">
            <v>Accesorios Ventana De 7,56x3,75</v>
          </cell>
          <cell r="I309">
            <v>120000</v>
          </cell>
          <cell r="J309" t="str">
            <v>Global</v>
          </cell>
        </row>
        <row r="310">
          <cell r="H310" t="str">
            <v>Puerta Y Ventana De 5,52x3,75 En Vidrio De 10mm Y 6mm Con Dos Hojas Batientes De 1,20x2,20</v>
          </cell>
          <cell r="I310">
            <v>7245000</v>
          </cell>
          <cell r="J310" t="str">
            <v>Unidad</v>
          </cell>
        </row>
        <row r="311">
          <cell r="H311" t="str">
            <v>Accesorios Puerta Y Ventana De 5,52x3,75</v>
          </cell>
          <cell r="I311">
            <v>70000</v>
          </cell>
          <cell r="J311" t="str">
            <v>Global</v>
          </cell>
        </row>
        <row r="312">
          <cell r="H312" t="str">
            <v>Ventana De 7,56x11,86 En Vidrio De 6mm</v>
          </cell>
          <cell r="I312">
            <v>22863708</v>
          </cell>
          <cell r="J312" t="str">
            <v>Unidad</v>
          </cell>
        </row>
        <row r="313">
          <cell r="H313" t="str">
            <v>Accesorios Ventana De 7,56x11,86</v>
          </cell>
          <cell r="I313">
            <v>180000</v>
          </cell>
          <cell r="J313" t="str">
            <v>Unidad</v>
          </cell>
        </row>
        <row r="314">
          <cell r="H314" t="str">
            <v>Accesorios soporte tubería baños</v>
          </cell>
          <cell r="I314">
            <v>18000</v>
          </cell>
          <cell r="J314" t="str">
            <v>Global</v>
          </cell>
        </row>
        <row r="315">
          <cell r="H315" t="str">
            <v>Estractor centrifugo 200 cfm para 115V/60Hz/1Ph</v>
          </cell>
          <cell r="I315">
            <v>215000</v>
          </cell>
          <cell r="J315" t="str">
            <v>Unidad</v>
          </cell>
        </row>
        <row r="316">
          <cell r="H316" t="str">
            <v>Cable THHN/THWN 90°c Conductor 2/0  De Cobre Suave</v>
          </cell>
          <cell r="I316">
            <v>43379</v>
          </cell>
          <cell r="J316" t="str">
            <v>ml</v>
          </cell>
        </row>
        <row r="317">
          <cell r="H317" t="str">
            <v>Cable THHN/THWN 90°c Conductor 1/0  De Cobre Suave</v>
          </cell>
          <cell r="I317">
            <v>34695</v>
          </cell>
          <cell r="J317" t="str">
            <v>ml</v>
          </cell>
        </row>
        <row r="318">
          <cell r="H318" t="str">
            <v>Cable THHN/THWN 90°c Conductor 2  De Cobre Suave</v>
          </cell>
          <cell r="I318">
            <v>21252</v>
          </cell>
          <cell r="J318" t="str">
            <v>ml</v>
          </cell>
        </row>
        <row r="319">
          <cell r="H319" t="str">
            <v>Cable THHN/THWN 90°c Conductor 4  De Cobre Suave</v>
          </cell>
          <cell r="I319">
            <v>13688</v>
          </cell>
          <cell r="J319" t="str">
            <v>ml</v>
          </cell>
        </row>
        <row r="320">
          <cell r="H320" t="str">
            <v>Cable THHN/THWN 90°c Conductor 6  De Cobre Suave</v>
          </cell>
          <cell r="I320">
            <v>8879</v>
          </cell>
          <cell r="J320" t="str">
            <v>ml</v>
          </cell>
        </row>
        <row r="321">
          <cell r="H321">
            <v>0</v>
          </cell>
          <cell r="I321">
            <v>0</v>
          </cell>
          <cell r="J321">
            <v>0</v>
          </cell>
        </row>
        <row r="322">
          <cell r="H322">
            <v>0</v>
          </cell>
          <cell r="I322">
            <v>0</v>
          </cell>
          <cell r="J322">
            <v>0</v>
          </cell>
        </row>
        <row r="323">
          <cell r="H323" t="str">
            <v>Tablero De 6 Circuito</v>
          </cell>
          <cell r="I323">
            <v>60000</v>
          </cell>
          <cell r="J323" t="str">
            <v>Unidad</v>
          </cell>
        </row>
        <row r="324">
          <cell r="H324" t="str">
            <v>Tablero De 12 Circuitos Completo</v>
          </cell>
          <cell r="I324">
            <v>100000</v>
          </cell>
          <cell r="J324" t="str">
            <v>Unidad</v>
          </cell>
        </row>
        <row r="325">
          <cell r="H325" t="str">
            <v xml:space="preserve">Tablero Trifasico De 6 Circuito Con Puerta </v>
          </cell>
          <cell r="I325">
            <v>155092</v>
          </cell>
          <cell r="J325" t="str">
            <v>Unidad</v>
          </cell>
        </row>
        <row r="326">
          <cell r="H326" t="str">
            <v xml:space="preserve">Tablero Trifasico De 12 Circuito Con Puerta </v>
          </cell>
          <cell r="I326">
            <v>260303.99999999997</v>
          </cell>
          <cell r="J326" t="str">
            <v>Unidad</v>
          </cell>
        </row>
        <row r="327">
          <cell r="H327" t="str">
            <v>Tablero Trifasico De 12 Circuito Con Puerta Y Espacio Para Totalizador</v>
          </cell>
          <cell r="I327">
            <v>426763.99999999994</v>
          </cell>
          <cell r="J327" t="str">
            <v>Unidad</v>
          </cell>
        </row>
        <row r="328">
          <cell r="H328" t="str">
            <v>Tablero Trifasico De 18 Circuito Con Puerta Y Espacio Para Totalizador</v>
          </cell>
          <cell r="I328">
            <v>540444</v>
          </cell>
          <cell r="J328" t="str">
            <v>Unidad</v>
          </cell>
        </row>
        <row r="329">
          <cell r="H329" t="str">
            <v>Tablero Trifasico De 24 Circuito Con Puerta Y Espacio Para Totalizador</v>
          </cell>
          <cell r="I329">
            <v>588700</v>
          </cell>
          <cell r="J329" t="str">
            <v>Unidad</v>
          </cell>
        </row>
        <row r="330">
          <cell r="H330" t="str">
            <v>Tablero Trifasico De 36 Circuito Con Puerta Y Espacio Para Totalizador</v>
          </cell>
          <cell r="I330">
            <v>730452</v>
          </cell>
          <cell r="J330" t="str">
            <v>Unidad</v>
          </cell>
        </row>
        <row r="331">
          <cell r="H331" t="str">
            <v>Totalizador De 63 Amp  Regulable 40 A 63 Amp</v>
          </cell>
          <cell r="I331">
            <v>403564</v>
          </cell>
          <cell r="J331" t="str">
            <v>Unidad</v>
          </cell>
        </row>
        <row r="332">
          <cell r="H332" t="str">
            <v>Totalizador De 100 Amp  Regulable 70 A 100 Amp</v>
          </cell>
          <cell r="I332">
            <v>446947.99999999994</v>
          </cell>
          <cell r="J332" t="str">
            <v>Unidad</v>
          </cell>
        </row>
        <row r="333">
          <cell r="H333" t="str">
            <v>Totalizador De 125 Amp  Regulable 87 A 125 Amp</v>
          </cell>
          <cell r="I333">
            <v>999571.99999999988</v>
          </cell>
          <cell r="J333" t="str">
            <v>Unidad</v>
          </cell>
        </row>
        <row r="334">
          <cell r="H334" t="str">
            <v>Totalizador De 160 Amp  Regulable 102 A 160 Amp</v>
          </cell>
          <cell r="I334">
            <v>1333768</v>
          </cell>
          <cell r="J334" t="str">
            <v>Unidad</v>
          </cell>
        </row>
        <row r="335">
          <cell r="H335" t="str">
            <v xml:space="preserve">Totalizador De 250 Amp  Regulable 160 A 250 Amp </v>
          </cell>
          <cell r="I335">
            <v>1772943.9999999998</v>
          </cell>
          <cell r="J335" t="str">
            <v>Unidad</v>
          </cell>
        </row>
        <row r="336">
          <cell r="H336" t="str">
            <v xml:space="preserve">Totalizador De 320 Amp  Regulable 256 A 320 Amp </v>
          </cell>
          <cell r="I336">
            <v>3299388</v>
          </cell>
          <cell r="J336" t="str">
            <v>Unidad</v>
          </cell>
        </row>
        <row r="337">
          <cell r="H337" t="str">
            <v xml:space="preserve">Totalizador De 400 Amp  Regulable 320 A 400 Amp </v>
          </cell>
          <cell r="I337">
            <v>3355416</v>
          </cell>
          <cell r="J337" t="str">
            <v>Unidad</v>
          </cell>
        </row>
        <row r="338">
          <cell r="H338" t="str">
            <v>Totalizador De 500amp  Regulable 400 A 500 Amp</v>
          </cell>
          <cell r="I338">
            <v>5598276</v>
          </cell>
          <cell r="J338" t="str">
            <v>Unidad</v>
          </cell>
        </row>
        <row r="339">
          <cell r="H339" t="str">
            <v>Cortacircuito Enchufable Termomagnético Monopolares De 15; 20 Y 30 Amp</v>
          </cell>
          <cell r="I339">
            <v>21692</v>
          </cell>
          <cell r="J339" t="str">
            <v>Unidad</v>
          </cell>
        </row>
        <row r="340">
          <cell r="H340" t="str">
            <v>Cortacircuito Enchufable Termomagnético Monopolares De 40 Y 50  Amp</v>
          </cell>
          <cell r="I340">
            <v>28419.999999999996</v>
          </cell>
          <cell r="J340" t="str">
            <v>Unidad</v>
          </cell>
        </row>
        <row r="341">
          <cell r="H341" t="str">
            <v>Cortacircuito Enchufable Termomagnético Monopolares De 60 Amp</v>
          </cell>
          <cell r="I341">
            <v>31203.999999999996</v>
          </cell>
          <cell r="J341" t="str">
            <v>Unidad</v>
          </cell>
        </row>
        <row r="342">
          <cell r="H342" t="str">
            <v>Cortacircuito Enchufable Termomagnético Monopolares De 70; 90 Y 100 Amp</v>
          </cell>
          <cell r="I342">
            <v>42920</v>
          </cell>
          <cell r="J342" t="str">
            <v>Unidad</v>
          </cell>
        </row>
        <row r="343">
          <cell r="H343" t="str">
            <v>Cortacircuito Enchufable Termomagnético Bipolares De 15; 20 Y 30 Amp</v>
          </cell>
          <cell r="I343">
            <v>51156</v>
          </cell>
          <cell r="J343" t="str">
            <v>Unidad</v>
          </cell>
        </row>
        <row r="344">
          <cell r="H344" t="str">
            <v>Cortacircuito Enchufable Termomagnético Bipolares De 40 Y 50  Amp</v>
          </cell>
          <cell r="I344">
            <v>64727.999999999993</v>
          </cell>
          <cell r="J344" t="str">
            <v>Unidad</v>
          </cell>
        </row>
        <row r="345">
          <cell r="H345" t="str">
            <v>Cortacircuito Enchufable Termomagnético Bipolares De 60 Amp</v>
          </cell>
          <cell r="I345">
            <v>70876</v>
          </cell>
          <cell r="J345" t="str">
            <v>Unidad</v>
          </cell>
        </row>
        <row r="346">
          <cell r="H346" t="str">
            <v>Cortacircuito Enchufable Termomagnético Bipolares De 70; 90 Y 100 Amp</v>
          </cell>
          <cell r="I346">
            <v>93612</v>
          </cell>
          <cell r="J346" t="str">
            <v>Unidad</v>
          </cell>
        </row>
        <row r="347">
          <cell r="H347" t="str">
            <v>Cortacircuito Enchufable Termomagnético Tripolares De 15; 20 Y 30 Amp</v>
          </cell>
          <cell r="I347">
            <v>87928</v>
          </cell>
          <cell r="J347" t="str">
            <v>Unidad</v>
          </cell>
        </row>
        <row r="348">
          <cell r="H348" t="str">
            <v>Cortacircuito Enchufable Termomagnético Tripolares De 40; 50 Y 60 Amp</v>
          </cell>
          <cell r="I348">
            <v>92336</v>
          </cell>
          <cell r="J348" t="str">
            <v>Unidad</v>
          </cell>
        </row>
        <row r="349">
          <cell r="H349" t="str">
            <v>Cortacircuito Enchufable Termomagnético Tripolares De 70; 90 Y 100 Amp</v>
          </cell>
          <cell r="I349">
            <v>119363.99999999999</v>
          </cell>
          <cell r="J349" t="str">
            <v>Unidad</v>
          </cell>
        </row>
        <row r="350">
          <cell r="H350" t="str">
            <v>SISTEMA DE APANTALLAMIENTO</v>
          </cell>
          <cell r="I350">
            <v>0</v>
          </cell>
          <cell r="J350">
            <v>0</v>
          </cell>
        </row>
        <row r="351">
          <cell r="H351" t="str">
            <v>Punta Captadora Dehn 5/8''x1,0m Al</v>
          </cell>
          <cell r="I351">
            <v>62040</v>
          </cell>
          <cell r="J351" t="str">
            <v>Unidad</v>
          </cell>
        </row>
        <row r="352">
          <cell r="H352" t="str">
            <v>Base Para Punta Captadora Dehn 5/8"</v>
          </cell>
          <cell r="I352">
            <v>49500</v>
          </cell>
          <cell r="J352" t="str">
            <v>Unidad</v>
          </cell>
        </row>
        <row r="353">
          <cell r="H353" t="str">
            <v>Soporte Dehn Snap Plastica H16 Fijacion Para Conductor 8mm Ref: 3204</v>
          </cell>
          <cell r="I353">
            <v>6402</v>
          </cell>
          <cell r="J353" t="str">
            <v>Unidad</v>
          </cell>
        </row>
        <row r="354">
          <cell r="H354" t="str">
            <v>Conector Paralelo Dehn Mvklemme Rd 810mm St7/tzn Ref: 390050</v>
          </cell>
          <cell r="I354">
            <v>10835</v>
          </cell>
          <cell r="J354" t="str">
            <v>Unidad</v>
          </cell>
        </row>
        <row r="355">
          <cell r="H355" t="str">
            <v>Grapa Bimetalica Dehn Union Alambron-cu 8-10mm Ref: 459129</v>
          </cell>
          <cell r="I355">
            <v>12320</v>
          </cell>
          <cell r="J355" t="str">
            <v>Unidad</v>
          </cell>
        </row>
        <row r="356">
          <cell r="H356" t="str">
            <v>Alambron De Aluminio De 8mm</v>
          </cell>
          <cell r="I356">
            <v>2156</v>
          </cell>
          <cell r="J356" t="str">
            <v>ml</v>
          </cell>
        </row>
        <row r="357">
          <cell r="H357" t="str">
            <v>Sujecion Soporte (tornillerias Chazo)</v>
          </cell>
          <cell r="I357">
            <v>300</v>
          </cell>
          <cell r="J357" t="str">
            <v>Unidad</v>
          </cell>
        </row>
        <row r="358">
          <cell r="H358" t="str">
            <v xml:space="preserve">Cable De Cobre Desnudo 1/0 </v>
          </cell>
          <cell r="I358">
            <v>31452</v>
          </cell>
          <cell r="J358" t="str">
            <v>ml</v>
          </cell>
        </row>
        <row r="359">
          <cell r="H359" t="str">
            <v>Tubo Conduit Pvc De 3/4"</v>
          </cell>
          <cell r="I359">
            <v>2151</v>
          </cell>
          <cell r="J359" t="str">
            <v>ml</v>
          </cell>
        </row>
        <row r="360">
          <cell r="H360" t="str">
            <v>Curva Conduit Pvc De 3/4"</v>
          </cell>
          <cell r="I360">
            <v>1013</v>
          </cell>
          <cell r="J360" t="str">
            <v>Unidad</v>
          </cell>
        </row>
        <row r="361">
          <cell r="H361" t="str">
            <v>Varilla Cooperweld 2,4 Mts. 5/8" Cobre - Cobre</v>
          </cell>
          <cell r="I361">
            <v>180000</v>
          </cell>
          <cell r="J361" t="str">
            <v>Unidad</v>
          </cell>
        </row>
        <row r="362">
          <cell r="H362" t="str">
            <v>Soldadura Exotermica 150 Gr</v>
          </cell>
          <cell r="I362">
            <v>25000</v>
          </cell>
          <cell r="J362" t="str">
            <v>Unidad</v>
          </cell>
        </row>
        <row r="363">
          <cell r="H363" t="str">
            <v>CABLEADO ESTRUCTURADO</v>
          </cell>
          <cell r="I363">
            <v>0</v>
          </cell>
          <cell r="J363">
            <v>0</v>
          </cell>
        </row>
        <row r="364">
          <cell r="H364" t="str">
            <v>Cable Utp Categoria 6 X 305 Metros</v>
          </cell>
          <cell r="I364">
            <v>1655</v>
          </cell>
          <cell r="J364" t="str">
            <v>Unidad</v>
          </cell>
        </row>
        <row r="365">
          <cell r="H365" t="str">
            <v>Cable Utp De 4 Pares Categoria 6a  X 305 Metros</v>
          </cell>
          <cell r="I365">
            <v>2460</v>
          </cell>
          <cell r="J365" t="str">
            <v>ml</v>
          </cell>
        </row>
        <row r="366">
          <cell r="H366" t="str">
            <v>Caja 2x4 Raswell</v>
          </cell>
          <cell r="I366">
            <v>7500</v>
          </cell>
          <cell r="J366" t="str">
            <v>Unidad</v>
          </cell>
        </row>
        <row r="367">
          <cell r="H367" t="str">
            <v>Jacks Rj 45 Para Voz Categoria 6a</v>
          </cell>
          <cell r="I367">
            <v>19642</v>
          </cell>
          <cell r="J367" t="str">
            <v>Unidad</v>
          </cell>
        </row>
        <row r="368">
          <cell r="H368" t="str">
            <v>Jacks Rj 45 Para Datos Categoria 6a</v>
          </cell>
          <cell r="I368">
            <v>19642</v>
          </cell>
          <cell r="J368" t="str">
            <v>Unidad</v>
          </cell>
        </row>
        <row r="369">
          <cell r="H369" t="str">
            <v>Faceplate Doble</v>
          </cell>
          <cell r="I369">
            <v>4435</v>
          </cell>
          <cell r="J369" t="str">
            <v>Unidad</v>
          </cell>
        </row>
        <row r="370">
          <cell r="H370" t="str">
            <v>Faceplate Sencillo</v>
          </cell>
          <cell r="I370">
            <v>4157</v>
          </cell>
          <cell r="J370" t="str">
            <v>Unidad</v>
          </cell>
        </row>
        <row r="371">
          <cell r="H371" t="str">
            <v>Rack Cerrado Premium De 25u (incluye Puertas Y Paneles Laterales)</v>
          </cell>
          <cell r="I371">
            <v>1850857</v>
          </cell>
          <cell r="J371" t="str">
            <v>Unidad</v>
          </cell>
        </row>
        <row r="372">
          <cell r="H372" t="str">
            <v>Rack Cerrado Premium De 40u (incluye Puertas Y Paneles Laterales)</v>
          </cell>
          <cell r="I372">
            <v>2410229</v>
          </cell>
          <cell r="J372" t="str">
            <v>Unidad</v>
          </cell>
        </row>
        <row r="373">
          <cell r="H373" t="str">
            <v>Elementos  De Fijación</v>
          </cell>
          <cell r="I373">
            <v>171587</v>
          </cell>
          <cell r="J373" t="str">
            <v>Global</v>
          </cell>
        </row>
        <row r="374">
          <cell r="H374" t="str">
            <v>Patch Panel 24 Puertos Cat 6a</v>
          </cell>
          <cell r="I374">
            <v>1110816</v>
          </cell>
          <cell r="J374" t="str">
            <v>Unidad</v>
          </cell>
        </row>
        <row r="375">
          <cell r="H375" t="str">
            <v>Patch Panel Categoria 6a 48 Puertos 500mhz Para Rack</v>
          </cell>
          <cell r="I375">
            <v>1496511</v>
          </cell>
          <cell r="J375" t="str">
            <v>Unidad</v>
          </cell>
        </row>
        <row r="376">
          <cell r="H376" t="str">
            <v>Organizadores  De Cables</v>
          </cell>
          <cell r="I376">
            <v>123101</v>
          </cell>
          <cell r="J376" t="str">
            <v>Unidad</v>
          </cell>
        </row>
        <row r="377">
          <cell r="H377" t="str">
            <v>Patch Cord 3 Pies Cat 6a Color Azul</v>
          </cell>
          <cell r="I377">
            <v>40309</v>
          </cell>
          <cell r="J377" t="str">
            <v>Unidad</v>
          </cell>
        </row>
        <row r="378">
          <cell r="H378" t="str">
            <v>Patch Cord 3 Pies Cat 6a Color Rojo</v>
          </cell>
          <cell r="I378">
            <v>40309</v>
          </cell>
          <cell r="J378" t="str">
            <v>Unidad</v>
          </cell>
        </row>
        <row r="379">
          <cell r="H379" t="str">
            <v>Patch Cord 10 Pies Cat 6a Color Azul</v>
          </cell>
          <cell r="I379">
            <v>52569</v>
          </cell>
          <cell r="J379" t="str">
            <v>Unidad</v>
          </cell>
        </row>
        <row r="380">
          <cell r="H380" t="str">
            <v>Patch Cord 10 Pies Cat 6a Color Rojo</v>
          </cell>
          <cell r="I380">
            <v>52569</v>
          </cell>
          <cell r="J380" t="str">
            <v>Unidad</v>
          </cell>
        </row>
        <row r="381">
          <cell r="H381" t="str">
            <v>Marquillas  Acrílicas</v>
          </cell>
          <cell r="I381">
            <v>0</v>
          </cell>
          <cell r="J381" t="str">
            <v>Unidad</v>
          </cell>
        </row>
        <row r="382">
          <cell r="H382" t="str">
            <v>Anillos  Marcadores</v>
          </cell>
          <cell r="I382">
            <v>0</v>
          </cell>
          <cell r="J382" t="str">
            <v>Unidad</v>
          </cell>
        </row>
        <row r="383">
          <cell r="H383" t="str">
            <v>Multitoma  Para Rack</v>
          </cell>
          <cell r="I383">
            <v>372880</v>
          </cell>
          <cell r="J383" t="str">
            <v>Unidad</v>
          </cell>
        </row>
        <row r="384">
          <cell r="H384" t="str">
            <v>Extractor  De Aire Para Rack 3"</v>
          </cell>
          <cell r="I384">
            <v>48256</v>
          </cell>
          <cell r="J384" t="str">
            <v>Unidad</v>
          </cell>
        </row>
        <row r="385">
          <cell r="H385" t="str">
            <v>Bandeja  Auxiliar Rack (incluye  Accesorios Y Terminales)</v>
          </cell>
          <cell r="I385">
            <v>123389</v>
          </cell>
          <cell r="J385" t="str">
            <v>Unidad</v>
          </cell>
        </row>
        <row r="386">
          <cell r="H386" t="str">
            <v>Certificación  Puntos</v>
          </cell>
          <cell r="I386">
            <v>60000</v>
          </cell>
          <cell r="J386" t="str">
            <v>Unidad</v>
          </cell>
        </row>
        <row r="387">
          <cell r="H387" t="str">
            <v>Switch Cisco Catalyst 2960s 48 Gige 4x Sfp Lan Base (puertos Ethernet  100/1000 + 2 F0 Gbic Lc)</v>
          </cell>
          <cell r="I387">
            <v>13766880</v>
          </cell>
          <cell r="J387" t="str">
            <v>Unidad</v>
          </cell>
        </row>
        <row r="388">
          <cell r="H388" t="str">
            <v>Wireless Access Point Cpe Alta Potencia Wifi 2.4gh Para Exteriores</v>
          </cell>
          <cell r="I388">
            <v>716305</v>
          </cell>
          <cell r="J388" t="str">
            <v>Unidad</v>
          </cell>
        </row>
        <row r="389">
          <cell r="H389" t="str">
            <v>Wireless Access Point Dap 2360 300mbps Para Interiores</v>
          </cell>
          <cell r="I389">
            <v>1792896</v>
          </cell>
          <cell r="J389" t="str">
            <v>Unidad</v>
          </cell>
        </row>
        <row r="390">
          <cell r="H390" t="str">
            <v>Cajón Para Montaje En Rack 1u De Monitor Lcd, Teclado, Mouse</v>
          </cell>
          <cell r="I390">
            <v>7247680</v>
          </cell>
          <cell r="J390" t="str">
            <v>Unidad</v>
          </cell>
        </row>
        <row r="391">
          <cell r="H391" t="str">
            <v>Servidor En Rack 3.5" Chassis With Up To 4 Hot Plug Hard Drives, Procesador Intel® Xeon® E5-2407 2.20ghz, 10mb Caché, 6.4gt/s Qpi, No Turbo, 4c, 80w, Max Mem 1066mhz 1600 Mhz Rdimms, 8 Gb Rdimm, 1600mt/s, Low Volt, Dual Rank, X8 Data Width, Raid 1 For H71</v>
          </cell>
          <cell r="I391">
            <v>9987299</v>
          </cell>
          <cell r="J391" t="str">
            <v>Unidad</v>
          </cell>
        </row>
        <row r="392">
          <cell r="H392" t="str">
            <v>Amarres Plasticos</v>
          </cell>
          <cell r="I392">
            <v>500</v>
          </cell>
          <cell r="J392" t="str">
            <v>Unidad</v>
          </cell>
        </row>
        <row r="393">
          <cell r="H393" t="str">
            <v>Certificación  Puntos</v>
          </cell>
          <cell r="I393">
            <v>60000</v>
          </cell>
          <cell r="J393" t="str">
            <v>Unidad</v>
          </cell>
        </row>
        <row r="394">
          <cell r="H394" t="str">
            <v>Soporte Tipo Repisa De 600mm</v>
          </cell>
          <cell r="I394">
            <v>93960</v>
          </cell>
          <cell r="J394" t="str">
            <v>Unidad</v>
          </cell>
        </row>
        <row r="395">
          <cell r="H395" t="str">
            <v>Chazos Y Tornillos</v>
          </cell>
          <cell r="I395">
            <v>40000</v>
          </cell>
          <cell r="J395" t="str">
            <v>Global</v>
          </cell>
        </row>
        <row r="396">
          <cell r="H396" t="str">
            <v>Perfil De Fijación Galvanizado En Caliente X 3mts</v>
          </cell>
          <cell r="I396">
            <v>30701</v>
          </cell>
          <cell r="J396">
            <v>0</v>
          </cell>
        </row>
        <row r="397">
          <cell r="H397" t="str">
            <v>Herrajes Varios</v>
          </cell>
          <cell r="I397">
            <v>40000</v>
          </cell>
          <cell r="J397" t="str">
            <v>Global</v>
          </cell>
        </row>
        <row r="398">
          <cell r="H398" t="str">
            <v>Ups De 20 Kva Online 120/208/220 Trifasica</v>
          </cell>
          <cell r="I398">
            <v>45087568</v>
          </cell>
          <cell r="J398" t="str">
            <v>Global</v>
          </cell>
        </row>
        <row r="399">
          <cell r="H399" t="str">
            <v>Tuberias Y Accesorios Emt</v>
          </cell>
          <cell r="I399">
            <v>0</v>
          </cell>
          <cell r="J399">
            <v>0</v>
          </cell>
        </row>
        <row r="400">
          <cell r="H400" t="str">
            <v>Tubos EMT De 1/2"</v>
          </cell>
          <cell r="I400">
            <v>4108</v>
          </cell>
          <cell r="J400" t="str">
            <v>ml</v>
          </cell>
        </row>
        <row r="401">
          <cell r="H401" t="str">
            <v>Tubos EMT De 3/4"</v>
          </cell>
          <cell r="I401">
            <v>5969</v>
          </cell>
          <cell r="J401" t="str">
            <v>ml</v>
          </cell>
        </row>
        <row r="402">
          <cell r="H402" t="str">
            <v>Tubos EMT De 1"</v>
          </cell>
          <cell r="I402">
            <v>8783</v>
          </cell>
          <cell r="J402" t="str">
            <v>ml</v>
          </cell>
        </row>
        <row r="403">
          <cell r="H403" t="str">
            <v>Tubos EMT De 1 1/4"</v>
          </cell>
          <cell r="I403">
            <v>13036</v>
          </cell>
          <cell r="J403" t="str">
            <v>ml</v>
          </cell>
        </row>
        <row r="404">
          <cell r="H404" t="str">
            <v>Tubos EMT De 1 1/2"</v>
          </cell>
          <cell r="I404">
            <v>15098</v>
          </cell>
          <cell r="J404" t="str">
            <v>ml</v>
          </cell>
        </row>
        <row r="405">
          <cell r="H405" t="str">
            <v>Tubos EMT De 2"</v>
          </cell>
          <cell r="I405">
            <v>19212</v>
          </cell>
          <cell r="J405" t="str">
            <v>ml</v>
          </cell>
        </row>
        <row r="406">
          <cell r="H406" t="str">
            <v>Tubos EMT De 2 1/2"</v>
          </cell>
          <cell r="I406">
            <v>36564</v>
          </cell>
          <cell r="J406" t="str">
            <v>ml</v>
          </cell>
        </row>
        <row r="407">
          <cell r="H407" t="str">
            <v>Tubos EMT De 3"</v>
          </cell>
          <cell r="I407">
            <v>44713</v>
          </cell>
          <cell r="J407" t="str">
            <v>ml</v>
          </cell>
        </row>
        <row r="408">
          <cell r="H408" t="str">
            <v>Tubos EMT De 3 1/2"</v>
          </cell>
          <cell r="I408">
            <v>57004</v>
          </cell>
          <cell r="J408" t="str">
            <v>ml</v>
          </cell>
        </row>
        <row r="409">
          <cell r="H409" t="str">
            <v>Tubos EMT De 4"</v>
          </cell>
          <cell r="I409">
            <v>64268</v>
          </cell>
          <cell r="J409" t="str">
            <v>ml</v>
          </cell>
        </row>
        <row r="410">
          <cell r="H410" t="str">
            <v>Uniones  EMT De 1/2"</v>
          </cell>
          <cell r="I410">
            <v>626</v>
          </cell>
          <cell r="J410" t="str">
            <v>Unidad</v>
          </cell>
        </row>
        <row r="411">
          <cell r="H411" t="str">
            <v>Uniones  EMT De 3/4"</v>
          </cell>
          <cell r="I411">
            <v>974</v>
          </cell>
          <cell r="J411" t="str">
            <v>Unidad</v>
          </cell>
        </row>
        <row r="412">
          <cell r="H412" t="str">
            <v>Uniones  EMT De 1"</v>
          </cell>
          <cell r="I412">
            <v>1450</v>
          </cell>
          <cell r="J412" t="str">
            <v>Unidad</v>
          </cell>
        </row>
        <row r="413">
          <cell r="H413" t="str">
            <v>Uniones  EMT De 1 1/4"</v>
          </cell>
          <cell r="I413">
            <v>2610</v>
          </cell>
          <cell r="J413" t="str">
            <v>Unidad</v>
          </cell>
        </row>
        <row r="414">
          <cell r="H414" t="str">
            <v>Uniones  EMT De 1 1/2"</v>
          </cell>
          <cell r="I414">
            <v>3596</v>
          </cell>
          <cell r="J414" t="str">
            <v>Unidad</v>
          </cell>
        </row>
        <row r="415">
          <cell r="H415" t="str">
            <v>Uniones  EMT De 2"</v>
          </cell>
          <cell r="I415">
            <v>5104</v>
          </cell>
          <cell r="J415" t="str">
            <v>Unidad</v>
          </cell>
        </row>
        <row r="416">
          <cell r="H416" t="str">
            <v>Uniones  EMT De 2 1/4"</v>
          </cell>
          <cell r="I416">
            <v>0</v>
          </cell>
          <cell r="J416" t="str">
            <v>Unidad</v>
          </cell>
        </row>
        <row r="417">
          <cell r="H417" t="str">
            <v>Uniones  EMT De 2 1/2"</v>
          </cell>
          <cell r="I417">
            <v>0</v>
          </cell>
          <cell r="J417" t="str">
            <v>Unidad</v>
          </cell>
        </row>
        <row r="418">
          <cell r="H418" t="str">
            <v>Uniones  EMT De 3"</v>
          </cell>
          <cell r="I418">
            <v>13920</v>
          </cell>
          <cell r="J418" t="str">
            <v>Unidad</v>
          </cell>
        </row>
        <row r="419">
          <cell r="H419" t="str">
            <v>Uniones  EMT De 4"</v>
          </cell>
          <cell r="I419">
            <v>20184</v>
          </cell>
          <cell r="J419" t="str">
            <v>Unidad</v>
          </cell>
        </row>
        <row r="420">
          <cell r="H420" t="str">
            <v>Terminal / Adaptadores De EMT De 1/2"</v>
          </cell>
          <cell r="I420">
            <v>603</v>
          </cell>
          <cell r="J420" t="str">
            <v>Unidad</v>
          </cell>
        </row>
        <row r="421">
          <cell r="H421" t="str">
            <v>Terminal / Adaptadores De EMT De 3/4"</v>
          </cell>
          <cell r="I421">
            <v>905</v>
          </cell>
          <cell r="J421" t="str">
            <v>Unidad</v>
          </cell>
        </row>
        <row r="422">
          <cell r="H422" t="str">
            <v>Terminal / Adaptadores De EMT De 1"</v>
          </cell>
          <cell r="I422">
            <v>1392</v>
          </cell>
          <cell r="J422" t="str">
            <v>Unidad</v>
          </cell>
        </row>
        <row r="423">
          <cell r="H423" t="str">
            <v>Terminal / Adaptadores De EMT De 1 1/4"</v>
          </cell>
          <cell r="I423">
            <v>2494</v>
          </cell>
          <cell r="J423" t="str">
            <v>Unidad</v>
          </cell>
        </row>
        <row r="424">
          <cell r="H424" t="str">
            <v>Terminal / Adaptadores De EMT De 1 1/2"</v>
          </cell>
          <cell r="I424">
            <v>3480</v>
          </cell>
          <cell r="J424" t="str">
            <v>Unidad</v>
          </cell>
        </row>
        <row r="425">
          <cell r="H425" t="str">
            <v>Terminal / Adaptadores De EMT De 2"</v>
          </cell>
          <cell r="I425">
            <v>4930</v>
          </cell>
          <cell r="J425" t="str">
            <v>Unidad</v>
          </cell>
        </row>
        <row r="426">
          <cell r="H426" t="str">
            <v>Terminal / Adaptadores De EMT De 3"</v>
          </cell>
          <cell r="I426">
            <v>12412</v>
          </cell>
          <cell r="J426" t="str">
            <v>Unidad</v>
          </cell>
        </row>
        <row r="427">
          <cell r="H427" t="str">
            <v>Terminal / Adaptadores De EMT De 4"</v>
          </cell>
          <cell r="I427">
            <v>18212</v>
          </cell>
          <cell r="J427" t="str">
            <v>Unidad</v>
          </cell>
        </row>
        <row r="428">
          <cell r="H428" t="str">
            <v>Curvas De EMT De 1/2"</v>
          </cell>
          <cell r="I428">
            <v>1195</v>
          </cell>
          <cell r="J428" t="str">
            <v>Unidad</v>
          </cell>
        </row>
        <row r="429">
          <cell r="H429" t="str">
            <v>Curvas De EMT De 3/4"</v>
          </cell>
          <cell r="I429">
            <v>1798</v>
          </cell>
          <cell r="J429" t="str">
            <v>Unidad</v>
          </cell>
        </row>
        <row r="430">
          <cell r="H430" t="str">
            <v>Curvas De EMT De 1"</v>
          </cell>
          <cell r="I430">
            <v>2981</v>
          </cell>
          <cell r="J430" t="str">
            <v>Unidad</v>
          </cell>
        </row>
        <row r="431">
          <cell r="H431" t="str">
            <v>Curvas De EMT De 1 1/4"</v>
          </cell>
          <cell r="I431">
            <v>5336</v>
          </cell>
          <cell r="J431" t="str">
            <v>Unidad</v>
          </cell>
        </row>
        <row r="432">
          <cell r="H432" t="str">
            <v>Curvas De EMT De 1 1/2"</v>
          </cell>
          <cell r="I432">
            <v>8700</v>
          </cell>
          <cell r="J432" t="str">
            <v>Unidad</v>
          </cell>
        </row>
        <row r="433">
          <cell r="H433" t="str">
            <v>Curvas De EMT De 2"</v>
          </cell>
          <cell r="I433">
            <v>13920</v>
          </cell>
          <cell r="J433" t="str">
            <v>Unidad</v>
          </cell>
        </row>
        <row r="434">
          <cell r="I434">
            <v>0</v>
          </cell>
        </row>
        <row r="435">
          <cell r="I435">
            <v>0</v>
          </cell>
        </row>
        <row r="436">
          <cell r="I436">
            <v>0</v>
          </cell>
        </row>
        <row r="437">
          <cell r="H437" t="str">
            <v>Alambre De Cobre Thm -8 Awg</v>
          </cell>
          <cell r="I437">
            <v>1400</v>
          </cell>
          <cell r="J437" t="str">
            <v>ml</v>
          </cell>
        </row>
        <row r="438">
          <cell r="H438" t="str">
            <v xml:space="preserve">Interuptor O Toma </v>
          </cell>
          <cell r="I438">
            <v>5500</v>
          </cell>
          <cell r="J438" t="str">
            <v>Unidad</v>
          </cell>
        </row>
        <row r="439">
          <cell r="H439" t="str">
            <v>Insterruptor Sencillo</v>
          </cell>
          <cell r="I439">
            <v>7000</v>
          </cell>
          <cell r="J439" t="str">
            <v>Unidad</v>
          </cell>
        </row>
        <row r="440">
          <cell r="H440" t="str">
            <v>Insterruptor Doble</v>
          </cell>
          <cell r="I440">
            <v>8000</v>
          </cell>
          <cell r="J440" t="str">
            <v>Unidad</v>
          </cell>
        </row>
        <row r="441">
          <cell r="H441" t="str">
            <v>Insterrutor Triple</v>
          </cell>
          <cell r="I441">
            <v>9500</v>
          </cell>
          <cell r="J441" t="str">
            <v>Unidad</v>
          </cell>
        </row>
        <row r="442">
          <cell r="H442" t="str">
            <v>Insterruptor Sensor De Proximidad</v>
          </cell>
          <cell r="I442">
            <v>145000</v>
          </cell>
          <cell r="J442" t="str">
            <v>Unidad</v>
          </cell>
        </row>
        <row r="443">
          <cell r="H443" t="str">
            <v>Tomacorrientes Aereos</v>
          </cell>
          <cell r="I443">
            <v>10000</v>
          </cell>
          <cell r="J443" t="str">
            <v>Unidad</v>
          </cell>
        </row>
        <row r="444">
          <cell r="H444" t="str">
            <v>Tomas De 120v Con Polo A Tierra</v>
          </cell>
          <cell r="I444">
            <v>5000</v>
          </cell>
          <cell r="J444" t="str">
            <v>Unidad</v>
          </cell>
        </row>
        <row r="445">
          <cell r="H445" t="str">
            <v>Toma Trifasica De 30 Amp</v>
          </cell>
          <cell r="I445">
            <v>9000</v>
          </cell>
          <cell r="J445" t="str">
            <v>Global</v>
          </cell>
        </row>
        <row r="446">
          <cell r="H446" t="str">
            <v>Plafones De Loza</v>
          </cell>
          <cell r="I446">
            <v>2500</v>
          </cell>
          <cell r="J446" t="str">
            <v>Unidad</v>
          </cell>
        </row>
        <row r="447">
          <cell r="H447" t="str">
            <v>Totalizador Tripolar Tamaño 125, Dpx-125, Inominal:100amp, Regulable De 70 A 100amp. 25 Ka A 240v, 14ka A440v, Incluye Seis (6) Terminales Tipo Jaula, Marca Legrand.</v>
          </cell>
          <cell r="I447">
            <v>539000</v>
          </cell>
          <cell r="J447" t="str">
            <v>Unidad</v>
          </cell>
        </row>
        <row r="448">
          <cell r="H448" t="str">
            <v>Totalizador Tripolar Tamaño 125, Dpx-125, Inominal:40amp, Regulable De 28 A 40amp. 25 Ka A 240v, 14ka A 440v, Incluye Seis (6) Terminales Tipo Jaula, Marca Legrand.</v>
          </cell>
          <cell r="I448">
            <v>485660</v>
          </cell>
          <cell r="J448" t="str">
            <v>Unidad</v>
          </cell>
        </row>
        <row r="449">
          <cell r="H449" t="str">
            <v>Constactores  Tipo ( A63 - 30 - 11x )</v>
          </cell>
          <cell r="I449">
            <v>588000</v>
          </cell>
          <cell r="J449" t="str">
            <v>Unidad</v>
          </cell>
        </row>
        <row r="450">
          <cell r="H450" t="str">
            <v>Fusible De Baja Instensidad</v>
          </cell>
          <cell r="I450">
            <v>91000</v>
          </cell>
          <cell r="J450" t="str">
            <v>Unidad</v>
          </cell>
        </row>
        <row r="451">
          <cell r="H451" t="str">
            <v>Barra De Cobre</v>
          </cell>
          <cell r="I451">
            <v>560000</v>
          </cell>
          <cell r="J451" t="str">
            <v>Global</v>
          </cell>
        </row>
        <row r="452">
          <cell r="H452" t="str">
            <v>Canaletas Ranuradas</v>
          </cell>
          <cell r="I452">
            <v>168000</v>
          </cell>
          <cell r="J452" t="str">
            <v>Unidad</v>
          </cell>
        </row>
        <row r="453">
          <cell r="H453" t="str">
            <v>Gabinete   De 0,70 X 0,60 Mts X 0,30 Mts</v>
          </cell>
          <cell r="I453">
            <v>600000</v>
          </cell>
          <cell r="J453" t="str">
            <v>Unidad</v>
          </cell>
        </row>
        <row r="454">
          <cell r="H454" t="str">
            <v>Gabinete   De 1,50 X 1,0 Mts X 0,30 Mts</v>
          </cell>
          <cell r="I454">
            <v>1600000</v>
          </cell>
          <cell r="J454" t="str">
            <v>Unidad</v>
          </cell>
        </row>
        <row r="455">
          <cell r="H455" t="str">
            <v>Terminales</v>
          </cell>
          <cell r="I455">
            <v>40000</v>
          </cell>
          <cell r="J455" t="str">
            <v>Global</v>
          </cell>
        </row>
        <row r="456">
          <cell r="H456" t="str">
            <v>Timer  Programador</v>
          </cell>
          <cell r="I456">
            <v>404250</v>
          </cell>
          <cell r="J456" t="str">
            <v>Unidad</v>
          </cell>
        </row>
        <row r="457">
          <cell r="H457" t="str">
            <v>Caja De Empalme Ip 55</v>
          </cell>
          <cell r="I457">
            <v>42000</v>
          </cell>
          <cell r="J457" t="str">
            <v>Unidad</v>
          </cell>
        </row>
        <row r="458">
          <cell r="H458" t="str">
            <v>Regletas</v>
          </cell>
          <cell r="I458">
            <v>25000</v>
          </cell>
          <cell r="J458" t="str">
            <v>Unidad</v>
          </cell>
        </row>
        <row r="459">
          <cell r="H459" t="str">
            <v>Cable THHN/THWN Desnudo N°1/0</v>
          </cell>
          <cell r="I459">
            <v>31920</v>
          </cell>
          <cell r="J459" t="str">
            <v>ml</v>
          </cell>
        </row>
        <row r="460">
          <cell r="H460" t="str">
            <v>Cable THHN/THWN 90°c Conductor N° 3x14 Encauchetado Cobre Suave</v>
          </cell>
          <cell r="I460">
            <v>8279</v>
          </cell>
          <cell r="J460" t="str">
            <v>ml</v>
          </cell>
        </row>
        <row r="461">
          <cell r="H461" t="str">
            <v>Cable THHN/THWN 90°c Conductor N°8 De Cobre Suave</v>
          </cell>
          <cell r="I461">
            <v>5762</v>
          </cell>
          <cell r="J461" t="str">
            <v>Unidad</v>
          </cell>
        </row>
        <row r="462">
          <cell r="H462" t="str">
            <v xml:space="preserve">Cable THHN/THWN 90°c Conductor N°10 De Cobre Desnudo Suave </v>
          </cell>
          <cell r="I462">
            <v>3760</v>
          </cell>
          <cell r="J462" t="str">
            <v>ml</v>
          </cell>
        </row>
        <row r="463">
          <cell r="H463" t="str">
            <v>Cable THHN/THWN 90°c Conductor N° 12  De Cobre Suave</v>
          </cell>
          <cell r="I463">
            <v>2765</v>
          </cell>
          <cell r="J463" t="str">
            <v>ml</v>
          </cell>
        </row>
        <row r="464">
          <cell r="H464" t="str">
            <v>Cable De Aluminio Desnudo Acsr N°2/0</v>
          </cell>
          <cell r="I464">
            <v>5698</v>
          </cell>
          <cell r="J464" t="str">
            <v>ml</v>
          </cell>
        </row>
        <row r="465">
          <cell r="H465" t="str">
            <v xml:space="preserve">Tubo Pvc Conduit De 1/2" De Alto Impacto Para Placa  Pesado Pavco </v>
          </cell>
          <cell r="I465">
            <v>1550</v>
          </cell>
          <cell r="J465" t="str">
            <v>ml</v>
          </cell>
        </row>
        <row r="466">
          <cell r="H466" t="str">
            <v>Curvas Conduit Pesado Pavco 1/2"</v>
          </cell>
          <cell r="I466">
            <v>599</v>
          </cell>
          <cell r="J466" t="str">
            <v>Unidad</v>
          </cell>
        </row>
        <row r="467">
          <cell r="H467" t="str">
            <v>Limpiador Removedor Pvc 760gr / 1/4 De Gal</v>
          </cell>
          <cell r="I467">
            <v>31668</v>
          </cell>
          <cell r="J467" t="str">
            <v>Global</v>
          </cell>
        </row>
        <row r="468">
          <cell r="H468" t="str">
            <v>Cajas Sencillas Pvc 103x60x45 Mm</v>
          </cell>
          <cell r="I468">
            <v>1366</v>
          </cell>
          <cell r="J468" t="str">
            <v>Unidad</v>
          </cell>
        </row>
        <row r="469">
          <cell r="H469" t="str">
            <v>Cajas Octagonal Pvc  100x100x47 Mm</v>
          </cell>
          <cell r="I469">
            <v>1850</v>
          </cell>
          <cell r="J469" t="str">
            <v>Unidad</v>
          </cell>
        </row>
        <row r="470">
          <cell r="H470" t="str">
            <v>Cajas Sencillas Pvc 103x60x45 Mm</v>
          </cell>
          <cell r="I470">
            <v>1366</v>
          </cell>
          <cell r="J470" t="str">
            <v>Unidad</v>
          </cell>
        </row>
        <row r="471">
          <cell r="H471">
            <v>0</v>
          </cell>
          <cell r="I471">
            <v>0</v>
          </cell>
          <cell r="J471">
            <v>0</v>
          </cell>
        </row>
        <row r="472">
          <cell r="H472" t="str">
            <v>Adaptadores Terminales De 1/2"</v>
          </cell>
          <cell r="I472">
            <v>302</v>
          </cell>
          <cell r="J472" t="str">
            <v>Unidad</v>
          </cell>
        </row>
        <row r="473">
          <cell r="H473" t="str">
            <v>Adaptadores Terminales De 3/4"</v>
          </cell>
          <cell r="I473">
            <v>450</v>
          </cell>
          <cell r="J473" t="str">
            <v>Unidad</v>
          </cell>
        </row>
        <row r="474">
          <cell r="H474" t="str">
            <v>Adaptadores Terminales De 1"</v>
          </cell>
          <cell r="I474">
            <v>750</v>
          </cell>
          <cell r="J474" t="str">
            <v>Unidad</v>
          </cell>
        </row>
        <row r="475">
          <cell r="H475" t="str">
            <v>Adaptadores Terminales De 2"</v>
          </cell>
          <cell r="I475">
            <v>1500</v>
          </cell>
          <cell r="J475" t="str">
            <v>Unidad</v>
          </cell>
        </row>
        <row r="476">
          <cell r="H476" t="str">
            <v>Tomacorriente Doble Con Polo A Tierra</v>
          </cell>
          <cell r="I476">
            <v>12000</v>
          </cell>
          <cell r="J476" t="str">
            <v>Unidad</v>
          </cell>
        </row>
        <row r="477">
          <cell r="H477" t="str">
            <v>Tomacorriente Doble Con Polo A Tierra Tipo Hospitalario Color Naranja</v>
          </cell>
          <cell r="I477">
            <v>35000</v>
          </cell>
          <cell r="J477" t="str">
            <v>Unidad</v>
          </cell>
        </row>
        <row r="478">
          <cell r="H478" t="str">
            <v xml:space="preserve">Toma Corriente Gfci Doble 2p+t  </v>
          </cell>
          <cell r="I478">
            <v>76700</v>
          </cell>
          <cell r="J478" t="str">
            <v>Unidad</v>
          </cell>
        </row>
        <row r="479">
          <cell r="H479">
            <v>1</v>
          </cell>
          <cell r="I479">
            <v>0</v>
          </cell>
          <cell r="J479" t="str">
            <v>naaa</v>
          </cell>
        </row>
        <row r="480">
          <cell r="H480" t="str">
            <v xml:space="preserve">Luminaria Hermetica 2x28w </v>
          </cell>
          <cell r="I480">
            <v>96500</v>
          </cell>
          <cell r="J480" t="str">
            <v>Unidad</v>
          </cell>
        </row>
        <row r="481">
          <cell r="H481" t="str">
            <v>Luminaria Fluorecente Sobreponer De 122 Cm De Largo. Con Dos (2) Tubos T8 Largos De 32w  2x32w</v>
          </cell>
          <cell r="I481">
            <v>85400</v>
          </cell>
          <cell r="J481" t="str">
            <v>Unidad</v>
          </cell>
        </row>
        <row r="482">
          <cell r="H482" t="str">
            <v>Luminaria Fluorescente Referencia It Lfs Im Tb 1x4/2t83265/ Eunv (0,30 X 1,22m) Diseñada En Lámina Cold RolledCalibre 24 Y Pintura Blanca Electrostática, Diseñada Especialmente Con Marco Para Incrustar En Cielos Falsos En YesoCartón Y/o Dry-wall, Diseña</v>
          </cell>
          <cell r="I482">
            <v>91980</v>
          </cell>
          <cell r="J482" t="str">
            <v>Unidad</v>
          </cell>
        </row>
        <row r="483">
          <cell r="H483" t="str">
            <v>Luminaria Fluorescente De Sobreponer De 244cm De Largo, Con Aleta En Lámina Coldrolled Posee Dos Tubos (2) Tubos Alineados De Uno En Uno De 54w En Sistema T5</v>
          </cell>
          <cell r="I483">
            <v>131180</v>
          </cell>
          <cell r="J483" t="str">
            <v>Unidad</v>
          </cell>
        </row>
        <row r="484">
          <cell r="H484" t="str">
            <v>Luminaria Fluorescente De Sobreponer O Colgar, De 234cm De Largo, Con Aleta En Lámina Coldrolled Posee Cuatro (4) Tubos De 54w En Sistema T5, Alineados De 2 En 2</v>
          </cell>
          <cell r="I484">
            <v>202580</v>
          </cell>
          <cell r="J484" t="str">
            <v>Unidad</v>
          </cell>
        </row>
        <row r="485">
          <cell r="H485" t="str">
            <v xml:space="preserve">Luminaria Fluorescente De 60,5x60,5cm Diseñada Especialmente Para Incrustar En Cielos Falsos De Estructura En Aluminio Y/o En Sistemas De Panel-yeso Con Marco. Dotada Con Cuatro (4) Tubos T8 Cortos De 17w </v>
          </cell>
          <cell r="I485">
            <v>158200</v>
          </cell>
          <cell r="J485" t="str">
            <v>Unidad</v>
          </cell>
        </row>
        <row r="486">
          <cell r="H486" t="str">
            <v>Luminaria Fluorescente De 12 Celdas, De (30x122 Cm) Diseñada Especialmente Con Marco Para Incrustar En Cielos Rasos De Dry-wall Y/o Panel Yeso, Dotada Con Balasto Electrónico Dos (2)Tubos T5 Largos De 54w</v>
          </cell>
          <cell r="I486">
            <v>134400</v>
          </cell>
          <cell r="J486" t="str">
            <v>Unidad</v>
          </cell>
        </row>
        <row r="487">
          <cell r="H487" t="str">
            <v>Luminaria Fluorescente, Tipo Bala Extruída En Alumínio Especular De Alta Eficiencia. Un (1) Balasto Electrónico Con Dos (2) Tubos Compactos Fluorescentes Doble Biax De 32 Vatios (4 Pines),</v>
          </cell>
          <cell r="I487">
            <v>138600</v>
          </cell>
          <cell r="J487" t="str">
            <v>Unidad</v>
          </cell>
        </row>
        <row r="488">
          <cell r="H488" t="str">
            <v>L U M I N A R I A D E Emergencia En Chasis Moldeado E Inyectado En Termoplástico Abs, 90 Minutos De Autonomía De Operación,Provista De Dos Focos Direccionales De Alta Eficiencia, Cada Uno Compuesto Por Un Bombillo Halógeno De 5w, 120-277vac,</v>
          </cell>
          <cell r="I488">
            <v>87920</v>
          </cell>
          <cell r="J488" t="str">
            <v>Unidad</v>
          </cell>
        </row>
        <row r="489">
          <cell r="H489" t="str">
            <v>Luminaria De Emergencia En Chasis Moldeado E Inyectado En Termoplástico Abs, 90 Minutos De Autonomía De Operación,Provista De Un Sistema De Leds De Alta Eficiencia, Que Permiten Una Iluminación Uniforme Y Constante, Sistema Eléctrico A120-277 Vac.</v>
          </cell>
          <cell r="I489">
            <v>112000</v>
          </cell>
          <cell r="J489" t="str">
            <v>Unidad</v>
          </cell>
        </row>
        <row r="490">
          <cell r="H490" t="str">
            <v>Balitas De Piso Para Senderos Puede Ser Usado En Tierra, Piso, Pared, Cielo Falso, Baño Alto: Dimenciones: 10.8 Cm, Ancho: 10.8 Cm, Profundidad: 15 Cm Voltaje 120v</v>
          </cell>
          <cell r="I490">
            <v>120000</v>
          </cell>
          <cell r="J490" t="str">
            <v>Unidad</v>
          </cell>
        </row>
        <row r="491">
          <cell r="H491" t="str">
            <v>Balas Sumergibles It Bala Led Piso 2l 24w/ Azul Hidroled Dr</v>
          </cell>
          <cell r="I491">
            <v>252764</v>
          </cell>
          <cell r="J491" t="str">
            <v>Unidad</v>
          </cell>
        </row>
        <row r="492">
          <cell r="H492" t="str">
            <v>Bala De Piso Para Fachada De 175w Mh</v>
          </cell>
          <cell r="I492">
            <v>750000</v>
          </cell>
          <cell r="J492" t="str">
            <v>Unidad</v>
          </cell>
        </row>
        <row r="493">
          <cell r="H493" t="str">
            <v>Reflectores De 175 W Mh R</v>
          </cell>
          <cell r="I493">
            <v>433840</v>
          </cell>
          <cell r="J493" t="str">
            <v>Unidad</v>
          </cell>
        </row>
        <row r="494">
          <cell r="H494" t="str">
            <v>Bombilla Mh 175 W Ov E 40</v>
          </cell>
          <cell r="I494">
            <v>36656</v>
          </cell>
          <cell r="J494" t="str">
            <v>Unidad</v>
          </cell>
        </row>
        <row r="495">
          <cell r="H495" t="str">
            <v>Bombilla Mh 175 W Ov E 40</v>
          </cell>
          <cell r="I495">
            <v>36656</v>
          </cell>
          <cell r="J495" t="str">
            <v>Unidad</v>
          </cell>
        </row>
        <row r="496">
          <cell r="H496" t="str">
            <v xml:space="preserve">Luminaria Tipo Tortuga </v>
          </cell>
          <cell r="I496">
            <v>45000</v>
          </cell>
          <cell r="J496" t="str">
            <v>Unidad</v>
          </cell>
        </row>
        <row r="497">
          <cell r="H497" t="str">
            <v>Medida Semidirecta</v>
          </cell>
          <cell r="I497">
            <v>280000</v>
          </cell>
          <cell r="J497" t="str">
            <v>Global</v>
          </cell>
        </row>
        <row r="498">
          <cell r="H498" t="str">
            <v>Prense Estopa De 1/2"</v>
          </cell>
          <cell r="I498">
            <v>1200</v>
          </cell>
          <cell r="J498" t="str">
            <v>Unidad</v>
          </cell>
        </row>
        <row r="499">
          <cell r="H499" t="str">
            <v>Tubo Galvanizado Pesado De 3" X 6 Mts</v>
          </cell>
          <cell r="I499">
            <v>150000</v>
          </cell>
          <cell r="J499" t="str">
            <v>Unidad</v>
          </cell>
        </row>
        <row r="500">
          <cell r="H500" t="str">
            <v>Cinta Bandy De 3/4"</v>
          </cell>
          <cell r="I500">
            <v>2500</v>
          </cell>
          <cell r="J500" t="str">
            <v>ml</v>
          </cell>
        </row>
        <row r="501">
          <cell r="H501" t="str">
            <v>Evilla Bandy De 3/4"</v>
          </cell>
          <cell r="I501">
            <v>1500</v>
          </cell>
          <cell r="J501" t="str">
            <v>Unidad</v>
          </cell>
        </row>
        <row r="502">
          <cell r="H502" t="str">
            <v>Capacete De 3"</v>
          </cell>
          <cell r="I502">
            <v>45000</v>
          </cell>
          <cell r="J502" t="str">
            <v>Unidad</v>
          </cell>
        </row>
        <row r="503">
          <cell r="H503" t="str">
            <v>Cable De Tierra N°2/0 De Cobre Desnudo</v>
          </cell>
          <cell r="I503">
            <v>43379</v>
          </cell>
          <cell r="J503" t="str">
            <v>ml</v>
          </cell>
        </row>
        <row r="504">
          <cell r="H504" t="str">
            <v>Tubo Pvc Conduit De  1/2" Pesado</v>
          </cell>
          <cell r="I504">
            <v>1550</v>
          </cell>
          <cell r="J504" t="str">
            <v>ml</v>
          </cell>
        </row>
        <row r="505">
          <cell r="H505" t="str">
            <v>Tubo Pvc Conduit De 3/4" Pesado</v>
          </cell>
          <cell r="I505">
            <v>2030</v>
          </cell>
          <cell r="J505" t="str">
            <v>ml</v>
          </cell>
        </row>
        <row r="506">
          <cell r="H506" t="str">
            <v>Tubo Pvc Conduit De 1" Pesado</v>
          </cell>
          <cell r="I506">
            <v>2813</v>
          </cell>
          <cell r="J506" t="str">
            <v>ml</v>
          </cell>
        </row>
        <row r="507">
          <cell r="H507" t="str">
            <v>Tubo Pvc Conduit De 1 1/4" Pesado</v>
          </cell>
          <cell r="I507">
            <v>4348</v>
          </cell>
          <cell r="J507" t="str">
            <v>ml</v>
          </cell>
        </row>
        <row r="508">
          <cell r="H508" t="str">
            <v>Tubo Pvc Conduit De 1 1/2" Pesado Tramo De 3 Mts</v>
          </cell>
          <cell r="I508">
            <v>5541</v>
          </cell>
          <cell r="J508" t="str">
            <v>ml</v>
          </cell>
        </row>
        <row r="509">
          <cell r="H509" t="str">
            <v>Tubo Pvc Conduit De 2" Pesado Tramo De 6mts</v>
          </cell>
          <cell r="I509">
            <v>4121</v>
          </cell>
          <cell r="J509" t="str">
            <v>ml</v>
          </cell>
        </row>
        <row r="510">
          <cell r="H510" t="str">
            <v>Tubo Pvc Conduit De 3" Pesado  Tramo De 6 Mts</v>
          </cell>
          <cell r="I510">
            <v>9133</v>
          </cell>
          <cell r="J510" t="str">
            <v>ml</v>
          </cell>
        </row>
        <row r="511">
          <cell r="H511" t="str">
            <v>Curvas Conduit Gran Radio Pesado  4"</v>
          </cell>
          <cell r="I511">
            <v>42418</v>
          </cell>
          <cell r="J511" t="str">
            <v>Unidad</v>
          </cell>
        </row>
        <row r="512">
          <cell r="H512" t="str">
            <v>Curvas Conduit Gran Radio Pesado  3"</v>
          </cell>
          <cell r="I512">
            <v>24162</v>
          </cell>
          <cell r="J512" t="str">
            <v>Unidad</v>
          </cell>
        </row>
        <row r="513">
          <cell r="H513" t="str">
            <v>Curvas Conduit Gran Radio Pesado  2"</v>
          </cell>
          <cell r="I513">
            <v>9625</v>
          </cell>
          <cell r="J513" t="str">
            <v>Unidad</v>
          </cell>
        </row>
        <row r="514">
          <cell r="H514" t="str">
            <v>Curvas Conduit Pesado  2"</v>
          </cell>
          <cell r="I514">
            <v>8525</v>
          </cell>
          <cell r="J514" t="str">
            <v>Unidad</v>
          </cell>
        </row>
        <row r="515">
          <cell r="H515" t="str">
            <v>Curvas Conduit Pesado  1 1/2"</v>
          </cell>
          <cell r="I515">
            <v>4618</v>
          </cell>
          <cell r="J515" t="str">
            <v>Unidad</v>
          </cell>
        </row>
        <row r="516">
          <cell r="H516" t="str">
            <v>Curvas Conduit Pesado 1 1/4"</v>
          </cell>
          <cell r="I516">
            <v>3189</v>
          </cell>
          <cell r="J516" t="str">
            <v>Unidad</v>
          </cell>
        </row>
        <row r="517">
          <cell r="H517" t="str">
            <v>Curvas Conduit Pesado 1"</v>
          </cell>
          <cell r="I517">
            <v>1812</v>
          </cell>
          <cell r="J517" t="str">
            <v>Unidad</v>
          </cell>
        </row>
        <row r="518">
          <cell r="H518" t="str">
            <v>Curvas Conduit Pesado 3/4"</v>
          </cell>
          <cell r="I518">
            <v>956</v>
          </cell>
          <cell r="J518" t="str">
            <v>Unidad</v>
          </cell>
        </row>
        <row r="519">
          <cell r="H519" t="str">
            <v>Curvas Conduit Pesado 1/2"</v>
          </cell>
          <cell r="I519">
            <v>599</v>
          </cell>
          <cell r="J519" t="str">
            <v>Unidad</v>
          </cell>
        </row>
        <row r="520">
          <cell r="H520">
            <v>0</v>
          </cell>
          <cell r="I520">
            <v>0</v>
          </cell>
          <cell r="J520">
            <v>0</v>
          </cell>
        </row>
        <row r="521">
          <cell r="H521" t="str">
            <v>Alambre De Cobre Thm -12 Awg</v>
          </cell>
          <cell r="I521">
            <v>900</v>
          </cell>
          <cell r="J521" t="str">
            <v>ml</v>
          </cell>
        </row>
        <row r="522">
          <cell r="H522" t="str">
            <v>Alambre De Cobre Thm -14 Awg</v>
          </cell>
          <cell r="I522">
            <v>700</v>
          </cell>
          <cell r="J522" t="str">
            <v>ml</v>
          </cell>
        </row>
        <row r="523">
          <cell r="H523" t="str">
            <v>Tubo Pvc Conduit De 1" Pesado Pavco</v>
          </cell>
          <cell r="I523">
            <v>4501</v>
          </cell>
          <cell r="J523" t="str">
            <v>ml</v>
          </cell>
        </row>
        <row r="524">
          <cell r="H524" t="str">
            <v>Tubo Pvc Conduit De 3/4" Pesado Pavco</v>
          </cell>
          <cell r="I524">
            <v>3248</v>
          </cell>
          <cell r="J524" t="str">
            <v>ml</v>
          </cell>
        </row>
        <row r="525">
          <cell r="H525" t="str">
            <v>Tubo Conduit De 1/2</v>
          </cell>
          <cell r="I525">
            <v>1000</v>
          </cell>
          <cell r="J525" t="str">
            <v>ml</v>
          </cell>
        </row>
        <row r="526">
          <cell r="H526" t="str">
            <v>Curva Coduit De 1/2"</v>
          </cell>
          <cell r="I526">
            <v>400</v>
          </cell>
          <cell r="J526" t="str">
            <v>Unidad</v>
          </cell>
        </row>
        <row r="527">
          <cell r="H527" t="str">
            <v>Curvas Conduit Pesado Pavco 1"</v>
          </cell>
          <cell r="I527">
            <v>2899</v>
          </cell>
          <cell r="J527" t="str">
            <v>Unidad</v>
          </cell>
        </row>
        <row r="528">
          <cell r="H528" t="str">
            <v>Curvas Conduit Pesado Pavco 3/4"</v>
          </cell>
          <cell r="I528">
            <v>1530</v>
          </cell>
          <cell r="J528" t="str">
            <v>Unidad</v>
          </cell>
        </row>
        <row r="529">
          <cell r="H529" t="str">
            <v>Curvas Conduit Pesado Pavco 1 1/4"</v>
          </cell>
          <cell r="I529">
            <v>3189</v>
          </cell>
          <cell r="J529" t="str">
            <v>Unidad</v>
          </cell>
        </row>
        <row r="530">
          <cell r="H530" t="str">
            <v>Tornillería general</v>
          </cell>
          <cell r="I530">
            <v>8000</v>
          </cell>
          <cell r="J530" t="str">
            <v>Global</v>
          </cell>
        </row>
        <row r="531">
          <cell r="H531" t="str">
            <v>Dioxido De Zinc</v>
          </cell>
          <cell r="I531">
            <v>11252</v>
          </cell>
          <cell r="J531" t="str">
            <v>Kg</v>
          </cell>
        </row>
        <row r="532">
          <cell r="H532" t="str">
            <v>Pegante Blanco</v>
          </cell>
          <cell r="I532">
            <v>1021</v>
          </cell>
          <cell r="J532" t="str">
            <v>Kg</v>
          </cell>
        </row>
        <row r="533">
          <cell r="H533" t="str">
            <v>Waipe</v>
          </cell>
          <cell r="I533">
            <v>2800</v>
          </cell>
          <cell r="J533" t="str">
            <v>ml</v>
          </cell>
        </row>
        <row r="534">
          <cell r="H534" t="str">
            <v>Piso En Marmol Royal Dorado</v>
          </cell>
          <cell r="I534">
            <v>99000</v>
          </cell>
          <cell r="J534" t="str">
            <v>m ^ 2</v>
          </cell>
        </row>
        <row r="535">
          <cell r="H535" t="str">
            <v>Enchape de pared en nevada mate de 30x45</v>
          </cell>
          <cell r="I535">
            <v>25000</v>
          </cell>
          <cell r="J535" t="str">
            <v>m ^ 2</v>
          </cell>
        </row>
        <row r="536">
          <cell r="H536" t="str">
            <v>Pintura tipo koraza</v>
          </cell>
          <cell r="I536">
            <v>59500</v>
          </cell>
          <cell r="J536" t="str">
            <v>Galón</v>
          </cell>
        </row>
        <row r="537">
          <cell r="H537" t="str">
            <v>Estuco yeso</v>
          </cell>
          <cell r="I537">
            <v>3000</v>
          </cell>
          <cell r="J537" t="str">
            <v>Kg</v>
          </cell>
        </row>
        <row r="538">
          <cell r="H538" t="str">
            <v>Lija de agua</v>
          </cell>
          <cell r="I538">
            <v>1100</v>
          </cell>
          <cell r="J538" t="str">
            <v>Unidad</v>
          </cell>
        </row>
        <row r="539">
          <cell r="H539" t="str">
            <v xml:space="preserve"> ASCENSOR SCHINDLER 3300AP</v>
          </cell>
          <cell r="I539">
            <v>121715729</v>
          </cell>
          <cell r="J539" t="str">
            <v>Unidad</v>
          </cell>
        </row>
        <row r="540">
          <cell r="H540" t="str">
            <v>DECK GRIS 4,5*14,5*200</v>
          </cell>
          <cell r="I540">
            <v>69815</v>
          </cell>
          <cell r="J540" t="str">
            <v>m ^ 2</v>
          </cell>
        </row>
        <row r="541">
          <cell r="H541" t="str">
            <v>DECK Rojo, negro, marron, anticado 4,5*14,5*200</v>
          </cell>
          <cell r="I541">
            <v>82224</v>
          </cell>
          <cell r="J541" t="str">
            <v>m ^ 2</v>
          </cell>
        </row>
        <row r="542">
          <cell r="H542" t="str">
            <v>DECK Blanco 4,5*14,5*200</v>
          </cell>
          <cell r="I542">
            <v>91028</v>
          </cell>
          <cell r="J542" t="str">
            <v>m ^ 2</v>
          </cell>
        </row>
        <row r="543">
          <cell r="H543" t="str">
            <v>Dilatacion en bronce 3/4</v>
          </cell>
          <cell r="I543">
            <v>2160</v>
          </cell>
          <cell r="J543" t="str">
            <v>ml</v>
          </cell>
        </row>
        <row r="544">
          <cell r="H544" t="str">
            <v>Granito travertino</v>
          </cell>
          <cell r="I544">
            <v>23000.48</v>
          </cell>
          <cell r="J544" t="str">
            <v>bolsa</v>
          </cell>
        </row>
        <row r="545">
          <cell r="H545" t="str">
            <v>Marmolina</v>
          </cell>
          <cell r="I545">
            <v>12528</v>
          </cell>
          <cell r="J545" t="str">
            <v>bolsa</v>
          </cell>
        </row>
        <row r="546">
          <cell r="H546" t="str">
            <v>Fertilizantes</v>
          </cell>
          <cell r="I546">
            <v>12000</v>
          </cell>
          <cell r="J546" t="str">
            <v>Global</v>
          </cell>
        </row>
        <row r="547">
          <cell r="H547" t="str">
            <v>Plaguicidas</v>
          </cell>
          <cell r="I547">
            <v>15000</v>
          </cell>
          <cell r="J547" t="str">
            <v>Global</v>
          </cell>
        </row>
        <row r="548">
          <cell r="H548" t="str">
            <v>Tubo Galvanizado Pesado De 4"</v>
          </cell>
          <cell r="I548">
            <v>308560</v>
          </cell>
          <cell r="J548" t="str">
            <v>Unidad</v>
          </cell>
        </row>
        <row r="549">
          <cell r="H549" t="str">
            <v>Tubo Galvanizado Calibre 16 De 1 1/4"</v>
          </cell>
          <cell r="I549">
            <v>40600</v>
          </cell>
          <cell r="J549" t="str">
            <v>Unidad</v>
          </cell>
        </row>
        <row r="550">
          <cell r="H550" t="str">
            <v>Tubo Galvanizado Pesado De 2"</v>
          </cell>
          <cell r="I550">
            <v>131600</v>
          </cell>
          <cell r="J550" t="str">
            <v>Unidad</v>
          </cell>
        </row>
        <row r="551">
          <cell r="H551" t="str">
            <v>Tubo Galvanizado Pesado De 1 1/2"</v>
          </cell>
          <cell r="I551">
            <v>104020</v>
          </cell>
          <cell r="J551" t="str">
            <v>Unidad</v>
          </cell>
        </row>
        <row r="552">
          <cell r="H552" t="str">
            <v>Curvas De Brazos</v>
          </cell>
          <cell r="I552">
            <v>29399.999999999996</v>
          </cell>
          <cell r="J552" t="str">
            <v>Unidad</v>
          </cell>
        </row>
        <row r="553">
          <cell r="H553" t="str">
            <v>Platina De 3/8 " Según Diseño</v>
          </cell>
          <cell r="I553">
            <v>42700</v>
          </cell>
          <cell r="J553" t="str">
            <v>Unidad</v>
          </cell>
        </row>
        <row r="554">
          <cell r="H554" t="str">
            <v>Refuerzos En 3/8" Según Diseño</v>
          </cell>
          <cell r="I554">
            <v>4900</v>
          </cell>
          <cell r="J554" t="str">
            <v>Unidad</v>
          </cell>
        </row>
        <row r="555">
          <cell r="H555" t="str">
            <v>Disco En 3/8" Según Diseño</v>
          </cell>
          <cell r="I555">
            <v>4900</v>
          </cell>
          <cell r="J555" t="str">
            <v>Unidad</v>
          </cell>
        </row>
        <row r="556">
          <cell r="H556" t="str">
            <v>Pernos 3/8 X 3 1/2"</v>
          </cell>
          <cell r="I556">
            <v>2100</v>
          </cell>
          <cell r="J556" t="str">
            <v>Unidad</v>
          </cell>
        </row>
        <row r="557">
          <cell r="H557" t="str">
            <v>Wass Primer</v>
          </cell>
          <cell r="I557">
            <v>230400</v>
          </cell>
          <cell r="J557" t="str">
            <v>Global</v>
          </cell>
        </row>
        <row r="558">
          <cell r="H558" t="str">
            <v>Anoloc</v>
          </cell>
          <cell r="I558">
            <v>93380</v>
          </cell>
          <cell r="J558" t="str">
            <v>Galón</v>
          </cell>
        </row>
        <row r="559">
          <cell r="H559" t="str">
            <v>Alambre Guia</v>
          </cell>
          <cell r="I559">
            <v>7000</v>
          </cell>
          <cell r="J559" t="str">
            <v>Kg</v>
          </cell>
        </row>
        <row r="560">
          <cell r="H560" t="str">
            <v>Perforaciones</v>
          </cell>
          <cell r="I560">
            <v>40000</v>
          </cell>
          <cell r="J560" t="str">
            <v>Global</v>
          </cell>
        </row>
        <row r="561">
          <cell r="H561" t="str">
            <v xml:space="preserve">Macilla </v>
          </cell>
          <cell r="I561">
            <v>49000</v>
          </cell>
          <cell r="J561" t="str">
            <v>Global</v>
          </cell>
        </row>
        <row r="562">
          <cell r="H562" t="str">
            <v>Varilla Roscada De 5/8" Galvanizada</v>
          </cell>
          <cell r="I562">
            <v>11900</v>
          </cell>
          <cell r="J562" t="str">
            <v>Unidad</v>
          </cell>
        </row>
        <row r="563">
          <cell r="H563" t="str">
            <v>Tuercas De 5/8" Galvanizada</v>
          </cell>
          <cell r="I563">
            <v>1120</v>
          </cell>
          <cell r="J563" t="str">
            <v>Unidad</v>
          </cell>
        </row>
        <row r="564">
          <cell r="H564" t="str">
            <v>Arandela Plana De 5/8" Galvanizada</v>
          </cell>
          <cell r="I564">
            <v>350</v>
          </cell>
          <cell r="J564" t="str">
            <v>Unidad</v>
          </cell>
        </row>
        <row r="565">
          <cell r="H565" t="str">
            <v>Arandela Preción De 5/8" Galvanizada</v>
          </cell>
          <cell r="I565">
            <v>420</v>
          </cell>
          <cell r="J565" t="str">
            <v>Unidad</v>
          </cell>
        </row>
        <row r="566">
          <cell r="H566" t="str">
            <v>Luminaria Baru  70w Na</v>
          </cell>
          <cell r="I566">
            <v>631760</v>
          </cell>
          <cell r="J566" t="str">
            <v>Unidad</v>
          </cell>
        </row>
        <row r="567">
          <cell r="H567" t="str">
            <v>Bombillo 70 W Na Luz Blanca</v>
          </cell>
          <cell r="I567">
            <v>53000</v>
          </cell>
          <cell r="J567" t="str">
            <v>Unidad</v>
          </cell>
        </row>
        <row r="568">
          <cell r="H568" t="str">
            <v>Bombas de Agua potable Potencia 3HP Q=4,1 l/s H.D.T 27,10 m.c.a</v>
          </cell>
          <cell r="I568">
            <v>3683000</v>
          </cell>
          <cell r="J568" t="str">
            <v>Unidad</v>
          </cell>
        </row>
        <row r="569">
          <cell r="H569" t="str">
            <v>Bombas de Agua potable Potencia 3/4HP para pozo y almacenamiento de aljibe de riego riego Q=2,6 L/s, H.D.T = 18 m.c.a</v>
          </cell>
          <cell r="I569">
            <v>500000</v>
          </cell>
          <cell r="J569" t="str">
            <v>Unidad</v>
          </cell>
        </row>
        <row r="570">
          <cell r="H570" t="str">
            <v>Bombas de Agua potable Potencia 1HP para riego Q=2,6 L/s, H.D.T = 18 m.c.a</v>
          </cell>
          <cell r="I570">
            <v>780000</v>
          </cell>
          <cell r="J570" t="str">
            <v>Unidad</v>
          </cell>
        </row>
        <row r="571">
          <cell r="H571" t="str">
            <v>Bombas de Incendio P=9 HP Q=250 G/MIN</v>
          </cell>
          <cell r="I571">
            <v>7000000</v>
          </cell>
          <cell r="J571" t="str">
            <v>Unidad</v>
          </cell>
        </row>
        <row r="572">
          <cell r="H572" t="str">
            <v>Hidroflo 60-40 PSI</v>
          </cell>
          <cell r="I572">
            <v>2850000</v>
          </cell>
          <cell r="J572" t="str">
            <v>Unidad</v>
          </cell>
        </row>
        <row r="573">
          <cell r="H573" t="str">
            <v xml:space="preserve">Tubería Galvanizada de 1 - 1/2" </v>
          </cell>
          <cell r="I573">
            <v>12500</v>
          </cell>
          <cell r="J573" t="str">
            <v>ml</v>
          </cell>
        </row>
        <row r="574">
          <cell r="H574" t="str">
            <v>Platina metalica de .10x.10 cal 10</v>
          </cell>
          <cell r="I574">
            <v>6000</v>
          </cell>
          <cell r="J574" t="str">
            <v>Unidad</v>
          </cell>
        </row>
        <row r="575">
          <cell r="H575" t="str">
            <v>Persiana en cedro o similar</v>
          </cell>
          <cell r="I575">
            <v>290000</v>
          </cell>
          <cell r="J575" t="str">
            <v>m ^ 2</v>
          </cell>
        </row>
        <row r="576">
          <cell r="H576" t="str">
            <v>Pintura tipo Barniz</v>
          </cell>
          <cell r="I576">
            <v>8000</v>
          </cell>
          <cell r="J576" t="str">
            <v>Lt</v>
          </cell>
        </row>
        <row r="577">
          <cell r="H577" t="str">
            <v>Sellador para madera</v>
          </cell>
          <cell r="I577">
            <v>8500</v>
          </cell>
          <cell r="J577" t="str">
            <v>Lt</v>
          </cell>
        </row>
        <row r="578">
          <cell r="H578" t="str">
            <v>Pelicula Tipo Frozz</v>
          </cell>
          <cell r="I578">
            <v>58500</v>
          </cell>
          <cell r="J578" t="str">
            <v>m ^ 2</v>
          </cell>
        </row>
        <row r="579">
          <cell r="H579" t="str">
            <v>Superboard En Lamina 14mm Doble Cara  E=0.10m</v>
          </cell>
          <cell r="I579">
            <v>98000</v>
          </cell>
          <cell r="J579" t="str">
            <v>Unidad</v>
          </cell>
        </row>
        <row r="580">
          <cell r="H580" t="str">
            <v>Marco Y Puerta En Aluminio De 1,00x2,20</v>
          </cell>
          <cell r="I580">
            <v>336575</v>
          </cell>
          <cell r="J580" t="str">
            <v>Unidad</v>
          </cell>
        </row>
        <row r="581">
          <cell r="H581" t="str">
            <v>Marco Y Puerta En Aluminio De 0,80x2,2</v>
          </cell>
          <cell r="I581">
            <v>269280.00000000006</v>
          </cell>
          <cell r="J581" t="str">
            <v>Unidad</v>
          </cell>
        </row>
        <row r="582">
          <cell r="H582" t="str">
            <v>Puerta Ventana De 1,80x2,20 En Vidrio De 10mm</v>
          </cell>
          <cell r="I582">
            <v>1504800</v>
          </cell>
          <cell r="J582" t="str">
            <v>Unidad</v>
          </cell>
        </row>
        <row r="583">
          <cell r="H583" t="str">
            <v>Puerta Y Ventana De 2,80x3,75 En Vidrio De 10mm Y 6mm</v>
          </cell>
          <cell r="I583">
            <v>3045000</v>
          </cell>
          <cell r="J583" t="str">
            <v>Unidad</v>
          </cell>
        </row>
        <row r="584">
          <cell r="H584" t="str">
            <v>Ventana De 3,15x2,90 En Vidrio De 6mm</v>
          </cell>
          <cell r="I584">
            <v>2329425</v>
          </cell>
          <cell r="J584" t="str">
            <v>Unidad</v>
          </cell>
        </row>
        <row r="585">
          <cell r="H585" t="str">
            <v>Puerta Ventana De 22,80x2,90 En Vidrio De 10mm Y 6mm</v>
          </cell>
          <cell r="I585">
            <v>19174800</v>
          </cell>
          <cell r="J585" t="str">
            <v>Unidad</v>
          </cell>
        </row>
        <row r="586">
          <cell r="H586" t="str">
            <v>Ventana De 7,90x2,90 En Vidrio De 6mm</v>
          </cell>
          <cell r="I586">
            <v>5842050</v>
          </cell>
          <cell r="J586" t="str">
            <v>Unidad</v>
          </cell>
        </row>
        <row r="587">
          <cell r="H587" t="str">
            <v>Ventana De 2,80x2,90 En Vidrio De 6mm</v>
          </cell>
          <cell r="I587">
            <v>2070600</v>
          </cell>
          <cell r="J587" t="str">
            <v>Unidad</v>
          </cell>
        </row>
        <row r="588">
          <cell r="H588" t="str">
            <v>Puerta Ventana De 16,70x2,90 En Vidrio De 10mm Y 6mm</v>
          </cell>
          <cell r="I588">
            <v>14044700</v>
          </cell>
          <cell r="J588" t="str">
            <v>Unidad</v>
          </cell>
        </row>
        <row r="589">
          <cell r="H589" t="str">
            <v>Ventana De 3,50x2,90 En Vidrio De 6mm</v>
          </cell>
          <cell r="I589">
            <v>2588250</v>
          </cell>
          <cell r="J589" t="str">
            <v>Unidad</v>
          </cell>
        </row>
        <row r="590">
          <cell r="H590" t="str">
            <v>Puerta Ventana De 6,70x2,90 En Vidrio De 10mm Y 6mm</v>
          </cell>
          <cell r="I590">
            <v>5634700</v>
          </cell>
          <cell r="J590" t="str">
            <v>Unidad</v>
          </cell>
        </row>
        <row r="591">
          <cell r="H591" t="str">
            <v>Ventana De 11,90x2,90 En Vidrio De 6mm</v>
          </cell>
          <cell r="I591">
            <v>8800050</v>
          </cell>
          <cell r="J591" t="str">
            <v>Unidad</v>
          </cell>
        </row>
        <row r="592">
          <cell r="H592" t="str">
            <v>Ventana De 2,00x2,90 En Vidrio De 6mm</v>
          </cell>
          <cell r="I592">
            <v>1479000</v>
          </cell>
          <cell r="J592" t="str">
            <v>Unidad</v>
          </cell>
        </row>
        <row r="593">
          <cell r="H593" t="str">
            <v>Ventana De 6,00x2,90 En Vidrio De 6mm</v>
          </cell>
          <cell r="I593">
            <v>4437000</v>
          </cell>
          <cell r="J593" t="str">
            <v>Unidad</v>
          </cell>
        </row>
        <row r="594">
          <cell r="H594" t="str">
            <v>Ventana De 2,40x2,90 En Vidrio De 6mm</v>
          </cell>
          <cell r="I594">
            <v>1774800</v>
          </cell>
          <cell r="J594" t="str">
            <v>Unidad</v>
          </cell>
        </row>
        <row r="595">
          <cell r="H595" t="str">
            <v>Ventana De 3,75x0,40 En Vidrio De 6mm</v>
          </cell>
          <cell r="I595">
            <v>382500</v>
          </cell>
          <cell r="J595" t="str">
            <v>Unidad</v>
          </cell>
        </row>
        <row r="596">
          <cell r="H596" t="str">
            <v>Ventana De 2,90x0,40 En Vidrio De 6mm</v>
          </cell>
          <cell r="I596">
            <v>295800</v>
          </cell>
          <cell r="J596" t="str">
            <v>Unidad</v>
          </cell>
        </row>
        <row r="597">
          <cell r="H597" t="str">
            <v>Ventana De 3,10x0,40 En Vidrio De 6mm</v>
          </cell>
          <cell r="I597">
            <v>316200</v>
          </cell>
          <cell r="J597" t="str">
            <v>Unidad</v>
          </cell>
        </row>
        <row r="598">
          <cell r="H598" t="str">
            <v>Ventana De 6,25x2,90 En Vidrio De 6mm</v>
          </cell>
          <cell r="I598">
            <v>4621875</v>
          </cell>
          <cell r="J598" t="str">
            <v>Unidad</v>
          </cell>
        </row>
        <row r="599">
          <cell r="H599" t="str">
            <v>Ventana De 7,90x3,75 En Vidrio De 6mm</v>
          </cell>
          <cell r="I599">
            <v>7554375</v>
          </cell>
          <cell r="J599" t="str">
            <v>Unidad</v>
          </cell>
        </row>
        <row r="600">
          <cell r="H600" t="str">
            <v>Puerta Ventana De 2,80x2,15 En Vidrio De 10mm Y 6mm</v>
          </cell>
          <cell r="I600">
            <v>1745800</v>
          </cell>
          <cell r="J600" t="str">
            <v>Unidad</v>
          </cell>
        </row>
        <row r="601">
          <cell r="H601" t="str">
            <v>Ventana De 3,15x3,75 En Vidrio De 6mm</v>
          </cell>
          <cell r="I601">
            <v>3012188</v>
          </cell>
          <cell r="J601" t="str">
            <v>Unidad</v>
          </cell>
        </row>
        <row r="602">
          <cell r="H602" t="str">
            <v>Puerta Ventaneria De 22,80x3,75 En Vidrio De 10mm Y 6mm</v>
          </cell>
          <cell r="I602">
            <v>24795000</v>
          </cell>
          <cell r="J602" t="str">
            <v>Unidad</v>
          </cell>
        </row>
        <row r="603">
          <cell r="H603" t="str">
            <v>Ventana De 3,90x3,75 En Vidrio De 6mm</v>
          </cell>
          <cell r="I603">
            <v>3729375</v>
          </cell>
          <cell r="J603" t="str">
            <v>Unidad</v>
          </cell>
        </row>
        <row r="604">
          <cell r="H604" t="str">
            <v>Puertas Y Ventanas De 6,70x3,75 En Vidrio De 10mm Y 6mm</v>
          </cell>
          <cell r="I604">
            <v>7286250</v>
          </cell>
          <cell r="J604" t="str">
            <v>Unidad</v>
          </cell>
        </row>
        <row r="605">
          <cell r="H605" t="str">
            <v>Ventanas De 6,25x3,75 En Vidrio De 6mm Cristal</v>
          </cell>
          <cell r="I605">
            <v>5976563</v>
          </cell>
          <cell r="J605" t="str">
            <v>Unidad</v>
          </cell>
        </row>
        <row r="606">
          <cell r="H606" t="str">
            <v>Ventanas De 6,00x3,75 En Vidrio De 6mm Cristal</v>
          </cell>
          <cell r="I606">
            <v>5737500</v>
          </cell>
          <cell r="J606" t="str">
            <v>Unidad</v>
          </cell>
        </row>
        <row r="607">
          <cell r="H607" t="str">
            <v>Ventana De 2,00x3,75 En Vidrio De 6mm</v>
          </cell>
          <cell r="I607">
            <v>1912500</v>
          </cell>
          <cell r="J607" t="str">
            <v>Unidad</v>
          </cell>
        </row>
        <row r="608">
          <cell r="H608" t="str">
            <v>Ventana De 2,40x3,75 En Vidrio De 6mm</v>
          </cell>
          <cell r="I608">
            <v>2295000</v>
          </cell>
          <cell r="J608" t="str">
            <v>Unidad</v>
          </cell>
        </row>
        <row r="609">
          <cell r="H609" t="str">
            <v>Accesorios Puerta - Ventana 2,80*3,75</v>
          </cell>
          <cell r="I609">
            <v>50000</v>
          </cell>
          <cell r="J609" t="str">
            <v>Global</v>
          </cell>
        </row>
        <row r="610">
          <cell r="H610" t="str">
            <v>Accesorios Ventana De 2,80x3,75</v>
          </cell>
          <cell r="I610">
            <v>50000</v>
          </cell>
          <cell r="J610" t="str">
            <v>Global</v>
          </cell>
        </row>
        <row r="611">
          <cell r="H611" t="str">
            <v>Accesorios Puerta - Ventana 22,80*2,9</v>
          </cell>
          <cell r="I611">
            <v>250000</v>
          </cell>
          <cell r="J611" t="str">
            <v>Global</v>
          </cell>
        </row>
        <row r="612">
          <cell r="H612" t="str">
            <v>Accesorios Ventana De 7,80x2,9</v>
          </cell>
          <cell r="I612">
            <v>50000</v>
          </cell>
          <cell r="J612" t="str">
            <v>Global</v>
          </cell>
        </row>
        <row r="613">
          <cell r="H613" t="str">
            <v>Accesorios Ventana De 2,80x2,90</v>
          </cell>
          <cell r="I613">
            <v>50001</v>
          </cell>
          <cell r="J613" t="str">
            <v>Global</v>
          </cell>
        </row>
        <row r="614">
          <cell r="H614" t="str">
            <v>Accesorios Puerta - Ventana 16,7*2,9</v>
          </cell>
          <cell r="I614">
            <v>95000</v>
          </cell>
          <cell r="J614" t="str">
            <v>Global</v>
          </cell>
        </row>
        <row r="615">
          <cell r="H615" t="str">
            <v>Accesorios Ventana De 2,50x2,90</v>
          </cell>
          <cell r="I615">
            <v>50001</v>
          </cell>
          <cell r="J615" t="str">
            <v>Global</v>
          </cell>
        </row>
        <row r="616">
          <cell r="H616" t="str">
            <v>Accesorios Puerta - Ventana 6,7*2,9</v>
          </cell>
          <cell r="I616">
            <v>50000</v>
          </cell>
          <cell r="J616" t="str">
            <v>Global</v>
          </cell>
        </row>
        <row r="617">
          <cell r="H617" t="str">
            <v xml:space="preserve">Accesorios Ventana De 11,90x2,90 </v>
          </cell>
          <cell r="I617">
            <v>85000</v>
          </cell>
          <cell r="J617" t="str">
            <v>Global</v>
          </cell>
        </row>
        <row r="618">
          <cell r="H618" t="str">
            <v>Accesorios Ventana De 2,00x2,90</v>
          </cell>
          <cell r="I618">
            <v>50000</v>
          </cell>
          <cell r="J618" t="str">
            <v>Global</v>
          </cell>
        </row>
        <row r="619">
          <cell r="H619" t="str">
            <v xml:space="preserve">Accesorios Ventana De 6,00x2,90 </v>
          </cell>
          <cell r="I619">
            <v>50000</v>
          </cell>
          <cell r="J619" t="str">
            <v>Global</v>
          </cell>
        </row>
        <row r="620">
          <cell r="H620" t="str">
            <v>Accesorios Ventana De 2,40x2,90</v>
          </cell>
          <cell r="I620">
            <v>50000</v>
          </cell>
          <cell r="J620" t="str">
            <v>Global</v>
          </cell>
        </row>
        <row r="621">
          <cell r="H621" t="str">
            <v>Accesorios Ventana De 3,75x0,40</v>
          </cell>
          <cell r="I621">
            <v>50000</v>
          </cell>
          <cell r="J621" t="str">
            <v>Global</v>
          </cell>
        </row>
        <row r="622">
          <cell r="H622" t="str">
            <v>Accesorios Ventana De 2,90x0,40</v>
          </cell>
          <cell r="I622">
            <v>50000</v>
          </cell>
          <cell r="J622" t="str">
            <v>Global</v>
          </cell>
        </row>
        <row r="623">
          <cell r="H623" t="str">
            <v>Accesorios Ventana De 3,10x0,40</v>
          </cell>
          <cell r="I623">
            <v>50000</v>
          </cell>
          <cell r="J623" t="str">
            <v>Global</v>
          </cell>
        </row>
        <row r="624">
          <cell r="H624" t="str">
            <v>Accesorios Ventana De 6,25x2,90</v>
          </cell>
          <cell r="I624">
            <v>50000</v>
          </cell>
          <cell r="J624" t="str">
            <v>Global</v>
          </cell>
        </row>
        <row r="625">
          <cell r="H625" t="str">
            <v>Accesorios Ventana De 7,90x3,75</v>
          </cell>
          <cell r="I625">
            <v>70000</v>
          </cell>
          <cell r="J625" t="str">
            <v>Global</v>
          </cell>
        </row>
        <row r="626">
          <cell r="H626" t="str">
            <v>Accesorios Ventana De 3,15x3,75</v>
          </cell>
          <cell r="I626">
            <v>70000</v>
          </cell>
          <cell r="J626" t="str">
            <v>Global</v>
          </cell>
        </row>
        <row r="627">
          <cell r="H627" t="str">
            <v>Ventana De 3,15x3,75 En Vidrio De 6mm</v>
          </cell>
          <cell r="I627">
            <v>3012188</v>
          </cell>
          <cell r="J627" t="str">
            <v>Unidad</v>
          </cell>
        </row>
        <row r="628">
          <cell r="H628" t="str">
            <v>Ventana De 3,90x3,75 En Vidrio De 6mm</v>
          </cell>
          <cell r="I628">
            <v>3729375</v>
          </cell>
          <cell r="J628" t="str">
            <v>Unidad</v>
          </cell>
        </row>
        <row r="629">
          <cell r="H629" t="str">
            <v>Accesorios Ventana De 3,90x3,75</v>
          </cell>
          <cell r="I629">
            <v>70000</v>
          </cell>
          <cell r="J629" t="str">
            <v>Global</v>
          </cell>
        </row>
        <row r="630">
          <cell r="H630" t="str">
            <v>Ventanas De 6,25x3,75 En Vidrio De 6mm</v>
          </cell>
          <cell r="I630">
            <v>5976563</v>
          </cell>
          <cell r="J630" t="str">
            <v>Unidad</v>
          </cell>
        </row>
        <row r="631">
          <cell r="H631" t="str">
            <v>Ventanas De 6,00x3,75 En Vidrio De 6mm</v>
          </cell>
          <cell r="I631">
            <v>5737500</v>
          </cell>
          <cell r="J631" t="str">
            <v>Unidad</v>
          </cell>
        </row>
        <row r="632">
          <cell r="H632" t="str">
            <v>Ventana De 2,00x3,75 En Vidrio De 6mm</v>
          </cell>
          <cell r="I632">
            <v>1912500</v>
          </cell>
          <cell r="J632" t="str">
            <v>Unidad</v>
          </cell>
        </row>
        <row r="633">
          <cell r="H633" t="str">
            <v>Ventana De 2,40x3,75 En Vidrio De 6mm</v>
          </cell>
          <cell r="I633">
            <v>2295000</v>
          </cell>
          <cell r="J633" t="str">
            <v>Unidad</v>
          </cell>
        </row>
        <row r="634">
          <cell r="H634" t="str">
            <v>Accesorios Ventanas De 6,25x3,75</v>
          </cell>
          <cell r="I634">
            <v>70000</v>
          </cell>
          <cell r="J634" t="str">
            <v>Unidad</v>
          </cell>
        </row>
        <row r="635">
          <cell r="H635" t="str">
            <v>Accesorios Ventanas De 6,00x3,75</v>
          </cell>
          <cell r="I635">
            <v>70000</v>
          </cell>
          <cell r="J635" t="str">
            <v>Unidad</v>
          </cell>
        </row>
        <row r="636">
          <cell r="H636" t="str">
            <v>Accesorios Ventana De 2,00x3,75</v>
          </cell>
          <cell r="I636">
            <v>50000</v>
          </cell>
          <cell r="J636" t="str">
            <v>Unidad</v>
          </cell>
        </row>
        <row r="637">
          <cell r="H637" t="str">
            <v>Accesorios Ventana De 2,40x3,75</v>
          </cell>
          <cell r="I637">
            <v>50000</v>
          </cell>
          <cell r="J637" t="str">
            <v>Unidad</v>
          </cell>
        </row>
        <row r="638">
          <cell r="H638" t="str">
            <v>Accesorios Puerta - Ventana 16,7*2,9</v>
          </cell>
          <cell r="I638">
            <v>95000</v>
          </cell>
          <cell r="J638" t="str">
            <v>Global</v>
          </cell>
        </row>
        <row r="639">
          <cell r="H639" t="str">
            <v>Accesorios Puerta - Ventana 6,7*3,75</v>
          </cell>
          <cell r="I639">
            <v>95000</v>
          </cell>
          <cell r="J639" t="str">
            <v>Global</v>
          </cell>
        </row>
        <row r="640">
          <cell r="H640" t="str">
            <v>Accesorios Puerta - Ventana 2,80*3,15</v>
          </cell>
          <cell r="I640">
            <v>50000</v>
          </cell>
          <cell r="J640" t="str">
            <v>Global</v>
          </cell>
        </row>
        <row r="641">
          <cell r="H641" t="str">
            <v>Accesorios Puerta - Ventana 22,80*3,75</v>
          </cell>
          <cell r="I641">
            <v>250000</v>
          </cell>
          <cell r="J641" t="str">
            <v>Global</v>
          </cell>
        </row>
        <row r="642">
          <cell r="H642" t="str">
            <v>Rubatex de 1 1/8</v>
          </cell>
          <cell r="I642">
            <v>6960</v>
          </cell>
          <cell r="J642" t="str">
            <v>ml</v>
          </cell>
        </row>
        <row r="643">
          <cell r="H643" t="str">
            <v>Tuberia de cobre de 1 1/8x 1/2</v>
          </cell>
          <cell r="I643">
            <v>46240</v>
          </cell>
          <cell r="J643" t="str">
            <v>ml</v>
          </cell>
        </row>
        <row r="644">
          <cell r="H644" t="str">
            <v>Rubatex de 7/8x1/2</v>
          </cell>
          <cell r="I644">
            <v>6404</v>
          </cell>
          <cell r="J644" t="str">
            <v>ml</v>
          </cell>
        </row>
        <row r="645">
          <cell r="H645" t="str">
            <v>Tuberia de cobre de 7/8x 1/2</v>
          </cell>
          <cell r="I645">
            <v>20951</v>
          </cell>
          <cell r="J645" t="str">
            <v>ml</v>
          </cell>
        </row>
        <row r="646">
          <cell r="H646" t="str">
            <v>Rubatex de 7/8x1/2</v>
          </cell>
          <cell r="I646">
            <v>6404</v>
          </cell>
          <cell r="J646" t="str">
            <v>ml</v>
          </cell>
        </row>
        <row r="647">
          <cell r="H647" t="str">
            <v>Tuberia de cobre de 3/4x 3/8</v>
          </cell>
          <cell r="I647">
            <v>17633</v>
          </cell>
          <cell r="J647" t="str">
            <v>ml</v>
          </cell>
        </row>
        <row r="648">
          <cell r="H648" t="str">
            <v>Rubatex de 3/4x1/2</v>
          </cell>
          <cell r="I648">
            <v>5986</v>
          </cell>
          <cell r="J648" t="str">
            <v>ml</v>
          </cell>
        </row>
        <row r="649">
          <cell r="H649" t="str">
            <v>Tuberia de cobre de 5/8x 3/8</v>
          </cell>
          <cell r="I649">
            <v>12830</v>
          </cell>
          <cell r="J649" t="str">
            <v>ml</v>
          </cell>
        </row>
        <row r="650">
          <cell r="H650" t="str">
            <v>Tuerca De Hojo De Acero Galvanizado De 5/8"</v>
          </cell>
          <cell r="I650">
            <v>8200</v>
          </cell>
          <cell r="J650" t="str">
            <v>Unidad</v>
          </cell>
        </row>
        <row r="651">
          <cell r="H651" t="str">
            <v>Arandela Plana Redonda De 5/8"</v>
          </cell>
          <cell r="I651">
            <v>350</v>
          </cell>
          <cell r="J651" t="str">
            <v>Unidad</v>
          </cell>
        </row>
        <row r="652">
          <cell r="H652" t="str">
            <v>Transformador Trifasico De 150 Kva.  13800/13200/220/127v</v>
          </cell>
          <cell r="I652">
            <v>22524000</v>
          </cell>
          <cell r="J652" t="str">
            <v>Unidad</v>
          </cell>
        </row>
        <row r="653">
          <cell r="H653" t="str">
            <v>Cortacircuitos 15 Kv, 100 Amp, 430 Mm</v>
          </cell>
          <cell r="I653">
            <v>175000</v>
          </cell>
          <cell r="J653" t="str">
            <v>Unidad</v>
          </cell>
        </row>
        <row r="654">
          <cell r="H654" t="str">
            <v>Fusiles Para Cortacircuitos De Distribucion De 1-8 Amp</v>
          </cell>
          <cell r="I654">
            <v>4800</v>
          </cell>
          <cell r="J654" t="str">
            <v>Unidad</v>
          </cell>
        </row>
        <row r="655">
          <cell r="H655" t="str">
            <v>Pararrayo Tipo Distribucion, 10kv</v>
          </cell>
          <cell r="I655">
            <v>175000</v>
          </cell>
          <cell r="J655" t="str">
            <v>Unidad</v>
          </cell>
        </row>
        <row r="656">
          <cell r="H656" t="str">
            <v>Conectores Ampas</v>
          </cell>
          <cell r="I656">
            <v>35000</v>
          </cell>
          <cell r="J656" t="str">
            <v>Unidad</v>
          </cell>
        </row>
        <row r="657">
          <cell r="H657" t="str">
            <v>Cable De Tierra Cobre Desnudo 2 Awg</v>
          </cell>
          <cell r="I657">
            <v>29752.799999999999</v>
          </cell>
          <cell r="J657" t="str">
            <v>Unidad</v>
          </cell>
        </row>
        <row r="658">
          <cell r="H658" t="str">
            <v>Cruceta Metalica Autosoportada De 4"x4"x2,4 Mts</v>
          </cell>
          <cell r="I658">
            <v>179200</v>
          </cell>
          <cell r="J658" t="str">
            <v>Unidad</v>
          </cell>
        </row>
        <row r="659">
          <cell r="H659" t="str">
            <v>Perno De 5/8" X 14</v>
          </cell>
          <cell r="I659">
            <v>4800</v>
          </cell>
          <cell r="J659" t="str">
            <v>Unidad</v>
          </cell>
        </row>
        <row r="660">
          <cell r="H660" t="str">
            <v>Grapa Amarre Aluminio Para Conductores Awg 1/0</v>
          </cell>
          <cell r="I660">
            <v>16800</v>
          </cell>
          <cell r="J660" t="str">
            <v>Unidad</v>
          </cell>
        </row>
        <row r="661">
          <cell r="H661" t="str">
            <v>Perno De 1/2" X 6"</v>
          </cell>
          <cell r="I661">
            <v>2600</v>
          </cell>
          <cell r="J661" t="str">
            <v>Unidad</v>
          </cell>
        </row>
        <row r="662">
          <cell r="H662" t="str">
            <v>Arandelas Planas Redondas De 1/2"</v>
          </cell>
          <cell r="I662">
            <v>350</v>
          </cell>
          <cell r="J662" t="str">
            <v>Unidad</v>
          </cell>
        </row>
        <row r="663">
          <cell r="H663" t="str">
            <v>Espaciadores 5/8" X 27 Cm</v>
          </cell>
          <cell r="I663">
            <v>12000</v>
          </cell>
          <cell r="J663" t="str">
            <v>Unidad</v>
          </cell>
        </row>
        <row r="664">
          <cell r="H664" t="str">
            <v>Aisladores Polimericos De Suspensión</v>
          </cell>
          <cell r="I664">
            <v>60000</v>
          </cell>
          <cell r="J664" t="str">
            <v>Unidad</v>
          </cell>
        </row>
        <row r="665">
          <cell r="H665" t="str">
            <v>Conectores Transversales</v>
          </cell>
          <cell r="I665">
            <v>22000</v>
          </cell>
          <cell r="J665" t="str">
            <v>Unidad</v>
          </cell>
        </row>
        <row r="666">
          <cell r="H666" t="str">
            <v>Collarines</v>
          </cell>
          <cell r="I666">
            <v>22000</v>
          </cell>
          <cell r="J666" t="str">
            <v>Unidad</v>
          </cell>
        </row>
        <row r="667">
          <cell r="H667" t="str">
            <v>Poste De Concreto De 12 Mts X 1050 Kgf</v>
          </cell>
          <cell r="I667">
            <v>1190000</v>
          </cell>
          <cell r="J667" t="str">
            <v>Unidad</v>
          </cell>
        </row>
        <row r="668">
          <cell r="H668" t="str">
            <v>Aislador Porcelana Tipo Tensor Ansi 54-2</v>
          </cell>
          <cell r="I668">
            <v>25000</v>
          </cell>
          <cell r="J668" t="str">
            <v>Unidad</v>
          </cell>
        </row>
        <row r="669">
          <cell r="H669" t="str">
            <v>Tuerca De Ojo Acero Galvanizado De 5/8"</v>
          </cell>
          <cell r="I669">
            <v>5800</v>
          </cell>
          <cell r="J669" t="str">
            <v>Unidad</v>
          </cell>
        </row>
        <row r="670">
          <cell r="H670" t="str">
            <v>Grapa Prensora De Tres Pernos 5/8"</v>
          </cell>
          <cell r="I670">
            <v>9000</v>
          </cell>
          <cell r="J670" t="str">
            <v>Unidad</v>
          </cell>
        </row>
        <row r="671">
          <cell r="H671" t="str">
            <v>Guarda Cabo Tipo 3 De 5/8"</v>
          </cell>
          <cell r="I671">
            <v>4500</v>
          </cell>
          <cell r="J671" t="str">
            <v>Unidad</v>
          </cell>
        </row>
        <row r="672">
          <cell r="H672" t="str">
            <v>Varilla De Anclaje De 19x2000mm(5/8")</v>
          </cell>
          <cell r="I672">
            <v>28000</v>
          </cell>
          <cell r="J672" t="str">
            <v>Unidad</v>
          </cell>
        </row>
        <row r="673">
          <cell r="H673" t="str">
            <v>Arandela Cuadrada 4x4"</v>
          </cell>
          <cell r="I673">
            <v>5000</v>
          </cell>
          <cell r="J673" t="str">
            <v>Unidad</v>
          </cell>
        </row>
        <row r="674">
          <cell r="H674" t="str">
            <v>Cable De Acero Galvanizado De 3/8"</v>
          </cell>
          <cell r="I674">
            <v>3200</v>
          </cell>
          <cell r="J674" t="str">
            <v>ml</v>
          </cell>
        </row>
        <row r="675">
          <cell r="H675" t="str">
            <v>Punto de medida indirecta 13,2kV Exterior 3tc 3tt / sin acometioda de carga</v>
          </cell>
          <cell r="I675">
            <v>27840000</v>
          </cell>
          <cell r="J675" t="str">
            <v>Global</v>
          </cell>
        </row>
        <row r="676">
          <cell r="H676" t="str">
            <v>Medidor electrónico 2 ó 3 elementos s/modem c/terjeta cl 0,5</v>
          </cell>
          <cell r="I676">
            <v>1779200</v>
          </cell>
          <cell r="J676" t="str">
            <v>Global</v>
          </cell>
        </row>
        <row r="677">
          <cell r="H677" t="str">
            <v>Pararrayos autoválvula 13,2kV -  6</v>
          </cell>
          <cell r="I677">
            <v>1280640</v>
          </cell>
          <cell r="J677" t="str">
            <v>Global</v>
          </cell>
        </row>
        <row r="678">
          <cell r="H678" t="str">
            <v>Planta Electrica De 400 Kva</v>
          </cell>
          <cell r="I678">
            <v>112000000</v>
          </cell>
          <cell r="J678" t="str">
            <v>Global</v>
          </cell>
        </row>
        <row r="679">
          <cell r="H679" t="str">
            <v>Transferencia Automatica De 252 - 630 Amp</v>
          </cell>
          <cell r="I679">
            <v>40000000</v>
          </cell>
          <cell r="J679" t="str">
            <v>Global</v>
          </cell>
        </row>
        <row r="680">
          <cell r="H680" t="str">
            <v>Luminaria Fluorescente Referencia It Lfs Im Tb 1x4/2t83265/ Eunv (0,30 X 1,22m) Diseñada En Lámina Cold Rolled Calibre 24 Y Pintura Blanca Electrostática, Dos (2) Tubos De 32w En Sistema T8</v>
          </cell>
          <cell r="I680">
            <v>91980</v>
          </cell>
          <cell r="J680" t="str">
            <v>Unidad</v>
          </cell>
        </row>
        <row r="681">
          <cell r="H681" t="str">
            <v>Luminaria Fluorescente De 12 Celdas, De (30x122 Cm) Diseñada Especialmente Con Marco Para Incrustar En Cielos Rasos De Dry-wall Y/o Panel Yeso, Dotada Con Balasto Electrónico Dos (2) Tubos T5 Largos De 54w</v>
          </cell>
          <cell r="I681">
            <v>134400</v>
          </cell>
          <cell r="J681" t="str">
            <v>Unidad</v>
          </cell>
        </row>
        <row r="682">
          <cell r="H682" t="str">
            <v>Luminaria  De Emergencia En Chasis Moldeado E Inyectado En Termoplástico Abs, 90 Minutos De Autonomía De Operación, Provista De Dos Focos Direccionales De Alta Eficiencia, Cada Uno Compuesto Por Un Bombillo Halógeno De 5w</v>
          </cell>
          <cell r="I682">
            <v>87920</v>
          </cell>
          <cell r="J682" t="str">
            <v>Unidad</v>
          </cell>
        </row>
        <row r="683">
          <cell r="H683" t="str">
            <v>Luminaria De Emergencia En Chasis Moldeado E Inyectado En Termoplástico Abs, 90 Minutos De Autonomía De Operación, Provista De Un Sistema De Leds De Alta Eficiencia, Que Permiten Una Iluminación Uniforme Y Constante, Sistema Eléctrico A 120-277 Vac</v>
          </cell>
          <cell r="I683">
            <v>112000</v>
          </cell>
          <cell r="J683" t="str">
            <v>Unidad</v>
          </cell>
        </row>
        <row r="684">
          <cell r="H684" t="str">
            <v>Rack Cerrado Premium De 40 u (incluye Puertas Y Paneles Laterales)</v>
          </cell>
          <cell r="I684">
            <v>2410000</v>
          </cell>
          <cell r="J684" t="str">
            <v>Unidad</v>
          </cell>
        </row>
        <row r="685">
          <cell r="H685" t="str">
            <v>Patch Panel Categoria 6a 48 Puertos 500mhz Para Rack</v>
          </cell>
          <cell r="I685">
            <v>1496500</v>
          </cell>
          <cell r="J685" t="str">
            <v>Unidad</v>
          </cell>
        </row>
        <row r="686">
          <cell r="H686" t="str">
            <v>Switch Cisco Catalyst 2960S 48 GIGE 4X SFP LAN Base (Puertos ethernet  100/1000 + 2 F0 GBIC LC)</v>
          </cell>
          <cell r="I686">
            <v>13766400</v>
          </cell>
          <cell r="J686" t="str">
            <v>Unidad</v>
          </cell>
        </row>
        <row r="687">
          <cell r="H687" t="str">
            <v>Servidor en rack 3.5" Chassis with up to 4 Hot Plug Hard Drives, Procesador 2.20GHz, 10MB Caché, Disco Duro 500GB 7.2K RPM.</v>
          </cell>
          <cell r="I687">
            <v>9987300</v>
          </cell>
          <cell r="J687" t="str">
            <v>Unidad</v>
          </cell>
        </row>
        <row r="688">
          <cell r="H688" t="str">
            <v>Cielo Raso Plano Drywall</v>
          </cell>
          <cell r="I688">
            <v>42077</v>
          </cell>
          <cell r="J688" t="str">
            <v>m ^ 2</v>
          </cell>
        </row>
        <row r="689">
          <cell r="H689" t="str">
            <v>Pintura Vinilux</v>
          </cell>
          <cell r="I689">
            <v>24900</v>
          </cell>
          <cell r="J689" t="str">
            <v>Galón</v>
          </cell>
        </row>
        <row r="690">
          <cell r="H690" t="str">
            <v>Sanitario Blanco</v>
          </cell>
          <cell r="I690">
            <v>170000</v>
          </cell>
          <cell r="J690" t="str">
            <v>Unidad</v>
          </cell>
        </row>
        <row r="691">
          <cell r="H691" t="str">
            <v>Marco Y Puerta En Aluminio De 0,70x2,1</v>
          </cell>
          <cell r="I691">
            <v>269280.00000000006</v>
          </cell>
          <cell r="J691" t="str">
            <v>Unidad</v>
          </cell>
        </row>
        <row r="692">
          <cell r="H692" t="str">
            <v>Ventana De 0,80x0,9 En Vidrio De 6mm.</v>
          </cell>
          <cell r="I692">
            <v>183600</v>
          </cell>
          <cell r="J692" t="str">
            <v>Unidad</v>
          </cell>
        </row>
        <row r="693">
          <cell r="H693" t="str">
            <v>Accesorios Ventana De 0,80x0,90</v>
          </cell>
          <cell r="I693">
            <v>40000</v>
          </cell>
          <cell r="J693" t="str">
            <v>Global</v>
          </cell>
        </row>
        <row r="694">
          <cell r="H694" t="str">
            <v>Suministro De Modulo Urbano, Marco En Perfil Metalico Y Puerta Frontal En Vidrio Templado</v>
          </cell>
          <cell r="I694">
            <v>14900000</v>
          </cell>
          <cell r="J694" t="str">
            <v>Unidad</v>
          </cell>
        </row>
        <row r="695">
          <cell r="H695" t="str">
            <v>Lamina termoacustica</v>
          </cell>
          <cell r="I695">
            <v>33000</v>
          </cell>
          <cell r="J695" t="str">
            <v>m ^ 2</v>
          </cell>
        </row>
        <row r="696">
          <cell r="H696" t="str">
            <v>Pernos para lamina termo</v>
          </cell>
          <cell r="I696">
            <v>500</v>
          </cell>
          <cell r="J696" t="str">
            <v>Global</v>
          </cell>
        </row>
        <row r="697">
          <cell r="H697" t="str">
            <v>Perfil 160x60 mm cal 11</v>
          </cell>
          <cell r="I697">
            <v>15800</v>
          </cell>
          <cell r="J697" t="str">
            <v>ml</v>
          </cell>
        </row>
        <row r="698">
          <cell r="H698" t="str">
            <v>Accesorios para perfil 160*60 mm cal 11</v>
          </cell>
          <cell r="I698">
            <v>3000</v>
          </cell>
          <cell r="J698" t="str">
            <v>Global</v>
          </cell>
        </row>
        <row r="699">
          <cell r="H699" t="str">
            <v>Marco y puerta Metalica pintada calibre 20 de 1,5*2,5</v>
          </cell>
          <cell r="I699">
            <v>850000</v>
          </cell>
          <cell r="J699" t="str">
            <v>Unidad</v>
          </cell>
        </row>
        <row r="700">
          <cell r="H700" t="str">
            <v>Ducteria Rectangular En Lamina Galvanizada  Grafada Con Aislamiento Exterior Con  Fibra De Vidrio De 1"  Espesor, Con Recubrimiento Exterior En  Papel Foil De Aluminio Reforzado Con Hilos De Fibra De Vidrio.</v>
          </cell>
          <cell r="I700">
            <v>135000</v>
          </cell>
          <cell r="J700" t="str">
            <v>m ^ 2</v>
          </cell>
        </row>
        <row r="701">
          <cell r="H701" t="str">
            <v>Difusor De Suministro De Aire Para Techo De 14"x14" Descolgado Con Aletas Opuestas En Aluminio Color Blanco Con Dámper - 4 Vías. Laminaire L-js-ob. Con Motor Y Termostato</v>
          </cell>
          <cell r="I701">
            <v>190000</v>
          </cell>
          <cell r="J701" t="str">
            <v>Unidad</v>
          </cell>
        </row>
        <row r="702">
          <cell r="H702" t="str">
            <v>Rejilla De Retorno De Aire Para Techo De 60"x30" Descolgado Con Aletas Opuestas En Aluminio Color Blanco.</v>
          </cell>
          <cell r="I702">
            <v>13900000</v>
          </cell>
          <cell r="J702" t="str">
            <v>Unidad</v>
          </cell>
        </row>
        <row r="703">
          <cell r="H703" t="str">
            <v>Bisagra 4"</v>
          </cell>
          <cell r="I703">
            <v>6500</v>
          </cell>
          <cell r="J703" t="str">
            <v>Unidad</v>
          </cell>
        </row>
      </sheetData>
      <sheetData sheetId="2" refreshError="1">
        <row r="18">
          <cell r="E18" t="str">
            <v>Cuadrilla Topografia</v>
          </cell>
          <cell r="F18" t="str">
            <v>Topografo</v>
          </cell>
          <cell r="G18">
            <v>61667</v>
          </cell>
          <cell r="H18">
            <v>1</v>
          </cell>
          <cell r="I18">
            <v>178067</v>
          </cell>
          <cell r="J18">
            <v>356134</v>
          </cell>
        </row>
        <row r="19">
          <cell r="E19">
            <v>0</v>
          </cell>
          <cell r="F19" t="str">
            <v>Cadenero 1</v>
          </cell>
          <cell r="G19">
            <v>38800</v>
          </cell>
          <cell r="H19">
            <v>3</v>
          </cell>
          <cell r="I19">
            <v>0</v>
          </cell>
          <cell r="J19">
            <v>0</v>
          </cell>
        </row>
        <row r="20">
          <cell r="E20" t="str">
            <v>Cuadrilla A</v>
          </cell>
          <cell r="F20" t="str">
            <v>Maestro</v>
          </cell>
          <cell r="G20">
            <v>61599</v>
          </cell>
          <cell r="H20">
            <v>1</v>
          </cell>
          <cell r="I20">
            <v>118065</v>
          </cell>
          <cell r="J20">
            <v>236130</v>
          </cell>
        </row>
        <row r="21">
          <cell r="E21">
            <v>0</v>
          </cell>
          <cell r="F21" t="str">
            <v>Oficial</v>
          </cell>
          <cell r="G21">
            <v>35933</v>
          </cell>
          <cell r="H21">
            <v>1</v>
          </cell>
          <cell r="I21">
            <v>0</v>
          </cell>
          <cell r="J21">
            <v>0</v>
          </cell>
        </row>
        <row r="22">
          <cell r="E22">
            <v>0</v>
          </cell>
          <cell r="F22" t="str">
            <v>Ayudantes</v>
          </cell>
          <cell r="G22">
            <v>20533</v>
          </cell>
          <cell r="H22">
            <v>1</v>
          </cell>
          <cell r="I22">
            <v>0</v>
          </cell>
          <cell r="J22">
            <v>0</v>
          </cell>
        </row>
        <row r="23">
          <cell r="E23" t="str">
            <v>Cuadrilla AA</v>
          </cell>
          <cell r="F23" t="str">
            <v>Maestro</v>
          </cell>
          <cell r="G23">
            <v>61599</v>
          </cell>
          <cell r="H23">
            <v>1</v>
          </cell>
          <cell r="I23">
            <v>138598</v>
          </cell>
          <cell r="J23">
            <v>277196</v>
          </cell>
        </row>
        <row r="24">
          <cell r="E24">
            <v>0</v>
          </cell>
          <cell r="F24" t="str">
            <v>Oficial</v>
          </cell>
          <cell r="G24">
            <v>35933</v>
          </cell>
          <cell r="H24">
            <v>1</v>
          </cell>
          <cell r="I24">
            <v>0</v>
          </cell>
          <cell r="J24">
            <v>0</v>
          </cell>
        </row>
        <row r="25">
          <cell r="E25">
            <v>0</v>
          </cell>
          <cell r="F25" t="str">
            <v>Ayudantes</v>
          </cell>
          <cell r="G25">
            <v>20533</v>
          </cell>
          <cell r="H25">
            <v>2</v>
          </cell>
          <cell r="I25">
            <v>0</v>
          </cell>
          <cell r="J25">
            <v>0</v>
          </cell>
        </row>
        <row r="26">
          <cell r="E26" t="str">
            <v>Cuadrilla AAA</v>
          </cell>
          <cell r="F26" t="str">
            <v>Maestro</v>
          </cell>
          <cell r="G26">
            <v>61599</v>
          </cell>
          <cell r="H26">
            <v>1</v>
          </cell>
          <cell r="I26">
            <v>179664</v>
          </cell>
          <cell r="J26">
            <v>359328</v>
          </cell>
        </row>
        <row r="27">
          <cell r="E27">
            <v>0</v>
          </cell>
          <cell r="F27" t="str">
            <v>Oficial</v>
          </cell>
          <cell r="G27">
            <v>35933</v>
          </cell>
          <cell r="H27">
            <v>1</v>
          </cell>
          <cell r="I27">
            <v>0</v>
          </cell>
          <cell r="J27">
            <v>0</v>
          </cell>
        </row>
        <row r="28">
          <cell r="E28">
            <v>0</v>
          </cell>
          <cell r="F28" t="str">
            <v>Ayudantes</v>
          </cell>
          <cell r="G28">
            <v>20533</v>
          </cell>
          <cell r="H28">
            <v>4</v>
          </cell>
          <cell r="I28">
            <v>0</v>
          </cell>
          <cell r="J28">
            <v>0</v>
          </cell>
        </row>
        <row r="29">
          <cell r="E29" t="str">
            <v>Cuadrilla plomero</v>
          </cell>
          <cell r="F29" t="str">
            <v xml:space="preserve">Plomero </v>
          </cell>
          <cell r="G29">
            <v>38000</v>
          </cell>
          <cell r="H29">
            <v>1</v>
          </cell>
          <cell r="I29">
            <v>58533</v>
          </cell>
          <cell r="J29">
            <v>117066</v>
          </cell>
        </row>
        <row r="30">
          <cell r="E30">
            <v>0</v>
          </cell>
          <cell r="F30" t="str">
            <v>Ayudantes</v>
          </cell>
          <cell r="G30">
            <v>20533</v>
          </cell>
          <cell r="H30">
            <v>1</v>
          </cell>
          <cell r="I30">
            <v>0</v>
          </cell>
          <cell r="J30">
            <v>0</v>
          </cell>
        </row>
        <row r="31">
          <cell r="E31" t="str">
            <v>Cuadrilla de pintura</v>
          </cell>
          <cell r="F31" t="str">
            <v>Pintor</v>
          </cell>
          <cell r="G31">
            <v>45000</v>
          </cell>
          <cell r="H31">
            <v>1</v>
          </cell>
          <cell r="I31">
            <v>86066</v>
          </cell>
          <cell r="J31">
            <v>172132</v>
          </cell>
        </row>
        <row r="32">
          <cell r="E32">
            <v>0</v>
          </cell>
          <cell r="F32" t="str">
            <v>Ayudantes</v>
          </cell>
          <cell r="G32">
            <v>20533</v>
          </cell>
          <cell r="H32">
            <v>2</v>
          </cell>
          <cell r="I32">
            <v>0</v>
          </cell>
          <cell r="J32">
            <v>0</v>
          </cell>
        </row>
        <row r="33">
          <cell r="E33" t="str">
            <v>Cuadrilla de soldadura A</v>
          </cell>
          <cell r="F33" t="str">
            <v>Soldador</v>
          </cell>
          <cell r="G33">
            <v>60000</v>
          </cell>
          <cell r="H33">
            <v>1</v>
          </cell>
          <cell r="I33">
            <v>101066</v>
          </cell>
          <cell r="J33">
            <v>202132</v>
          </cell>
        </row>
        <row r="34">
          <cell r="E34">
            <v>0</v>
          </cell>
          <cell r="F34" t="str">
            <v>Ayudantes</v>
          </cell>
          <cell r="G34">
            <v>20533</v>
          </cell>
          <cell r="H34">
            <v>2</v>
          </cell>
          <cell r="I34">
            <v>0</v>
          </cell>
          <cell r="J34">
            <v>0</v>
          </cell>
        </row>
        <row r="35">
          <cell r="E35" t="str">
            <v>Cuadrilla Electrica A</v>
          </cell>
          <cell r="F35" t="str">
            <v>Electricista</v>
          </cell>
          <cell r="G35">
            <v>45000</v>
          </cell>
          <cell r="H35">
            <v>1</v>
          </cell>
          <cell r="I35">
            <v>86066</v>
          </cell>
          <cell r="J35">
            <v>172132</v>
          </cell>
        </row>
        <row r="36">
          <cell r="E36">
            <v>0</v>
          </cell>
          <cell r="F36" t="str">
            <v>Ayudantes</v>
          </cell>
          <cell r="G36">
            <v>20533</v>
          </cell>
          <cell r="H36">
            <v>2</v>
          </cell>
          <cell r="I36">
            <v>0</v>
          </cell>
          <cell r="J36">
            <v>0</v>
          </cell>
        </row>
        <row r="37">
          <cell r="E37" t="str">
            <v>Cuadrilla Electrica AA</v>
          </cell>
          <cell r="F37" t="str">
            <v>Electricista</v>
          </cell>
          <cell r="G37">
            <v>45000</v>
          </cell>
          <cell r="H37">
            <v>4</v>
          </cell>
          <cell r="I37">
            <v>282665</v>
          </cell>
          <cell r="J37">
            <v>565330</v>
          </cell>
        </row>
        <row r="38">
          <cell r="E38">
            <v>0</v>
          </cell>
          <cell r="F38" t="str">
            <v>Ayudantes</v>
          </cell>
          <cell r="G38">
            <v>20533</v>
          </cell>
          <cell r="H38">
            <v>5</v>
          </cell>
          <cell r="I38">
            <v>0</v>
          </cell>
          <cell r="J38">
            <v>0</v>
          </cell>
        </row>
        <row r="39">
          <cell r="E39" t="str">
            <v>Cuadrilla Carpinteria</v>
          </cell>
          <cell r="F39" t="str">
            <v>Carpintero</v>
          </cell>
          <cell r="G39">
            <v>31000</v>
          </cell>
          <cell r="H39">
            <v>1</v>
          </cell>
          <cell r="I39">
            <v>92599</v>
          </cell>
          <cell r="J39">
            <v>185198</v>
          </cell>
        </row>
        <row r="40">
          <cell r="E40">
            <v>0</v>
          </cell>
          <cell r="F40" t="str">
            <v>Ayudantes</v>
          </cell>
          <cell r="G40">
            <v>20533</v>
          </cell>
          <cell r="H40">
            <v>3</v>
          </cell>
          <cell r="I40">
            <v>0</v>
          </cell>
          <cell r="J40">
            <v>0</v>
          </cell>
        </row>
        <row r="41">
          <cell r="E41" t="str">
            <v>Cuadrilla Jardinero</v>
          </cell>
          <cell r="F41" t="str">
            <v>Jardinero</v>
          </cell>
          <cell r="G41">
            <v>31000</v>
          </cell>
          <cell r="H41">
            <v>1</v>
          </cell>
          <cell r="I41">
            <v>51533</v>
          </cell>
          <cell r="J41">
            <v>103066</v>
          </cell>
        </row>
        <row r="42">
          <cell r="E42">
            <v>0</v>
          </cell>
          <cell r="F42" t="str">
            <v>Ayudantes</v>
          </cell>
          <cell r="G42">
            <v>20533</v>
          </cell>
          <cell r="H42">
            <v>1</v>
          </cell>
          <cell r="I42">
            <v>0</v>
          </cell>
          <cell r="J42">
            <v>0</v>
          </cell>
        </row>
        <row r="43">
          <cell r="E43" t="str">
            <v>Cuadrilla montaje membranax m2</v>
          </cell>
          <cell r="F43">
            <v>0</v>
          </cell>
          <cell r="G43">
            <v>0</v>
          </cell>
          <cell r="H43">
            <v>0</v>
          </cell>
          <cell r="I43">
            <v>0</v>
          </cell>
          <cell r="J43">
            <v>272000</v>
          </cell>
        </row>
        <row r="44">
          <cell r="E44">
            <v>0</v>
          </cell>
          <cell r="F44">
            <v>0</v>
          </cell>
          <cell r="G44">
            <v>0</v>
          </cell>
          <cell r="H44">
            <v>0</v>
          </cell>
          <cell r="I44">
            <v>0</v>
          </cell>
          <cell r="J44">
            <v>0</v>
          </cell>
        </row>
        <row r="45">
          <cell r="E45" t="str">
            <v>Cuadrilla Datos</v>
          </cell>
          <cell r="F45" t="str">
            <v>Tecnico En Sistemas</v>
          </cell>
          <cell r="G45">
            <v>60000</v>
          </cell>
          <cell r="H45">
            <v>1</v>
          </cell>
          <cell r="I45">
            <v>132066</v>
          </cell>
          <cell r="J45">
            <v>264132</v>
          </cell>
        </row>
        <row r="46">
          <cell r="E46">
            <v>0</v>
          </cell>
          <cell r="F46" t="str">
            <v>Auxiliar En sistemas</v>
          </cell>
          <cell r="G46">
            <v>31000</v>
          </cell>
          <cell r="H46">
            <v>1</v>
          </cell>
          <cell r="I46">
            <v>0</v>
          </cell>
          <cell r="J46">
            <v>0</v>
          </cell>
        </row>
        <row r="47">
          <cell r="E47">
            <v>0</v>
          </cell>
          <cell r="F47" t="str">
            <v>Ayudantes</v>
          </cell>
          <cell r="G47">
            <v>20533</v>
          </cell>
          <cell r="H47">
            <v>2</v>
          </cell>
          <cell r="I47">
            <v>0</v>
          </cell>
          <cell r="J47">
            <v>0</v>
          </cell>
        </row>
        <row r="48">
          <cell r="E48" t="str">
            <v>Cuadrilla Aseo</v>
          </cell>
          <cell r="F48" t="str">
            <v>Ayudantes</v>
          </cell>
          <cell r="G48">
            <v>20533</v>
          </cell>
          <cell r="H48">
            <v>4</v>
          </cell>
          <cell r="I48">
            <v>82132</v>
          </cell>
          <cell r="J48">
            <v>164264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cantidades pH3"/>
      <sheetName val="Clúster 8"/>
      <sheetName val="Clúster 14"/>
      <sheetName val="SABANA"/>
      <sheetName val="MI"/>
      <sheetName val="L. de Constru"/>
      <sheetName val="BUSCADOR"/>
      <sheetName val="Data Tables"/>
      <sheetName val="Company"/>
      <sheetName val="Actmonths"/>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1.2 COSTOS PERSONAL"/>
      <sheetName val="1. RECURSOS PERSONAL"/>
      <sheetName val="LÍNEAS DE SERVICIO"/>
      <sheetName val="3. MATERIALES Y CONSUMIBLES"/>
      <sheetName val="4. EQUIPOS"/>
      <sheetName val="6. SUMINISTROS ESPECIALES"/>
      <sheetName val="5. HERRAMIENTAS"/>
      <sheetName val="2. RECURSOS VEHÍCULOS"/>
      <sheetName val="VEA_3746"/>
      <sheetName val="VEA_3747"/>
      <sheetName val="REVISIONES"/>
      <sheetName val="perfil"/>
      <sheetName val="Dimensiones"/>
      <sheetName val="CUADRO_CONTROL6"/>
      <sheetName val="GPI_5266"/>
      <sheetName val="AEA-_2646"/>
      <sheetName val="SKG_-4196"/>
      <sheetName val="VEA_3636"/>
      <sheetName val="PALET_DEL_21_FEB_AL_5_MARZ6"/>
      <sheetName val="APU_(22)1"/>
      <sheetName val="O_Civil_A__Base_Zona_A2S41"/>
      <sheetName val="DATA_I1"/>
      <sheetName val="SEÑAL_11"/>
      <sheetName val="Pavement_Data1"/>
      <sheetName val="LIQ.TRANSPORTE%20DE%20MATERIALE"/>
      <sheetName val="COMPARACION_MARZO_2011"/>
      <sheetName val="ESTADO RED"/>
      <sheetName val="arti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uadrillas"/>
      <sheetName val="Equ"/>
      <sheetName val="Trans"/>
      <sheetName val="Mat"/>
      <sheetName val="PRESUPUESTO"/>
      <sheetName val="2,2,6,1 Pilotes 0,30"/>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Design_(3)4"/>
      <sheetName val="AREAS_(2)4"/>
      <sheetName val="Base_de_Diseño4"/>
      <sheetName val="Design_(3)3"/>
      <sheetName val="AREAS_(2)3"/>
      <sheetName val="Base_de_Diseño3"/>
      <sheetName val="Design_(3)5"/>
      <sheetName val="AREAS_(2)5"/>
      <sheetName val="Base_de_Diseño5"/>
      <sheetName val="Design_(3)6"/>
      <sheetName val="AREAS_(2)6"/>
      <sheetName val="Base_de_Diseño6"/>
      <sheetName val="Design_(3)7"/>
      <sheetName val="AREAS_(2)7"/>
      <sheetName val="Base_de_Diseño7"/>
      <sheetName val="Design_(3)8"/>
      <sheetName val="AREAS_(2)8"/>
      <sheetName val="Base_de_Diseño8"/>
      <sheetName val="Design_(3)9"/>
      <sheetName val="AREAS_(2)9"/>
      <sheetName val="Base_de_Diseño9"/>
      <sheetName val="Design_(3)11"/>
      <sheetName val="AREAS_(2)11"/>
      <sheetName val="Base_de_Diseño11"/>
      <sheetName val="Design_(3)10"/>
      <sheetName val="AREAS_(2)10"/>
      <sheetName val="Base_de_Diseño10"/>
      <sheetName val="Seguimiento"/>
      <sheetName val="Resumen metas"/>
      <sheetName val="Brecha EPM"/>
      <sheetName val="APU PVC"/>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quipos"/>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row r="12">
          <cell r="A12">
            <v>1</v>
          </cell>
        </row>
      </sheetData>
      <sheetData sheetId="24"/>
      <sheetData sheetId="25"/>
      <sheetData sheetId="26"/>
      <sheetData sheetId="27"/>
      <sheetData sheetId="28"/>
      <sheetData sheetId="29"/>
      <sheetData sheetId="30"/>
      <sheetData sheetId="31"/>
      <sheetData sheetId="32">
        <row r="12">
          <cell r="A12">
            <v>1</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12">
          <cell r="A12" t="str">
            <v>Dirección proyectos aguas, Saneamiento, Gas y locativos 2 (PL 2)</v>
          </cell>
        </row>
      </sheetData>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s>
    <sheetDataSet>
      <sheetData sheetId="0" refreshError="1"/>
      <sheetData sheetId="1" refreshError="1"/>
      <sheetData sheetId="2" refreshError="1"/>
      <sheetData sheetId="3" refreshError="1"/>
      <sheetData sheetId="4" refreshError="1"/>
      <sheetData sheetId="5" refreshError="1"/>
      <sheetData sheetId="6">
        <row r="3">
          <cell r="A3">
            <v>0.1278</v>
          </cell>
        </row>
      </sheetData>
      <sheetData sheetId="7" refreshError="1"/>
      <sheetData sheetId="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Hoja2"/>
      <sheetName val="Macro1"/>
      <sheetName val="Tramos"/>
      <sheetName val="Sábana"/>
      <sheetName val="formato acom aldo. frente"/>
      <sheetName val="Emboquillar"/>
      <sheetName val="Acometidacobrerígido"/>
      <sheetName val="Acometidatoma"/>
      <sheetName val="Acometidahasta1&quot;"/>
      <sheetName val="CONDUI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 val="CANT.592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 val="320.1"/>
      <sheetName val="330.2"/>
      <sheetName val="700.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 sheetId="28" refreshError="1"/>
      <sheetData sheetId="29" refreshError="1"/>
      <sheetData sheetId="3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 val="Insumos"/>
      <sheetName val="materiales"/>
      <sheetName val="otros"/>
      <sheetName val="APU"/>
      <sheetName val="Presup Av 1o de mayo con 73a "/>
      <sheetName val="Res-Accide-10"/>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 Av 1o de mayo con 73a "/>
      <sheetName val="Tablas"/>
      <sheetName val="Insum"/>
      <sheetName val="Presupuesto remoción de derrumb"/>
      <sheetName val="BASE"/>
      <sheetName val="Hoja4"/>
      <sheetName val="INDICE"/>
      <sheetName val="Equipo_Trans "/>
      <sheetName val="Apus_Preliminar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General"/>
      <sheetName val="Dat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días habiles 2015"/>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 sheetId="1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O"/>
      <sheetName val="Trans y Herra"/>
      <sheetName val="Salarios"/>
      <sheetName val="Lp"/>
      <sheetName val="Pres"/>
      <sheetName val="APU"/>
      <sheetName val="Presupuesto"/>
      <sheetName val="APU ELECTRICO"/>
    </sheetNames>
    <sheetDataSet>
      <sheetData sheetId="0"/>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Compactador mecánico</v>
          </cell>
        </row>
        <row r="13">
          <cell r="A13" t="str">
            <v>Diferencial 5 ton</v>
          </cell>
        </row>
        <row r="14">
          <cell r="A14" t="str">
            <v>Doblador manual de tubos</v>
          </cell>
        </row>
        <row r="15">
          <cell r="A15" t="str">
            <v>Equipo para puesta a tierra</v>
          </cell>
        </row>
        <row r="16">
          <cell r="A16" t="str">
            <v>Escalera 2 cuerpos</v>
          </cell>
        </row>
        <row r="17">
          <cell r="A17" t="str">
            <v>Escalera de tijera 2.4</v>
          </cell>
        </row>
        <row r="18">
          <cell r="A18" t="str">
            <v>Grua con canasta</v>
          </cell>
        </row>
        <row r="19">
          <cell r="A19" t="str">
            <v>Grua en caliente</v>
          </cell>
        </row>
        <row r="20">
          <cell r="A20" t="str">
            <v>Grua hidraulica</v>
          </cell>
        </row>
        <row r="21">
          <cell r="A21" t="str">
            <v>Herramienta Ampact</v>
          </cell>
        </row>
        <row r="22">
          <cell r="A22" t="str">
            <v>Herramienta de impacto</v>
          </cell>
        </row>
        <row r="23">
          <cell r="A23" t="str">
            <v>Juego de herramientas menores</v>
          </cell>
        </row>
        <row r="24">
          <cell r="A24" t="str">
            <v>Juego de poles</v>
          </cell>
        </row>
        <row r="25">
          <cell r="A25" t="str">
            <v>Manila (20Mts)</v>
          </cell>
        </row>
        <row r="26">
          <cell r="A26" t="str">
            <v>Pala-cuchara</v>
          </cell>
        </row>
        <row r="27">
          <cell r="A27" t="str">
            <v>Pertiga de extensión 12mts</v>
          </cell>
        </row>
        <row r="28">
          <cell r="A28" t="str">
            <v>Pico y Pala</v>
          </cell>
        </row>
        <row r="29">
          <cell r="A29" t="str">
            <v>Pinza voltiamperimetrica</v>
          </cell>
        </row>
        <row r="30">
          <cell r="A30" t="str">
            <v>Ponchadora mecánica</v>
          </cell>
        </row>
        <row r="31">
          <cell r="A31" t="str">
            <v>Pretales</v>
          </cell>
        </row>
        <row r="32">
          <cell r="A32" t="str">
            <v>Sierracopa de lámina</v>
          </cell>
        </row>
        <row r="33">
          <cell r="A33" t="str">
            <v>Taladro percutor</v>
          </cell>
        </row>
        <row r="34">
          <cell r="A34" t="str">
            <v>Tractor doble transmisión</v>
          </cell>
        </row>
        <row r="35">
          <cell r="A35" t="str">
            <v>Zunchadora</v>
          </cell>
        </row>
        <row r="36">
          <cell r="A36" t="str">
            <v>Pesca de acero para cableado</v>
          </cell>
        </row>
        <row r="37">
          <cell r="A37" t="str">
            <v>Cortadora de concreto</v>
          </cell>
        </row>
      </sheetData>
      <sheetData sheetId="2"/>
      <sheetData sheetId="3"/>
      <sheetData sheetId="4"/>
      <sheetData sheetId="5"/>
      <sheetData sheetId="6"/>
      <sheetData sheetId="7"/>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10_HS"/>
      <sheetName val="experiencia especifica"/>
      <sheetName val="experiencia general"/>
      <sheetName val="FORMULARIO N° 14"/>
      <sheetName val="FORMULARIO N°7"/>
      <sheetName val="contrato en ejecución"/>
      <sheetName val="Calculo capacidad residual"/>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3271 G1 Presupuestos de Pozos-P"/>
      <sheetName val="TARIFAS-JORNAL-DIST"/>
      <sheetName val="BASES"/>
      <sheetName val="SUB_APU7"/>
      <sheetName val="Cantidades_de_Obra7"/>
      <sheetName val="Itemes_Renovación2"/>
      <sheetName val="LISTA_CÓDIGOS"/>
      <sheetName val="BASE_APU"/>
      <sheetName val="MANO_DE_OBRA"/>
      <sheetName val="ELECTRICO"/>
      <sheetName val="Vuelta"/>
      <sheetName val="TABLAS"/>
      <sheetName val="SUB_APU8"/>
      <sheetName val="Cantidades_de_Obra8"/>
      <sheetName val="Itemes_Renovación3"/>
      <sheetName val="SUB_APU9"/>
      <sheetName val="Cantidades_de_Obra9"/>
      <sheetName val="Itemes_Renovación4"/>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CALC_PROD_MENSUAL"/>
      <sheetName val="Presupuesto_Via_distribuido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ow r="2">
          <cell r="A2" t="str">
            <v>MUNICIPIO DE SONSON ANTIOQUIA</v>
          </cell>
        </row>
      </sheetData>
      <sheetData sheetId="32"/>
      <sheetData sheetId="33"/>
      <sheetData sheetId="34"/>
      <sheetData sheetId="35"/>
      <sheetData sheetId="36"/>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v>0</v>
          </cell>
        </row>
      </sheetData>
      <sheetData sheetId="54"/>
      <sheetData sheetId="55"/>
      <sheetData sheetId="56"/>
      <sheetData sheetId="57"/>
      <sheetData sheetId="58" refreshError="1"/>
      <sheetData sheetId="59" refreshError="1"/>
      <sheetData sheetId="60" refreshError="1"/>
      <sheetData sheetId="61">
        <row r="1">
          <cell r="A1" t="str">
            <v>CODIGO</v>
          </cell>
        </row>
      </sheetData>
      <sheetData sheetId="62"/>
      <sheetData sheetId="63"/>
      <sheetData sheetId="64"/>
      <sheetData sheetId="65"/>
      <sheetData sheetId="66"/>
      <sheetData sheetId="67" refreshError="1"/>
      <sheetData sheetId="68" refreshError="1"/>
      <sheetData sheetId="69" refreshError="1"/>
      <sheetData sheetId="70">
        <row r="1">
          <cell r="A1" t="str">
            <v>CODIGO</v>
          </cell>
        </row>
      </sheetData>
      <sheetData sheetId="71">
        <row r="1">
          <cell r="A1">
            <v>0</v>
          </cell>
        </row>
      </sheetData>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refreshError="1"/>
      <sheetData sheetId="109"/>
      <sheetData sheetId="110"/>
      <sheetData sheetId="111"/>
      <sheetData sheetId="112">
        <row r="1">
          <cell r="A1">
            <v>0</v>
          </cell>
        </row>
      </sheetData>
      <sheetData sheetId="113"/>
      <sheetData sheetId="114"/>
      <sheetData sheetId="115"/>
      <sheetData sheetId="116"/>
      <sheetData sheetId="117"/>
      <sheetData sheetId="118"/>
      <sheetData sheetId="119"/>
      <sheetData sheetId="120"/>
      <sheetData sheetId="121"/>
      <sheetData sheetId="122"/>
      <sheetData sheetId="123"/>
      <sheetData sheetId="124"/>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 val="Equipo"/>
      <sheetName val="materiales"/>
      <sheetName val="otros"/>
      <sheetName val="FIBRA ÓPTICA"/>
      <sheetName val="TARIFAS"/>
      <sheetName val="Personalizar"/>
      <sheetName val="INDICE"/>
      <sheetName val="DISTANCIA"/>
      <sheetName val="PERSONAL"/>
      <sheetName val="Hoja1"/>
      <sheetName val="días habiles 2015"/>
      <sheetName val="INS"/>
      <sheetName val="Ppto"/>
      <sheetName val="Plan auditoría"/>
      <sheetName val="Análisis de precios"/>
      <sheetName val="320.1"/>
      <sheetName val="330.2"/>
      <sheetName val="700.1"/>
      <sheetName val="220.1"/>
      <sheetName val="330.1"/>
      <sheetName val="640.1.2"/>
      <sheetName val="673.1"/>
      <sheetName val="673.2"/>
      <sheetName val="Formulas"/>
      <sheetName val="ELECTRICO"/>
      <sheetName val="Vuelta"/>
      <sheetName val="2103mar%20.xls"/>
      <sheetName val="BASE"/>
      <sheetName val="1_Preliminares"/>
      <sheetName val="M.Obra"/>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2"/>
      <sheetData sheetId="3"/>
      <sheetData sheetId="4">
        <row r="5">
          <cell r="A5">
            <v>201.2</v>
          </cell>
        </row>
      </sheetData>
      <sheetData sheetId="5"/>
      <sheetData sheetId="6" refreshError="1"/>
      <sheetData sheetId="7" refreshError="1"/>
      <sheetData sheetId="8"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sheetName val="RECURSOS"/>
      <sheetName val="A.U.I."/>
    </sheetNames>
    <sheetDataSet>
      <sheetData sheetId="0"/>
      <sheetData sheetId="1">
        <row r="1025">
          <cell r="G1025">
            <v>40408</v>
          </cell>
        </row>
        <row r="1093">
          <cell r="G1093">
            <v>6085</v>
          </cell>
        </row>
        <row r="1161">
          <cell r="G1161">
            <v>280884</v>
          </cell>
        </row>
        <row r="1263">
          <cell r="G1263">
            <v>6400</v>
          </cell>
        </row>
        <row r="1297">
          <cell r="G1297">
            <v>5096</v>
          </cell>
        </row>
        <row r="1331">
          <cell r="G1331">
            <v>8122</v>
          </cell>
        </row>
        <row r="1365">
          <cell r="G1365">
            <v>336257</v>
          </cell>
        </row>
        <row r="1399">
          <cell r="G1399">
            <v>40776</v>
          </cell>
        </row>
        <row r="1433">
          <cell r="G1433">
            <v>47546</v>
          </cell>
        </row>
        <row r="1467">
          <cell r="G1467">
            <v>34960</v>
          </cell>
        </row>
        <row r="1501">
          <cell r="G1501">
            <v>15033</v>
          </cell>
        </row>
        <row r="1773">
          <cell r="G1773">
            <v>14717</v>
          </cell>
        </row>
        <row r="1807">
          <cell r="G1807">
            <v>21142</v>
          </cell>
        </row>
        <row r="1841">
          <cell r="G1841">
            <v>16947</v>
          </cell>
        </row>
        <row r="1909">
          <cell r="G1909">
            <v>23200</v>
          </cell>
        </row>
        <row r="1943">
          <cell r="G1943">
            <v>15038</v>
          </cell>
        </row>
      </sheetData>
      <sheetData sheetId="2"/>
      <sheetData sheetId="3"/>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PU 1"/>
    </sheetNames>
    <sheetDataSet>
      <sheetData sheetId="0">
        <row r="45">
          <cell r="B45">
            <v>1200</v>
          </cell>
        </row>
        <row r="90">
          <cell r="B90">
            <v>800</v>
          </cell>
        </row>
      </sheetData>
      <sheetData sheetId="1"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row r="2">
          <cell r="A2" t="str">
            <v>Acero A-36 para estructura metalica</v>
          </cell>
        </row>
      </sheetData>
      <sheetData sheetId="4">
        <row r="17">
          <cell r="C17">
            <v>76908</v>
          </cell>
        </row>
      </sheetData>
      <sheetData sheetId="5">
        <row r="3">
          <cell r="C3">
            <v>0.2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ESTADO VÍA-CRIT.TECNICO"/>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NSUMOS (2)"/>
      <sheetName val="ITEM"/>
      <sheetName val="MO"/>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PRESUPUESTO OFICIAL"/>
      <sheetName val="LISTA MATERIALES"/>
      <sheetName val=" EQUIPO MATERIALES"/>
      <sheetName val="INF"/>
      <sheetName val="CUADRO AREAS ARQ."/>
      <sheetName val="ACERO PARA JARDINERAS"/>
      <sheetName val="FACTOR PRESTACIONAL"/>
      <sheetName val="AIU UNIFICADO"/>
      <sheetName val="SUELDOS"/>
      <sheetName val="\Users\JoseGabriel\Downloads\Ví"/>
      <sheetName val="Preacta N°5"/>
      <sheetName val="resumen carcel x 16.7%"/>
      <sheetName val="resumen carcel "/>
      <sheetName val="resumen carcel con baño x 16.7%"/>
      <sheetName val="resumen carcel con baño"/>
      <sheetName val="Unitario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aCCIDENTES DE 19"/>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TARIF2002"/>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STRSUMM0"/>
      <sheetName val="$ Directo"/>
      <sheetName val="mat&amp;sub"/>
      <sheetName val="indir"/>
      <sheetName val="gene"/>
      <sheetName val="tot"/>
      <sheetName val="prog "/>
      <sheetName val="pres_comp"/>
      <sheetName val="civ_1"/>
      <sheetName val="kp_civ1"/>
      <sheetName val="KP"/>
      <sheetName val="civpl1"/>
      <sheetName val="7417stiA"/>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TABLA DE EE"/>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Vía 9004"/>
      <sheetName val="450.9 "/>
      <sheetName val="450.9P  "/>
      <sheetName val="330.1P"/>
      <sheetName val="900.4P"/>
      <sheetName val="FIBRA ÓPTICA"/>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PU (2)"/>
      <sheetName val="SEGM"/>
      <sheetName val="CANT PAV-1"/>
      <sheetName val="MMTO"/>
      <sheetName val="PRESUPUESTO2"/>
      <sheetName val="SEGM2"/>
      <sheetName val="CANT PAV-2"/>
      <sheetName val="MMTO2"/>
      <sheetName val="CANT_PAV-1"/>
      <sheetName val="CANT_PAV-2"/>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LISTA DE MATERIALE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Form8_bombas"/>
      <sheetName val="Form8_h2"/>
      <sheetName val="Form8_lubricacion"/>
      <sheetName val="Form8_regeneracion"/>
      <sheetName val="tub"/>
      <sheetName val="val"/>
      <sheetName val="tub_lub"/>
      <sheetName val="partidas_cant_tub_final_04"/>
      <sheetName val="PACC Contratacion"/>
      <sheetName val="Contratacion PME v021"/>
      <sheetName val="VR-PROP MOD 1"/>
      <sheetName val="FORMULA"/>
      <sheetName val="PRECIO"/>
      <sheetName val="I M"/>
      <sheetName val="SOÑANDO"/>
      <sheetName val="EV 424 CON 5 (2)"/>
      <sheetName val="Precios no oficial"/>
      <sheetName val="Ppto EL COPEY"/>
      <sheetName val="bocatoma"/>
      <sheetName val="ANALISIS DE PRECIOS BASICOS"/>
      <sheetName val="PRESUPUESTO GENERAL"/>
      <sheetName val="P. MATERIAL A.C.T CER"/>
      <sheetName val="ANALISIS DE PRECIOS UNITARIOS"/>
      <sheetName val="P. TOTALE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recios 08-arquit en proceso"/>
      <sheetName val="unit2008-ARQUIT EN PROCESO"/>
      <sheetName val="Precios 08-vias"/>
      <sheetName val="unit2008-VIAS"/>
      <sheetName val="Costo Real 2008"/>
      <sheetName val="ACEROS 60000 PSI"/>
      <sheetName val="RENDI"/>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Lagunas"/>
      <sheetName val="Planta"/>
      <sheetName val="Perfil"/>
      <sheetName val="T. Grasa"/>
      <sheetName val="Ref."/>
      <sheetName val="Jqm"/>
      <sheetName val="Eras de Secado CRITES"/>
      <sheetName val="Impresion"/>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E 1"/>
      <sheetName val="Acta k1+500"/>
      <sheetName val="RENDIMIENTOS"/>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ó&gt;"/>
      <sheetName val="ANEXO 4 (2)"/>
      <sheetName val="ANEXO 4 (3)"/>
      <sheetName val="ANEXO 4 (4)"/>
      <sheetName val="ANEXO 5 "/>
      <sheetName val="EQUIPO-IDU"/>
      <sheetName val="4.5"/>
      <sheetName val="4.6"/>
      <sheetName val="4.7"/>
      <sheetName val="8.4"/>
      <sheetName val="8.5"/>
      <sheetName val="11.2"/>
      <sheetName val="11.3"/>
      <sheetName val="11.4"/>
      <sheetName val="11.5"/>
      <sheetName val="UNIT_40"/>
      <sheetName val="2008_Database Pate In"/>
      <sheetName val="2008 Database"/>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X.Parametros"/>
      <sheetName val="2.PERFILES"/>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INDICMICROEMP"/>
      <sheetName val="[aCCIDENTES DE 1995 - 1996.xls]"/>
      <sheetName val="SUB APU"/>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C SF GAVIONES"/>
      <sheetName val="MA"/>
      <sheetName val="PT"/>
      <sheetName val="admon99"/>
      <sheetName val="nelson"/>
      <sheetName val="SALIDA"/>
      <sheetName val="F-3 ACTA COMPROMISO"/>
      <sheetName val="APu1"/>
      <sheetName val="APu2"/>
      <sheetName val="APu3"/>
      <sheetName val="APu4"/>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PRESP.JJR2006"/>
      <sheetName val="MODIFICATORIO"/>
      <sheetName val="ACTA MODIFICATORIA"/>
      <sheetName val="ACTA PARCIAL"/>
      <sheetName val="1 (2)"/>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8"/>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CONTRACTUAL"/>
      <sheetName val="MODIFICATORIO 1"/>
      <sheetName val="MODIFICATORIO 2"/>
      <sheetName val="AULAS"/>
      <sheetName val="PARCIAL 1"/>
      <sheetName val="PARCIAL 2 INTER"/>
      <sheetName val="PARCIAL 2 OBRA"/>
      <sheetName val="PARCIAL 3 OBRA"/>
      <sheetName val="XX-30"/>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OTROS"/>
      <sheetName val="CANTIDADES POR PLANO"/>
      <sheetName val="VIAS_CESAR"/>
      <sheetName val="SAN_ROQUE"/>
      <sheetName val="STA_ROS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INSTITUTO NACIONAL DE VIAS</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1">
          <cell r="A1" t="str">
            <v>INSTITUTO NACIONAL DE VIAS</v>
          </cell>
        </row>
      </sheetData>
      <sheetData sheetId="37">
        <row r="1">
          <cell r="A1" t="str">
            <v>ADMINISTRACION</v>
          </cell>
        </row>
      </sheetData>
      <sheetData sheetId="38">
        <row r="2">
          <cell r="A2" t="str">
            <v>ACTA No</v>
          </cell>
        </row>
      </sheetData>
      <sheetData sheetId="39">
        <row r="1">
          <cell r="B1" t="str">
            <v>CTO-102-2002</v>
          </cell>
        </row>
      </sheetData>
      <sheetData sheetId="40">
        <row r="1">
          <cell r="A1" t="str">
            <v>INSTITUTO NACIONAL DE VIAS</v>
          </cell>
        </row>
      </sheetData>
      <sheetData sheetId="41"/>
      <sheetData sheetId="42" refreshError="1"/>
      <sheetData sheetId="43">
        <row r="1">
          <cell r="A1" t="str">
            <v>ADMINISTRACION</v>
          </cell>
        </row>
      </sheetData>
      <sheetData sheetId="44">
        <row r="5">
          <cell r="A5">
            <v>1</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ow r="52">
          <cell r="H52">
            <v>117768</v>
          </cell>
        </row>
      </sheetData>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ow r="33">
          <cell r="C33">
            <v>0.77967625899280601</v>
          </cell>
        </row>
      </sheetData>
      <sheetData sheetId="121"/>
      <sheetData sheetId="122"/>
      <sheetData sheetId="123" refreshError="1"/>
      <sheetData sheetId="124" refreshError="1"/>
      <sheetData sheetId="125" refreshError="1"/>
      <sheetData sheetId="126" refreshError="1"/>
      <sheetData sheetId="127" refreshError="1"/>
      <sheetData sheetId="128"/>
      <sheetData sheetId="129">
        <row r="33">
          <cell r="C33">
            <v>0.77967625899280601</v>
          </cell>
        </row>
      </sheetData>
      <sheetData sheetId="130" refreshError="1"/>
      <sheetData sheetId="131" refreshError="1"/>
      <sheetData sheetId="132">
        <row r="1">
          <cell r="A1" t="str">
            <v>ITEM</v>
          </cell>
        </row>
      </sheetData>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ow r="5">
          <cell r="A5">
            <v>4010000</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53">
        <row r="1">
          <cell r="A1" t="str">
            <v>ADMINISTRACION</v>
          </cell>
        </row>
      </sheetData>
      <sheetData sheetId="254" refreshError="1"/>
      <sheetData sheetId="255" refreshError="1"/>
      <sheetData sheetId="256"/>
      <sheetData sheetId="257">
        <row r="1">
          <cell r="A1" t="str">
            <v>ITEM</v>
          </cell>
        </row>
      </sheetData>
      <sheetData sheetId="258">
        <row r="1">
          <cell r="A1" t="str">
            <v>ITEM</v>
          </cell>
        </row>
      </sheetData>
      <sheetData sheetId="259">
        <row r="1">
          <cell r="A1" t="str">
            <v>EQUIPO</v>
          </cell>
        </row>
      </sheetData>
      <sheetData sheetId="260">
        <row r="1">
          <cell r="A1" t="str">
            <v>ADMINISTRACION</v>
          </cell>
        </row>
      </sheetData>
      <sheetData sheetId="261"/>
      <sheetData sheetId="262">
        <row r="7">
          <cell r="B7">
            <v>1</v>
          </cell>
        </row>
      </sheetData>
      <sheetData sheetId="263">
        <row r="1">
          <cell r="A1" t="str">
            <v>ITEM</v>
          </cell>
        </row>
      </sheetData>
      <sheetData sheetId="264">
        <row r="1">
          <cell r="A1" t="str">
            <v>EQUIPO</v>
          </cell>
        </row>
      </sheetData>
      <sheetData sheetId="265">
        <row r="1">
          <cell r="A1" t="str">
            <v>ADMINISTRACION</v>
          </cell>
        </row>
      </sheetData>
      <sheetData sheetId="266">
        <row r="2">
          <cell r="A2">
            <v>2</v>
          </cell>
        </row>
      </sheetData>
      <sheetData sheetId="267">
        <row r="2">
          <cell r="A2" t="str">
            <v>ACTA No</v>
          </cell>
        </row>
      </sheetData>
      <sheetData sheetId="268">
        <row r="1">
          <cell r="A1" t="str">
            <v>ADMINISTRACION</v>
          </cell>
        </row>
      </sheetData>
      <sheetData sheetId="269">
        <row r="1">
          <cell r="A1" t="str">
            <v>ADMINISTRACION</v>
          </cell>
        </row>
      </sheetData>
      <sheetData sheetId="270">
        <row r="1">
          <cell r="A1" t="str">
            <v>ITEM</v>
          </cell>
        </row>
      </sheetData>
      <sheetData sheetId="271">
        <row r="1">
          <cell r="A1" t="str">
            <v>ITEM</v>
          </cell>
        </row>
      </sheetData>
      <sheetData sheetId="272">
        <row r="1">
          <cell r="A1" t="str">
            <v>ITEM</v>
          </cell>
        </row>
      </sheetData>
      <sheetData sheetId="273">
        <row r="1">
          <cell r="A1" t="str">
            <v>EQUIPO</v>
          </cell>
        </row>
      </sheetData>
      <sheetData sheetId="274">
        <row r="1">
          <cell r="A1" t="str">
            <v>ADMINISTRACION</v>
          </cell>
        </row>
      </sheetData>
      <sheetData sheetId="275">
        <row r="1">
          <cell r="A1" t="str">
            <v>ADMINISTRACION</v>
          </cell>
        </row>
      </sheetData>
      <sheetData sheetId="276">
        <row r="1">
          <cell r="A1" t="str">
            <v>EQUIPO</v>
          </cell>
        </row>
      </sheetData>
      <sheetData sheetId="277">
        <row r="1">
          <cell r="A1" t="str">
            <v>ADMINISTRACION</v>
          </cell>
        </row>
      </sheetData>
      <sheetData sheetId="278">
        <row r="1">
          <cell r="A1" t="str">
            <v>ADMINISTRACION</v>
          </cell>
        </row>
      </sheetData>
      <sheetData sheetId="279">
        <row r="1">
          <cell r="A1" t="str">
            <v>ITEM</v>
          </cell>
        </row>
      </sheetData>
      <sheetData sheetId="280">
        <row r="1">
          <cell r="A1" t="str">
            <v>EQUIPO</v>
          </cell>
        </row>
      </sheetData>
      <sheetData sheetId="281">
        <row r="1">
          <cell r="A1" t="str">
            <v>ADMINISTRACION</v>
          </cell>
        </row>
      </sheetData>
      <sheetData sheetId="282">
        <row r="1">
          <cell r="A1" t="str">
            <v>INSTITUTO NACIONAL DE VIAS</v>
          </cell>
        </row>
      </sheetData>
      <sheetData sheetId="283">
        <row r="1">
          <cell r="A1" t="str">
            <v>ITEM</v>
          </cell>
        </row>
      </sheetData>
      <sheetData sheetId="284">
        <row r="1">
          <cell r="A1" t="str">
            <v>INSTITUTO NACIONAL DE VIAS</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row r="1">
          <cell r="A1" t="str">
            <v>EQUIPO</v>
          </cell>
        </row>
      </sheetData>
      <sheetData sheetId="290">
        <row r="1">
          <cell r="A1" t="str">
            <v>ADMINISTRACION</v>
          </cell>
        </row>
      </sheetData>
      <sheetData sheetId="291"/>
      <sheetData sheetId="292">
        <row r="1">
          <cell r="A1" t="str">
            <v>ITEM</v>
          </cell>
        </row>
      </sheetData>
      <sheetData sheetId="293">
        <row r="1">
          <cell r="A1" t="str">
            <v>EQUIPO</v>
          </cell>
        </row>
      </sheetData>
      <sheetData sheetId="294">
        <row r="1">
          <cell r="A1" t="str">
            <v>ADMINISTRACION</v>
          </cell>
        </row>
      </sheetData>
      <sheetData sheetId="295"/>
      <sheetData sheetId="296">
        <row r="1">
          <cell r="A1" t="str">
            <v>ITEM</v>
          </cell>
        </row>
      </sheetData>
      <sheetData sheetId="297">
        <row r="1">
          <cell r="A1" t="str">
            <v>ITEM</v>
          </cell>
        </row>
      </sheetData>
      <sheetData sheetId="298">
        <row r="1">
          <cell r="A1" t="str">
            <v>EQUIPO</v>
          </cell>
        </row>
      </sheetData>
      <sheetData sheetId="299">
        <row r="1">
          <cell r="A1" t="str">
            <v>ADMINISTRACION</v>
          </cell>
        </row>
      </sheetData>
      <sheetData sheetId="300">
        <row r="1">
          <cell r="A1" t="str">
            <v>ADMINISTRACION</v>
          </cell>
        </row>
      </sheetData>
      <sheetData sheetId="301"/>
      <sheetData sheetId="302"/>
      <sheetData sheetId="303">
        <row r="1">
          <cell r="A1" t="str">
            <v>ITEM</v>
          </cell>
        </row>
      </sheetData>
      <sheetData sheetId="304">
        <row r="1">
          <cell r="A1" t="str">
            <v>ITEM</v>
          </cell>
        </row>
      </sheetData>
      <sheetData sheetId="305">
        <row r="1">
          <cell r="A1" t="str">
            <v>EQUIPO</v>
          </cell>
        </row>
      </sheetData>
      <sheetData sheetId="306">
        <row r="1">
          <cell r="A1" t="str">
            <v>ADMINISTRACION</v>
          </cell>
        </row>
      </sheetData>
      <sheetData sheetId="307">
        <row r="1">
          <cell r="A1" t="str">
            <v>ADMINISTRACION</v>
          </cell>
        </row>
      </sheetData>
      <sheetData sheetId="308"/>
      <sheetData sheetId="309">
        <row r="1">
          <cell r="A1" t="str">
            <v>EQUIPO</v>
          </cell>
        </row>
      </sheetData>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row r="1">
          <cell r="A1" t="str">
            <v>ITEM</v>
          </cell>
        </row>
      </sheetData>
      <sheetData sheetId="318">
        <row r="1">
          <cell r="A1" t="str">
            <v>ITEM</v>
          </cell>
        </row>
      </sheetData>
      <sheetData sheetId="319">
        <row r="1">
          <cell r="A1" t="str">
            <v>EQUIPO</v>
          </cell>
        </row>
      </sheetData>
      <sheetData sheetId="320">
        <row r="1">
          <cell r="A1" t="str">
            <v>ADMINISTRACION</v>
          </cell>
        </row>
      </sheetData>
      <sheetData sheetId="321">
        <row r="1">
          <cell r="A1" t="str">
            <v>ADMINISTRACION</v>
          </cell>
        </row>
      </sheetData>
      <sheetData sheetId="322">
        <row r="1">
          <cell r="A1" t="str">
            <v>ITEM</v>
          </cell>
        </row>
      </sheetData>
      <sheetData sheetId="323">
        <row r="1">
          <cell r="A1" t="str">
            <v>EQUIPO</v>
          </cell>
        </row>
      </sheetData>
      <sheetData sheetId="324">
        <row r="1">
          <cell r="A1" t="str">
            <v>ADMINISTRACION</v>
          </cell>
        </row>
      </sheetData>
      <sheetData sheetId="325">
        <row r="1">
          <cell r="A1" t="str">
            <v>EQUIPO</v>
          </cell>
        </row>
      </sheetData>
      <sheetData sheetId="326">
        <row r="2">
          <cell r="A2" t="str">
            <v>(ºF)</v>
          </cell>
        </row>
      </sheetData>
      <sheetData sheetId="327">
        <row r="4">
          <cell r="B4" t="str">
            <v xml:space="preserve"> Bisagra Pivotante </v>
          </cell>
        </row>
      </sheetData>
      <sheetData sheetId="328">
        <row r="1">
          <cell r="A1" t="str">
            <v>ITEM</v>
          </cell>
        </row>
      </sheetData>
      <sheetData sheetId="329">
        <row r="1">
          <cell r="A1" t="str">
            <v>EQUIPO</v>
          </cell>
        </row>
      </sheetData>
      <sheetData sheetId="330">
        <row r="1">
          <cell r="A1" t="str">
            <v>ITEM</v>
          </cell>
        </row>
      </sheetData>
      <sheetData sheetId="331">
        <row r="1">
          <cell r="A1" t="str">
            <v>EQUIPO</v>
          </cell>
        </row>
      </sheetData>
      <sheetData sheetId="332">
        <row r="1">
          <cell r="A1" t="str">
            <v>ITEM</v>
          </cell>
        </row>
      </sheetData>
      <sheetData sheetId="333">
        <row r="1">
          <cell r="A1" t="str">
            <v>EQUIPO</v>
          </cell>
        </row>
      </sheetData>
      <sheetData sheetId="334">
        <row r="1">
          <cell r="A1" t="str">
            <v>ADMINISTRACION</v>
          </cell>
        </row>
      </sheetData>
      <sheetData sheetId="335">
        <row r="1">
          <cell r="A1" t="str">
            <v>ADMINISTRACION</v>
          </cell>
        </row>
      </sheetData>
      <sheetData sheetId="336">
        <row r="1">
          <cell r="A1" t="str">
            <v>EQUIPO</v>
          </cell>
        </row>
      </sheetData>
      <sheetData sheetId="337">
        <row r="1">
          <cell r="A1" t="str">
            <v>ADMINISTRACION</v>
          </cell>
        </row>
      </sheetData>
      <sheetData sheetId="338"/>
      <sheetData sheetId="339">
        <row r="1">
          <cell r="A1" t="str">
            <v>ITEM</v>
          </cell>
        </row>
      </sheetData>
      <sheetData sheetId="340">
        <row r="1">
          <cell r="A1" t="str">
            <v>ITEM</v>
          </cell>
        </row>
      </sheetData>
      <sheetData sheetId="341">
        <row r="1">
          <cell r="A1" t="str">
            <v>EQUIPO</v>
          </cell>
        </row>
      </sheetData>
      <sheetData sheetId="342">
        <row r="1">
          <cell r="A1" t="str">
            <v>ADMINISTRACION</v>
          </cell>
        </row>
      </sheetData>
      <sheetData sheetId="343">
        <row r="1">
          <cell r="A1" t="str">
            <v>ITEM</v>
          </cell>
        </row>
      </sheetData>
      <sheetData sheetId="344">
        <row r="1">
          <cell r="A1" t="str">
            <v>ITEM</v>
          </cell>
        </row>
      </sheetData>
      <sheetData sheetId="345">
        <row r="1">
          <cell r="A1" t="str">
            <v>EQUIPO</v>
          </cell>
        </row>
      </sheetData>
      <sheetData sheetId="346">
        <row r="1">
          <cell r="A1" t="str">
            <v>ADMINISTRACION</v>
          </cell>
        </row>
      </sheetData>
      <sheetData sheetId="347">
        <row r="1">
          <cell r="A1" t="str">
            <v>ADMINISTRACION</v>
          </cell>
        </row>
      </sheetData>
      <sheetData sheetId="348"/>
      <sheetData sheetId="349"/>
      <sheetData sheetId="350"/>
      <sheetData sheetId="351">
        <row r="1">
          <cell r="A1" t="str">
            <v>ITEM</v>
          </cell>
        </row>
      </sheetData>
      <sheetData sheetId="352">
        <row r="1">
          <cell r="A1" t="str">
            <v>EQUIPO</v>
          </cell>
        </row>
      </sheetData>
      <sheetData sheetId="353">
        <row r="1">
          <cell r="A1" t="str">
            <v>ADMINISTRACION</v>
          </cell>
        </row>
      </sheetData>
      <sheetData sheetId="354">
        <row r="1">
          <cell r="A1" t="str">
            <v>ITEM</v>
          </cell>
        </row>
      </sheetData>
      <sheetData sheetId="355">
        <row r="1">
          <cell r="A1" t="str">
            <v>EQUIPO</v>
          </cell>
        </row>
      </sheetData>
      <sheetData sheetId="356">
        <row r="1">
          <cell r="A1" t="str">
            <v>ADMINISTRACION</v>
          </cell>
        </row>
      </sheetData>
      <sheetData sheetId="357">
        <row r="1">
          <cell r="A1" t="str">
            <v>ITEM</v>
          </cell>
        </row>
      </sheetData>
      <sheetData sheetId="358">
        <row r="1">
          <cell r="A1" t="str">
            <v>EQUIPO</v>
          </cell>
        </row>
      </sheetData>
      <sheetData sheetId="359">
        <row r="1">
          <cell r="A1" t="str">
            <v>ADMINISTRACION</v>
          </cell>
        </row>
      </sheetData>
      <sheetData sheetId="360"/>
      <sheetData sheetId="361">
        <row r="1">
          <cell r="A1" t="str">
            <v>ADMINISTRACION</v>
          </cell>
        </row>
      </sheetData>
      <sheetData sheetId="362">
        <row r="1">
          <cell r="A1" t="str">
            <v>EQUIPO</v>
          </cell>
        </row>
      </sheetData>
      <sheetData sheetId="363">
        <row r="1">
          <cell r="A1" t="str">
            <v>ADMINISTRACION</v>
          </cell>
        </row>
      </sheetData>
      <sheetData sheetId="364">
        <row r="1">
          <cell r="A1" t="str">
            <v>ITEM</v>
          </cell>
        </row>
      </sheetData>
      <sheetData sheetId="365">
        <row r="1">
          <cell r="A1" t="str">
            <v>EQUIPO</v>
          </cell>
        </row>
      </sheetData>
      <sheetData sheetId="366">
        <row r="1">
          <cell r="A1" t="str">
            <v>ADMINISTRACION</v>
          </cell>
        </row>
      </sheetData>
      <sheetData sheetId="367">
        <row r="2">
          <cell r="A2" t="str">
            <v>HOSPITAL HERNANDO MONCALEANO PERDOMO ETAPA 1</v>
          </cell>
        </row>
      </sheetData>
      <sheetData sheetId="368"/>
      <sheetData sheetId="369">
        <row r="2">
          <cell r="A2" t="str">
            <v>HOSPITAL HERNANDO MONCALEANO PERDOMO ETAPA 2 A</v>
          </cell>
        </row>
      </sheetData>
      <sheetData sheetId="370">
        <row r="1">
          <cell r="A1" t="str">
            <v>ITEM</v>
          </cell>
        </row>
      </sheetData>
      <sheetData sheetId="371">
        <row r="1">
          <cell r="A1" t="str">
            <v>EQUIPO</v>
          </cell>
        </row>
      </sheetData>
      <sheetData sheetId="372">
        <row r="1">
          <cell r="A1" t="str">
            <v>ADMINISTRACION</v>
          </cell>
        </row>
      </sheetData>
      <sheetData sheetId="373"/>
      <sheetData sheetId="374"/>
      <sheetData sheetId="375"/>
      <sheetData sheetId="376"/>
      <sheetData sheetId="377"/>
      <sheetData sheetId="378"/>
      <sheetData sheetId="379">
        <row r="1">
          <cell r="A1" t="str">
            <v>ITEM</v>
          </cell>
        </row>
      </sheetData>
      <sheetData sheetId="380">
        <row r="1">
          <cell r="A1" t="str">
            <v>EQUIPO</v>
          </cell>
        </row>
      </sheetData>
      <sheetData sheetId="381">
        <row r="1">
          <cell r="A1" t="str">
            <v>ADMINISTRACION</v>
          </cell>
        </row>
      </sheetData>
      <sheetData sheetId="382"/>
      <sheetData sheetId="383">
        <row r="4">
          <cell r="C4" t="str">
            <v>INTERVENTORIA TECNICO ADMINISTRATIVA PARA LA CONSTRUCCION, INSTALACION DE EQUIPOS, PRUEBAS Y PUESTA EN MARCHA DEL SISTEMA DE SECTORIZACION DEL OLEODUCTO TRANSANDINO.</v>
          </cell>
        </row>
      </sheetData>
      <sheetData sheetId="384"/>
      <sheetData sheetId="385" refreshError="1"/>
      <sheetData sheetId="386"/>
      <sheetData sheetId="387">
        <row r="1">
          <cell r="B1" t="str">
            <v>CTO-102-2002</v>
          </cell>
        </row>
      </sheetData>
      <sheetData sheetId="388"/>
      <sheetData sheetId="389">
        <row r="1">
          <cell r="A1" t="str">
            <v>ITEM</v>
          </cell>
        </row>
      </sheetData>
      <sheetData sheetId="390">
        <row r="1">
          <cell r="A1" t="str">
            <v>EQUIPO</v>
          </cell>
        </row>
      </sheetData>
      <sheetData sheetId="391">
        <row r="1">
          <cell r="A1" t="str">
            <v>ADMINISTRACION</v>
          </cell>
        </row>
      </sheetData>
      <sheetData sheetId="392">
        <row r="1">
          <cell r="A1" t="str">
            <v>ITEM</v>
          </cell>
        </row>
      </sheetData>
      <sheetData sheetId="393">
        <row r="1">
          <cell r="A1" t="str">
            <v>EQUIPO</v>
          </cell>
        </row>
      </sheetData>
      <sheetData sheetId="394">
        <row r="1">
          <cell r="A1" t="str">
            <v>ITEM</v>
          </cell>
        </row>
      </sheetData>
      <sheetData sheetId="395" refreshError="1"/>
      <sheetData sheetId="396">
        <row r="1">
          <cell r="A1" t="str">
            <v>EQUIPO</v>
          </cell>
        </row>
      </sheetData>
      <sheetData sheetId="397" refreshError="1"/>
      <sheetData sheetId="398"/>
      <sheetData sheetId="399"/>
      <sheetData sheetId="400">
        <row r="4">
          <cell r="B4" t="str">
            <v xml:space="preserve"> Bisagra Pivotante </v>
          </cell>
        </row>
      </sheetData>
      <sheetData sheetId="401">
        <row r="4">
          <cell r="E4" t="str">
            <v>GUPCO</v>
          </cell>
        </row>
      </sheetData>
      <sheetData sheetId="402"/>
      <sheetData sheetId="403">
        <row r="2">
          <cell r="A2" t="str">
            <v>ACTA No</v>
          </cell>
        </row>
      </sheetData>
      <sheetData sheetId="404"/>
      <sheetData sheetId="405"/>
      <sheetData sheetId="406"/>
      <sheetData sheetId="407">
        <row r="3">
          <cell r="B3">
            <v>200</v>
          </cell>
        </row>
      </sheetData>
      <sheetData sheetId="408">
        <row r="1">
          <cell r="A1" t="str">
            <v>ITEM</v>
          </cell>
        </row>
      </sheetData>
      <sheetData sheetId="409">
        <row r="1">
          <cell r="A1" t="str">
            <v>EQUIPO</v>
          </cell>
        </row>
      </sheetData>
      <sheetData sheetId="410">
        <row r="1">
          <cell r="A1" t="str">
            <v>ADMINISTRACION</v>
          </cell>
        </row>
      </sheetData>
      <sheetData sheetId="411">
        <row r="33">
          <cell r="C33">
            <v>0.77967625899280601</v>
          </cell>
        </row>
      </sheetData>
      <sheetData sheetId="412">
        <row r="4">
          <cell r="B4" t="str">
            <v xml:space="preserve"> Bisagra Pivotante </v>
          </cell>
        </row>
      </sheetData>
      <sheetData sheetId="413">
        <row r="33">
          <cell r="C33">
            <v>0.77967625899280601</v>
          </cell>
        </row>
      </sheetData>
      <sheetData sheetId="414"/>
      <sheetData sheetId="415"/>
      <sheetData sheetId="416">
        <row r="1">
          <cell r="A1" t="str">
            <v>ITEM</v>
          </cell>
        </row>
      </sheetData>
      <sheetData sheetId="417">
        <row r="1">
          <cell r="A1" t="str">
            <v>EQUIPO</v>
          </cell>
        </row>
      </sheetData>
      <sheetData sheetId="418">
        <row r="1">
          <cell r="A1" t="str">
            <v>ADMINISTRACION</v>
          </cell>
        </row>
      </sheetData>
      <sheetData sheetId="419">
        <row r="1">
          <cell r="A1" t="str">
            <v>ITEM</v>
          </cell>
        </row>
      </sheetData>
      <sheetData sheetId="420">
        <row r="1">
          <cell r="A1" t="str">
            <v>EQUIPO</v>
          </cell>
        </row>
      </sheetData>
      <sheetData sheetId="421">
        <row r="1">
          <cell r="A1" t="str">
            <v>ADMINISTRACION</v>
          </cell>
        </row>
      </sheetData>
      <sheetData sheetId="422"/>
      <sheetData sheetId="423"/>
      <sheetData sheetId="424"/>
      <sheetData sheetId="425"/>
      <sheetData sheetId="426" refreshError="1"/>
      <sheetData sheetId="427"/>
      <sheetData sheetId="428">
        <row r="1">
          <cell r="A1" t="str">
            <v>ITEM</v>
          </cell>
        </row>
      </sheetData>
      <sheetData sheetId="429">
        <row r="1">
          <cell r="A1" t="str">
            <v>EQUIPO</v>
          </cell>
        </row>
      </sheetData>
      <sheetData sheetId="430">
        <row r="1">
          <cell r="A1" t="str">
            <v>ADMINISTRACION</v>
          </cell>
        </row>
      </sheetData>
      <sheetData sheetId="431"/>
      <sheetData sheetId="432"/>
      <sheetData sheetId="433"/>
      <sheetData sheetId="434"/>
      <sheetData sheetId="435"/>
      <sheetData sheetId="436"/>
      <sheetData sheetId="437"/>
      <sheetData sheetId="438"/>
      <sheetData sheetId="439"/>
      <sheetData sheetId="440"/>
      <sheetData sheetId="441">
        <row r="1">
          <cell r="A1" t="str">
            <v>ITEM</v>
          </cell>
        </row>
      </sheetData>
      <sheetData sheetId="442">
        <row r="1">
          <cell r="A1" t="str">
            <v>EQUIPO</v>
          </cell>
        </row>
      </sheetData>
      <sheetData sheetId="443">
        <row r="1">
          <cell r="A1" t="str">
            <v>ADMINISTRACION</v>
          </cell>
        </row>
      </sheetData>
      <sheetData sheetId="444"/>
      <sheetData sheetId="445"/>
      <sheetData sheetId="446">
        <row r="51">
          <cell r="D51">
            <v>698</v>
          </cell>
        </row>
      </sheetData>
      <sheetData sheetId="447"/>
      <sheetData sheetId="448">
        <row r="1">
          <cell r="A1" t="str">
            <v>MATERIALES</v>
          </cell>
        </row>
      </sheetData>
      <sheetData sheetId="449"/>
      <sheetData sheetId="450">
        <row r="1">
          <cell r="A1" t="str">
            <v>INSTITUTO NACIONAL DE VIAS</v>
          </cell>
        </row>
      </sheetData>
      <sheetData sheetId="451"/>
      <sheetData sheetId="452"/>
      <sheetData sheetId="453">
        <row r="1">
          <cell r="A1" t="str">
            <v>ITEM</v>
          </cell>
        </row>
      </sheetData>
      <sheetData sheetId="454">
        <row r="1">
          <cell r="A1" t="str">
            <v>EQUIPO</v>
          </cell>
        </row>
      </sheetData>
      <sheetData sheetId="455">
        <row r="1">
          <cell r="A1" t="str">
            <v>ADMINISTRACION</v>
          </cell>
        </row>
      </sheetData>
      <sheetData sheetId="456"/>
      <sheetData sheetId="457"/>
      <sheetData sheetId="458"/>
      <sheetData sheetId="459">
        <row r="1">
          <cell r="A1" t="str">
            <v>ITEM</v>
          </cell>
        </row>
      </sheetData>
      <sheetData sheetId="460">
        <row r="1">
          <cell r="A1" t="str">
            <v>INSTITUTO NACIONAL DE VIAS</v>
          </cell>
        </row>
      </sheetData>
      <sheetData sheetId="461">
        <row r="1">
          <cell r="A1" t="str">
            <v>ADMINISTRACION</v>
          </cell>
        </row>
      </sheetData>
      <sheetData sheetId="462"/>
      <sheetData sheetId="463">
        <row r="1">
          <cell r="A1" t="str">
            <v>ITEM</v>
          </cell>
        </row>
      </sheetData>
      <sheetData sheetId="464"/>
      <sheetData sheetId="465">
        <row r="1">
          <cell r="B1" t="str">
            <v>CTO-102-2002</v>
          </cell>
        </row>
      </sheetData>
      <sheetData sheetId="466">
        <row r="1">
          <cell r="A1" t="str">
            <v>EQUIPO</v>
          </cell>
        </row>
      </sheetData>
      <sheetData sheetId="467">
        <row r="1">
          <cell r="A1" t="str">
            <v>EQUIPO</v>
          </cell>
        </row>
      </sheetData>
      <sheetData sheetId="468">
        <row r="1">
          <cell r="A1" t="str">
            <v>ADMINISTRACION</v>
          </cell>
        </row>
      </sheetData>
      <sheetData sheetId="469">
        <row r="1">
          <cell r="A1" t="str">
            <v>ITEM</v>
          </cell>
        </row>
      </sheetData>
      <sheetData sheetId="470"/>
      <sheetData sheetId="471"/>
      <sheetData sheetId="472">
        <row r="1">
          <cell r="A1" t="str">
            <v>INSTITUTO NACIONAL DE VIAS</v>
          </cell>
        </row>
      </sheetData>
      <sheetData sheetId="473"/>
      <sheetData sheetId="474"/>
      <sheetData sheetId="475">
        <row r="1">
          <cell r="A1" t="str">
            <v>EQUIPO</v>
          </cell>
        </row>
      </sheetData>
      <sheetData sheetId="476"/>
      <sheetData sheetId="477"/>
      <sheetData sheetId="478"/>
      <sheetData sheetId="479"/>
      <sheetData sheetId="480"/>
      <sheetData sheetId="481"/>
      <sheetData sheetId="482">
        <row r="1">
          <cell r="A1" t="str">
            <v>ITEM</v>
          </cell>
        </row>
      </sheetData>
      <sheetData sheetId="483">
        <row r="1">
          <cell r="A1" t="str">
            <v>INSTITUTO NACIONAL DE VIAS</v>
          </cell>
        </row>
      </sheetData>
      <sheetData sheetId="484"/>
      <sheetData sheetId="485"/>
      <sheetData sheetId="486"/>
      <sheetData sheetId="487"/>
      <sheetData sheetId="488">
        <row r="1">
          <cell r="A1" t="str">
            <v>ITEM</v>
          </cell>
        </row>
      </sheetData>
      <sheetData sheetId="489">
        <row r="1">
          <cell r="A1" t="str">
            <v>EQUIPO</v>
          </cell>
        </row>
      </sheetData>
      <sheetData sheetId="490">
        <row r="1">
          <cell r="A1" t="str">
            <v>ADMINISTRACION</v>
          </cell>
        </row>
      </sheetData>
      <sheetData sheetId="491">
        <row r="1">
          <cell r="A1" t="str">
            <v>ABRAZADERA DE SALIDA TIPO 1</v>
          </cell>
        </row>
      </sheetData>
      <sheetData sheetId="492"/>
      <sheetData sheetId="493"/>
      <sheetData sheetId="494"/>
      <sheetData sheetId="495">
        <row r="33">
          <cell r="C33">
            <v>0.77967625899280601</v>
          </cell>
        </row>
      </sheetData>
      <sheetData sheetId="496">
        <row r="1">
          <cell r="A1" t="str">
            <v>INSTITUTO NACIONAL DE VIAS</v>
          </cell>
        </row>
      </sheetData>
      <sheetData sheetId="497">
        <row r="1">
          <cell r="A1" t="str">
            <v>EQUIPO</v>
          </cell>
        </row>
      </sheetData>
      <sheetData sheetId="498">
        <row r="1">
          <cell r="A1" t="str">
            <v>ADMINISTRACION</v>
          </cell>
        </row>
      </sheetData>
      <sheetData sheetId="499"/>
      <sheetData sheetId="500"/>
      <sheetData sheetId="501"/>
      <sheetData sheetId="502">
        <row r="1">
          <cell r="A1" t="str">
            <v>EQUIPO</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row r="6">
          <cell r="A6" t="str">
            <v>TOPÓGRAFO</v>
          </cell>
        </row>
      </sheetData>
      <sheetData sheetId="517"/>
      <sheetData sheetId="518"/>
      <sheetData sheetId="519"/>
      <sheetData sheetId="520"/>
      <sheetData sheetId="521"/>
      <sheetData sheetId="522">
        <row r="1">
          <cell r="A1" t="str">
            <v>ITEM</v>
          </cell>
        </row>
      </sheetData>
      <sheetData sheetId="523">
        <row r="1">
          <cell r="A1" t="str">
            <v>EQUIPO</v>
          </cell>
        </row>
      </sheetData>
      <sheetData sheetId="524">
        <row r="1">
          <cell r="A1" t="str">
            <v>ADMINISTRACION</v>
          </cell>
        </row>
      </sheetData>
      <sheetData sheetId="525">
        <row r="1">
          <cell r="A1" t="str">
            <v>EQUIPO</v>
          </cell>
        </row>
      </sheetData>
      <sheetData sheetId="526">
        <row r="1">
          <cell r="A1" t="str">
            <v>ADMINISTRACION</v>
          </cell>
        </row>
      </sheetData>
      <sheetData sheetId="527">
        <row r="21">
          <cell r="G21" t="b">
            <v>0</v>
          </cell>
        </row>
      </sheetData>
      <sheetData sheetId="528"/>
      <sheetData sheetId="529"/>
      <sheetData sheetId="530"/>
      <sheetData sheetId="531"/>
      <sheetData sheetId="532">
        <row r="1">
          <cell r="B1" t="str">
            <v>CTO-102-2002</v>
          </cell>
        </row>
      </sheetData>
      <sheetData sheetId="533">
        <row r="7">
          <cell r="A7" t="str">
            <v>Herramientas Menores</v>
          </cell>
        </row>
      </sheetData>
      <sheetData sheetId="534">
        <row r="5">
          <cell r="A5">
            <v>1</v>
          </cell>
        </row>
      </sheetData>
      <sheetData sheetId="535">
        <row r="1">
          <cell r="A1" t="str">
            <v>ITEM</v>
          </cell>
        </row>
      </sheetData>
      <sheetData sheetId="536">
        <row r="1">
          <cell r="A1" t="str">
            <v>ITEM</v>
          </cell>
        </row>
      </sheetData>
      <sheetData sheetId="537">
        <row r="1">
          <cell r="A1" t="str">
            <v>EQUIPO</v>
          </cell>
        </row>
      </sheetData>
      <sheetData sheetId="538">
        <row r="1">
          <cell r="A1" t="str">
            <v>ADMINISTRACION</v>
          </cell>
        </row>
      </sheetData>
      <sheetData sheetId="539">
        <row r="1">
          <cell r="B1" t="str">
            <v>CTO-102-2002</v>
          </cell>
        </row>
      </sheetData>
      <sheetData sheetId="540"/>
      <sheetData sheetId="541">
        <row r="168">
          <cell r="D168">
            <v>10046</v>
          </cell>
        </row>
      </sheetData>
      <sheetData sheetId="542"/>
      <sheetData sheetId="543">
        <row r="1">
          <cell r="A1" t="str">
            <v>ITEM</v>
          </cell>
        </row>
      </sheetData>
      <sheetData sheetId="544">
        <row r="1">
          <cell r="A1" t="str">
            <v>ABRAZADERA DE SALIDA TIPO 1</v>
          </cell>
        </row>
      </sheetData>
      <sheetData sheetId="545">
        <row r="1">
          <cell r="A1" t="str">
            <v>ADMINISTRACION</v>
          </cell>
        </row>
      </sheetData>
      <sheetData sheetId="546"/>
      <sheetData sheetId="547">
        <row r="1">
          <cell r="A1" t="str">
            <v>ITEM</v>
          </cell>
        </row>
      </sheetData>
      <sheetData sheetId="548">
        <row r="1">
          <cell r="A1" t="str">
            <v>EQUIPO</v>
          </cell>
        </row>
      </sheetData>
      <sheetData sheetId="549">
        <row r="1">
          <cell r="A1" t="str">
            <v>ITEM</v>
          </cell>
        </row>
      </sheetData>
      <sheetData sheetId="550">
        <row r="1">
          <cell r="A1" t="str">
            <v>EQUIPO</v>
          </cell>
        </row>
      </sheetData>
      <sheetData sheetId="551">
        <row r="1">
          <cell r="A1" t="str">
            <v>ADMINISTRACION</v>
          </cell>
        </row>
      </sheetData>
      <sheetData sheetId="552">
        <row r="5">
          <cell r="E5" t="str">
            <v>CANTIDAD</v>
          </cell>
        </row>
      </sheetData>
      <sheetData sheetId="553">
        <row r="5">
          <cell r="E5" t="str">
            <v>CANTIDAD</v>
          </cell>
        </row>
      </sheetData>
      <sheetData sheetId="554">
        <row r="5">
          <cell r="E5" t="str">
            <v>CANTIDAD</v>
          </cell>
        </row>
      </sheetData>
      <sheetData sheetId="555">
        <row r="5">
          <cell r="E5" t="str">
            <v>CANTIDAD</v>
          </cell>
        </row>
      </sheetData>
      <sheetData sheetId="556">
        <row r="1">
          <cell r="A1" t="str">
            <v>ITEM</v>
          </cell>
        </row>
      </sheetData>
      <sheetData sheetId="557">
        <row r="1">
          <cell r="A1" t="str">
            <v>ITEM</v>
          </cell>
        </row>
      </sheetData>
      <sheetData sheetId="558">
        <row r="1">
          <cell r="A1" t="str">
            <v>EQUIPO</v>
          </cell>
        </row>
      </sheetData>
      <sheetData sheetId="559">
        <row r="1">
          <cell r="A1" t="str">
            <v>ITEM</v>
          </cell>
        </row>
      </sheetData>
      <sheetData sheetId="560">
        <row r="1">
          <cell r="A1" t="str">
            <v>EQUIPO</v>
          </cell>
        </row>
      </sheetData>
      <sheetData sheetId="561">
        <row r="1">
          <cell r="A1" t="str">
            <v>ADMINISTRACION</v>
          </cell>
        </row>
      </sheetData>
      <sheetData sheetId="562">
        <row r="1">
          <cell r="A1" t="str">
            <v>EQUIPO</v>
          </cell>
        </row>
      </sheetData>
      <sheetData sheetId="563">
        <row r="1">
          <cell r="A1" t="str">
            <v>ADMINISTRACION</v>
          </cell>
        </row>
      </sheetData>
      <sheetData sheetId="564">
        <row r="1">
          <cell r="A1" t="str">
            <v>ITEM</v>
          </cell>
        </row>
      </sheetData>
      <sheetData sheetId="565">
        <row r="1">
          <cell r="A1" t="str">
            <v>EQUIPO</v>
          </cell>
        </row>
      </sheetData>
      <sheetData sheetId="566">
        <row r="1">
          <cell r="A1" t="str">
            <v>ADMINISTRACION</v>
          </cell>
        </row>
      </sheetData>
      <sheetData sheetId="567">
        <row r="5">
          <cell r="A5">
            <v>1</v>
          </cell>
        </row>
      </sheetData>
      <sheetData sheetId="568"/>
      <sheetData sheetId="569">
        <row r="1">
          <cell r="A1" t="str">
            <v>ITEM</v>
          </cell>
        </row>
      </sheetData>
      <sheetData sheetId="570">
        <row r="1">
          <cell r="A1" t="str">
            <v>EQUIPO</v>
          </cell>
        </row>
      </sheetData>
      <sheetData sheetId="571">
        <row r="1">
          <cell r="A1" t="str">
            <v>ITEM</v>
          </cell>
        </row>
      </sheetData>
      <sheetData sheetId="572">
        <row r="1">
          <cell r="A1" t="str">
            <v>EQUIPO</v>
          </cell>
        </row>
      </sheetData>
      <sheetData sheetId="573">
        <row r="1">
          <cell r="A1" t="str">
            <v>ADMINISTRACION</v>
          </cell>
        </row>
      </sheetData>
      <sheetData sheetId="574">
        <row r="1">
          <cell r="A1" t="str">
            <v>ITEM</v>
          </cell>
        </row>
      </sheetData>
      <sheetData sheetId="575">
        <row r="1">
          <cell r="A1" t="str">
            <v>EQUIPO</v>
          </cell>
        </row>
      </sheetData>
      <sheetData sheetId="576">
        <row r="1">
          <cell r="A1" t="str">
            <v>ADMINISTRACION</v>
          </cell>
        </row>
      </sheetData>
      <sheetData sheetId="577"/>
      <sheetData sheetId="578">
        <row r="1">
          <cell r="A1" t="str">
            <v>ITEM</v>
          </cell>
        </row>
      </sheetData>
      <sheetData sheetId="579">
        <row r="1">
          <cell r="A1" t="str">
            <v>EQUIPO</v>
          </cell>
        </row>
      </sheetData>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ow r="1">
          <cell r="B1" t="str">
            <v>CTO-102-2002</v>
          </cell>
        </row>
      </sheetData>
      <sheetData sheetId="592">
        <row r="52">
          <cell r="H52">
            <v>117768</v>
          </cell>
        </row>
      </sheetData>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1">
          <cell r="A1" t="str">
            <v>ITEM</v>
          </cell>
        </row>
      </sheetData>
      <sheetData sheetId="629">
        <row r="1">
          <cell r="A1" t="str">
            <v>EQUIPO</v>
          </cell>
        </row>
      </sheetData>
      <sheetData sheetId="630">
        <row r="1">
          <cell r="A1" t="str">
            <v>ADMINISTRACION</v>
          </cell>
        </row>
      </sheetData>
      <sheetData sheetId="631">
        <row r="1">
          <cell r="B1" t="str">
            <v>CTO-102-2002</v>
          </cell>
        </row>
      </sheetData>
      <sheetData sheetId="632"/>
      <sheetData sheetId="633">
        <row r="33">
          <cell r="C33">
            <v>0.77967625899280601</v>
          </cell>
        </row>
      </sheetData>
      <sheetData sheetId="634">
        <row r="33">
          <cell r="C33">
            <v>0.77967625899280601</v>
          </cell>
        </row>
      </sheetData>
      <sheetData sheetId="635">
        <row r="1">
          <cell r="A1" t="str">
            <v>1P</v>
          </cell>
        </row>
      </sheetData>
      <sheetData sheetId="636">
        <row r="33">
          <cell r="C33">
            <v>0.77967625899280601</v>
          </cell>
        </row>
      </sheetData>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1">
          <cell r="A1" t="str">
            <v>ITEM</v>
          </cell>
        </row>
      </sheetData>
      <sheetData sheetId="681">
        <row r="1">
          <cell r="A1" t="str">
            <v>EQUIPO</v>
          </cell>
        </row>
      </sheetData>
      <sheetData sheetId="682">
        <row r="1">
          <cell r="A1" t="str">
            <v>ADMINISTRACION</v>
          </cell>
        </row>
      </sheetData>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ow r="1">
          <cell r="A1" t="str">
            <v>INSTITUTO NACIONAL DE VIAS</v>
          </cell>
        </row>
      </sheetData>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row r="168">
          <cell r="D168">
            <v>0.16</v>
          </cell>
        </row>
      </sheetData>
      <sheetData sheetId="890">
        <row r="168">
          <cell r="D168">
            <v>0.16</v>
          </cell>
        </row>
      </sheetData>
      <sheetData sheetId="891">
        <row r="7">
          <cell r="B7">
            <v>1</v>
          </cell>
        </row>
      </sheetData>
      <sheetData sheetId="892">
        <row r="7">
          <cell r="B7">
            <v>1</v>
          </cell>
        </row>
      </sheetData>
      <sheetData sheetId="893">
        <row r="33">
          <cell r="G33">
            <v>0.59504299999999999</v>
          </cell>
        </row>
      </sheetData>
      <sheetData sheetId="894"/>
      <sheetData sheetId="895"/>
      <sheetData sheetId="896"/>
      <sheetData sheetId="897"/>
      <sheetData sheetId="898">
        <row r="8">
          <cell r="A8">
            <v>2.1</v>
          </cell>
        </row>
      </sheetData>
      <sheetData sheetId="899">
        <row r="8">
          <cell r="A8">
            <v>3.1</v>
          </cell>
        </row>
      </sheetData>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row r="1">
          <cell r="A1" t="str">
            <v>ADMINISTRACION</v>
          </cell>
        </row>
      </sheetData>
      <sheetData sheetId="908">
        <row r="1">
          <cell r="A1" t="str">
            <v>ADMINISTRACION</v>
          </cell>
        </row>
      </sheetData>
      <sheetData sheetId="909"/>
      <sheetData sheetId="910"/>
      <sheetData sheetId="911">
        <row r="1">
          <cell r="A1" t="str">
            <v>LISTADO DE INSUMOS GENERAL</v>
          </cell>
        </row>
      </sheetData>
      <sheetData sheetId="912"/>
      <sheetData sheetId="913"/>
      <sheetData sheetId="914"/>
      <sheetData sheetId="915"/>
      <sheetData sheetId="916"/>
      <sheetData sheetId="917"/>
      <sheetData sheetId="918"/>
      <sheetData sheetId="919"/>
      <sheetData sheetId="920"/>
      <sheetData sheetId="921"/>
      <sheetData sheetId="922"/>
      <sheetData sheetId="923"/>
      <sheetData sheetId="924">
        <row r="1">
          <cell r="A1" t="str">
            <v>ITEM</v>
          </cell>
        </row>
      </sheetData>
      <sheetData sheetId="925">
        <row r="1">
          <cell r="A1" t="str">
            <v>ITEM</v>
          </cell>
        </row>
      </sheetData>
      <sheetData sheetId="926">
        <row r="1">
          <cell r="A1" t="str">
            <v>EQUIPO</v>
          </cell>
        </row>
      </sheetData>
      <sheetData sheetId="927">
        <row r="1">
          <cell r="A1" t="str">
            <v>ADMINISTRACION</v>
          </cell>
        </row>
      </sheetData>
      <sheetData sheetId="928"/>
      <sheetData sheetId="929">
        <row r="1">
          <cell r="A1" t="str">
            <v>ITEM</v>
          </cell>
        </row>
      </sheetData>
      <sheetData sheetId="930">
        <row r="1">
          <cell r="A1" t="str">
            <v>EQUIPO</v>
          </cell>
        </row>
      </sheetData>
      <sheetData sheetId="931">
        <row r="1">
          <cell r="A1" t="str">
            <v>ADMINISTRACION</v>
          </cell>
        </row>
      </sheetData>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row r="1">
          <cell r="A1" t="str">
            <v>EQUIPO</v>
          </cell>
        </row>
      </sheetData>
      <sheetData sheetId="938">
        <row r="1">
          <cell r="A1" t="str">
            <v>ADMINISTRACION</v>
          </cell>
        </row>
      </sheetData>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row r="1">
          <cell r="A1" t="str">
            <v>INSTITUTO NACIONAL DE VIAS</v>
          </cell>
        </row>
      </sheetData>
      <sheetData sheetId="950">
        <row r="1">
          <cell r="A1" t="str">
            <v>ADMINISTRACION</v>
          </cell>
        </row>
      </sheetData>
      <sheetData sheetId="951"/>
      <sheetData sheetId="952"/>
      <sheetData sheetId="953"/>
      <sheetData sheetId="954"/>
      <sheetData sheetId="955"/>
      <sheetData sheetId="956"/>
      <sheetData sheetId="957">
        <row r="1">
          <cell r="A1" t="str">
            <v>ITEM</v>
          </cell>
        </row>
      </sheetData>
      <sheetData sheetId="958">
        <row r="1">
          <cell r="A1" t="str">
            <v>EQUIPO</v>
          </cell>
        </row>
      </sheetData>
      <sheetData sheetId="959">
        <row r="1">
          <cell r="A1" t="str">
            <v>ADMINISTRACION</v>
          </cell>
        </row>
      </sheetData>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row r="18">
          <cell r="C18">
            <v>9000</v>
          </cell>
        </row>
      </sheetData>
      <sheetData sheetId="1028">
        <row r="154">
          <cell r="G154">
            <v>12880</v>
          </cell>
        </row>
      </sheetData>
      <sheetData sheetId="1029"/>
      <sheetData sheetId="1030"/>
      <sheetData sheetId="1031"/>
      <sheetData sheetId="1032"/>
      <sheetData sheetId="1033"/>
      <sheetData sheetId="1034"/>
      <sheetData sheetId="1035"/>
      <sheetData sheetId="1036">
        <row r="18">
          <cell r="C18">
            <v>7000</v>
          </cell>
        </row>
      </sheetData>
      <sheetData sheetId="1037">
        <row r="6">
          <cell r="X6">
            <v>18397.48</v>
          </cell>
        </row>
      </sheetData>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ow r="18">
          <cell r="C18">
            <v>7000</v>
          </cell>
        </row>
      </sheetData>
      <sheetData sheetId="1052"/>
      <sheetData sheetId="1053">
        <row r="1">
          <cell r="A1" t="str">
            <v>EQUIPO</v>
          </cell>
        </row>
      </sheetData>
      <sheetData sheetId="1054">
        <row r="1">
          <cell r="A1" t="str">
            <v>ADMINISTRACION</v>
          </cell>
        </row>
      </sheetData>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efreshError="1"/>
      <sheetData sheetId="1065"/>
      <sheetData sheetId="1066"/>
      <sheetData sheetId="1067"/>
      <sheetData sheetId="1068"/>
      <sheetData sheetId="1069"/>
      <sheetData sheetId="1070"/>
      <sheetData sheetId="1071"/>
      <sheetData sheetId="1072"/>
      <sheetData sheetId="1073"/>
      <sheetData sheetId="1074"/>
      <sheetData sheetId="1075" refreshError="1"/>
      <sheetData sheetId="1076" refreshError="1"/>
      <sheetData sheetId="1077"/>
      <sheetData sheetId="1078"/>
      <sheetData sheetId="1079"/>
      <sheetData sheetId="1080"/>
      <sheetData sheetId="1081"/>
      <sheetData sheetId="1082" refreshError="1"/>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row r="41">
          <cell r="H41">
            <v>1719.2219460730605</v>
          </cell>
        </row>
      </sheetData>
      <sheetData sheetId="1310">
        <row r="44">
          <cell r="H44">
            <v>747796</v>
          </cell>
        </row>
      </sheetData>
      <sheetData sheetId="1311">
        <row r="5">
          <cell r="E5" t="str">
            <v>CANTIDAD</v>
          </cell>
        </row>
      </sheetData>
      <sheetData sheetId="1312">
        <row r="5">
          <cell r="E5" t="str">
            <v>CANTIDAD</v>
          </cell>
        </row>
      </sheetData>
      <sheetData sheetId="1313"/>
      <sheetData sheetId="1314"/>
      <sheetData sheetId="1315"/>
      <sheetData sheetId="1316"/>
      <sheetData sheetId="1317"/>
      <sheetData sheetId="1318">
        <row r="21">
          <cell r="G21" t="b">
            <v>0</v>
          </cell>
        </row>
      </sheetData>
      <sheetData sheetId="1319"/>
      <sheetData sheetId="1320"/>
      <sheetData sheetId="1321"/>
      <sheetData sheetId="1322"/>
      <sheetData sheetId="1323"/>
      <sheetData sheetId="1324">
        <row r="5">
          <cell r="A5" t="str">
            <v>Desperdicio</v>
          </cell>
        </row>
      </sheetData>
      <sheetData sheetId="1325">
        <row r="7">
          <cell r="A7" t="str">
            <v>Herramientas Menores</v>
          </cell>
        </row>
      </sheetData>
      <sheetData sheetId="1326"/>
      <sheetData sheetId="1327">
        <row r="18">
          <cell r="C18">
            <v>7000</v>
          </cell>
        </row>
      </sheetData>
      <sheetData sheetId="1328"/>
      <sheetData sheetId="1329">
        <row r="18">
          <cell r="C18">
            <v>7000</v>
          </cell>
        </row>
      </sheetData>
      <sheetData sheetId="1330"/>
      <sheetData sheetId="1331"/>
      <sheetData sheetId="1332"/>
      <sheetData sheetId="1333">
        <row r="21">
          <cell r="G21" t="b">
            <v>0</v>
          </cell>
        </row>
      </sheetData>
      <sheetData sheetId="1334"/>
      <sheetData sheetId="1335">
        <row r="21">
          <cell r="G21" t="b">
            <v>0</v>
          </cell>
        </row>
      </sheetData>
      <sheetData sheetId="1336"/>
      <sheetData sheetId="1337"/>
      <sheetData sheetId="1338"/>
      <sheetData sheetId="1339">
        <row r="5">
          <cell r="A5" t="str">
            <v>Desperdicio</v>
          </cell>
        </row>
      </sheetData>
      <sheetData sheetId="1340">
        <row r="7">
          <cell r="A7" t="str">
            <v>Herramientas Menores</v>
          </cell>
        </row>
      </sheetData>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row r="18">
          <cell r="C18">
            <v>7000</v>
          </cell>
        </row>
      </sheetData>
      <sheetData sheetId="1372"/>
      <sheetData sheetId="1373">
        <row r="18">
          <cell r="C18">
            <v>7000</v>
          </cell>
        </row>
      </sheetData>
      <sheetData sheetId="1374"/>
      <sheetData sheetId="1375"/>
      <sheetData sheetId="1376"/>
      <sheetData sheetId="1377" refreshError="1"/>
      <sheetData sheetId="1378" refreshError="1"/>
      <sheetData sheetId="1379">
        <row r="6">
          <cell r="H6">
            <v>1</v>
          </cell>
        </row>
      </sheetData>
      <sheetData sheetId="1380"/>
      <sheetData sheetId="1381"/>
      <sheetData sheetId="1382"/>
      <sheetData sheetId="1383"/>
      <sheetData sheetId="1384"/>
      <sheetData sheetId="1385">
        <row r="6">
          <cell r="B6">
            <v>200.1</v>
          </cell>
        </row>
      </sheetData>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row r="18">
          <cell r="C18">
            <v>7000</v>
          </cell>
        </row>
      </sheetData>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ow r="36">
          <cell r="G36">
            <v>310000.00000097335</v>
          </cell>
        </row>
      </sheetData>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ow r="1">
          <cell r="B1" t="str">
            <v>CTO-102-2002</v>
          </cell>
        </row>
      </sheetData>
      <sheetData sheetId="1999"/>
      <sheetData sheetId="2000"/>
      <sheetData sheetId="2001"/>
      <sheetData sheetId="2002"/>
      <sheetData sheetId="2003"/>
      <sheetData sheetId="2004"/>
      <sheetData sheetId="2005"/>
      <sheetData sheetId="2006"/>
      <sheetData sheetId="2007"/>
      <sheetData sheetId="2008"/>
      <sheetData sheetId="2009"/>
      <sheetData sheetId="2010">
        <row r="2">
          <cell r="A2" t="str">
            <v>ACTA No</v>
          </cell>
        </row>
      </sheetData>
      <sheetData sheetId="2011"/>
      <sheetData sheetId="2012"/>
      <sheetData sheetId="2013"/>
      <sheetData sheetId="2014"/>
      <sheetData sheetId="2015"/>
      <sheetData sheetId="2016"/>
      <sheetData sheetId="2017"/>
      <sheetData sheetId="2018"/>
      <sheetData sheetId="2019">
        <row r="2">
          <cell r="A2" t="str">
            <v>ACTA No</v>
          </cell>
        </row>
      </sheetData>
      <sheetData sheetId="2020">
        <row r="1">
          <cell r="B1" t="str">
            <v>CTO-102-2002</v>
          </cell>
        </row>
      </sheetData>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sheetData sheetId="2039" refreshError="1"/>
      <sheetData sheetId="2040">
        <row r="1">
          <cell r="A1" t="str">
            <v>Name</v>
          </cell>
        </row>
      </sheetData>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row r="3">
          <cell r="B3">
            <v>200</v>
          </cell>
        </row>
      </sheetData>
      <sheetData sheetId="2066">
        <row r="1">
          <cell r="A1" t="str">
            <v>Name</v>
          </cell>
        </row>
      </sheetData>
      <sheetData sheetId="2067"/>
      <sheetData sheetId="2068">
        <row r="1">
          <cell r="A1" t="str">
            <v>ADMINISTRACION</v>
          </cell>
        </row>
      </sheetData>
      <sheetData sheetId="2069"/>
      <sheetData sheetId="2070"/>
      <sheetData sheetId="207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sheetData sheetId="2089" refreshError="1"/>
      <sheetData sheetId="2090"/>
      <sheetData sheetId="2091"/>
      <sheetData sheetId="2092">
        <row r="1">
          <cell r="A1" t="str">
            <v>ITEM</v>
          </cell>
        </row>
      </sheetData>
      <sheetData sheetId="2093">
        <row r="1">
          <cell r="A1" t="str">
            <v>EQUIPO</v>
          </cell>
        </row>
      </sheetData>
      <sheetData sheetId="2094">
        <row r="1">
          <cell r="A1" t="str">
            <v>ADMINISTRACION</v>
          </cell>
        </row>
      </sheetData>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sheetData sheetId="2129"/>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sheetData sheetId="2143"/>
      <sheetData sheetId="2144"/>
      <sheetData sheetId="2145"/>
      <sheetData sheetId="2146"/>
      <sheetData sheetId="2147"/>
      <sheetData sheetId="2148">
        <row r="1">
          <cell r="A1" t="str">
            <v>ITEM</v>
          </cell>
        </row>
      </sheetData>
      <sheetData sheetId="2149"/>
      <sheetData sheetId="2150">
        <row r="1">
          <cell r="A1" t="str">
            <v>ADMINISTRACION</v>
          </cell>
        </row>
      </sheetData>
      <sheetData sheetId="2151"/>
      <sheetData sheetId="2152"/>
      <sheetData sheetId="2153"/>
      <sheetData sheetId="2154"/>
      <sheetData sheetId="2155" refreshError="1"/>
      <sheetData sheetId="2156" refreshError="1"/>
      <sheetData sheetId="2157" refreshError="1"/>
      <sheetData sheetId="2158" refreshError="1"/>
      <sheetData sheetId="2159" refreshError="1"/>
      <sheetData sheetId="2160"/>
      <sheetData sheetId="2161"/>
      <sheetData sheetId="2162"/>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sheetData sheetId="2187" refreshError="1"/>
      <sheetData sheetId="2188">
        <row r="5">
          <cell r="A5">
            <v>1</v>
          </cell>
        </row>
      </sheetData>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sheetData sheetId="2360">
        <row r="1">
          <cell r="A1" t="str">
            <v>INSTITUTO NACIONAL DE VIAS</v>
          </cell>
        </row>
      </sheetData>
      <sheetData sheetId="2361" refreshError="1"/>
      <sheetData sheetId="2362" refreshError="1"/>
      <sheetData sheetId="2363" refreshError="1"/>
      <sheetData sheetId="2364"/>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sheetData sheetId="2375" refreshError="1"/>
      <sheetData sheetId="2376"/>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sheetData sheetId="2410">
        <row r="1">
          <cell r="A1" t="str">
            <v>INSTITUTO NACIONAL DE VIAS</v>
          </cell>
        </row>
      </sheetData>
      <sheetData sheetId="241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ow r="1">
          <cell r="A1" t="str">
            <v>INSTITUTO NACIONAL DE VIAS</v>
          </cell>
        </row>
      </sheetData>
      <sheetData sheetId="2449"/>
      <sheetData sheetId="2450"/>
      <sheetData sheetId="2451"/>
      <sheetData sheetId="2452"/>
      <sheetData sheetId="2453"/>
      <sheetData sheetId="2454"/>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sheetData sheetId="2471"/>
      <sheetData sheetId="2472"/>
      <sheetData sheetId="2473"/>
      <sheetData sheetId="2474">
        <row r="1">
          <cell r="A1" t="str">
            <v>INSTITUTO NACIONAL DE VIAS</v>
          </cell>
        </row>
      </sheetData>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row r="1">
          <cell r="A1" t="str">
            <v>INSTITUTO NACIONAL DE VIAS</v>
          </cell>
        </row>
      </sheetData>
      <sheetData sheetId="2498"/>
      <sheetData sheetId="2499"/>
      <sheetData sheetId="2500">
        <row r="1">
          <cell r="A1" t="str">
            <v>INSTITUTO NACIONAL DE VIAS</v>
          </cell>
        </row>
      </sheetData>
      <sheetData sheetId="250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sheetData sheetId="3028"/>
      <sheetData sheetId="3029"/>
      <sheetData sheetId="3030"/>
      <sheetData sheetId="3031"/>
      <sheetData sheetId="3032"/>
      <sheetData sheetId="3033"/>
      <sheetData sheetId="3034">
        <row r="8">
          <cell r="A8">
            <v>2.1</v>
          </cell>
        </row>
      </sheetData>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row r="7">
          <cell r="B7">
            <v>1</v>
          </cell>
        </row>
      </sheetData>
      <sheetData sheetId="3134">
        <row r="2">
          <cell r="A2" t="str">
            <v>CODIGO</v>
          </cell>
        </row>
      </sheetData>
      <sheetData sheetId="3135">
        <row r="7">
          <cell r="B7">
            <v>1</v>
          </cell>
        </row>
      </sheetData>
      <sheetData sheetId="3136">
        <row r="1">
          <cell r="A1" t="str">
            <v>OCCIDENTAL DE COLOMBIA, LLC. / OCCIDENTAL ANDINA, LLC</v>
          </cell>
        </row>
      </sheetData>
      <sheetData sheetId="3137">
        <row r="7">
          <cell r="B7">
            <v>1</v>
          </cell>
        </row>
      </sheetData>
      <sheetData sheetId="3138">
        <row r="33">
          <cell r="G33">
            <v>0.59504299999999999</v>
          </cell>
        </row>
      </sheetData>
      <sheetData sheetId="3139">
        <row r="7">
          <cell r="B7">
            <v>1</v>
          </cell>
        </row>
      </sheetData>
      <sheetData sheetId="3140">
        <row r="33">
          <cell r="G33">
            <v>0.59504299999999999</v>
          </cell>
        </row>
      </sheetData>
      <sheetData sheetId="3141">
        <row r="3">
          <cell r="A3">
            <v>1</v>
          </cell>
        </row>
      </sheetData>
      <sheetData sheetId="3142"/>
      <sheetData sheetId="3143"/>
      <sheetData sheetId="3144"/>
      <sheetData sheetId="3145"/>
      <sheetData sheetId="3146"/>
      <sheetData sheetId="3147"/>
      <sheetData sheetId="3148">
        <row r="1">
          <cell r="A1" t="str">
            <v>ITEM</v>
          </cell>
        </row>
      </sheetData>
      <sheetData sheetId="3149">
        <row r="1">
          <cell r="A1" t="str">
            <v>EQUIPO</v>
          </cell>
        </row>
      </sheetData>
      <sheetData sheetId="3150">
        <row r="1">
          <cell r="A1" t="str">
            <v>ADMINISTRACION</v>
          </cell>
        </row>
      </sheetData>
      <sheetData sheetId="3151">
        <row r="1">
          <cell r="A1" t="str">
            <v>ADMINISTRACION</v>
          </cell>
        </row>
      </sheetData>
      <sheetData sheetId="3152">
        <row r="1">
          <cell r="A1" t="str">
            <v>ADMINISTRACION</v>
          </cell>
        </row>
      </sheetData>
      <sheetData sheetId="3153">
        <row r="168">
          <cell r="D168">
            <v>0.16</v>
          </cell>
        </row>
      </sheetData>
      <sheetData sheetId="3154"/>
      <sheetData sheetId="3155">
        <row r="7">
          <cell r="B7">
            <v>1</v>
          </cell>
        </row>
      </sheetData>
      <sheetData sheetId="3156">
        <row r="33">
          <cell r="G33">
            <v>0.59504299999999999</v>
          </cell>
        </row>
      </sheetData>
      <sheetData sheetId="3157"/>
      <sheetData sheetId="3158"/>
      <sheetData sheetId="3159"/>
      <sheetData sheetId="3160"/>
      <sheetData sheetId="3161"/>
      <sheetData sheetId="3162"/>
      <sheetData sheetId="3163"/>
      <sheetData sheetId="3164"/>
      <sheetData sheetId="3165"/>
      <sheetData sheetId="3166"/>
      <sheetData sheetId="3167"/>
      <sheetData sheetId="3168">
        <row r="1">
          <cell r="A1" t="str">
            <v>ITEM</v>
          </cell>
        </row>
      </sheetData>
      <sheetData sheetId="3169">
        <row r="1">
          <cell r="A1" t="str">
            <v>EQUIPO</v>
          </cell>
        </row>
      </sheetData>
      <sheetData sheetId="3170">
        <row r="1">
          <cell r="A1" t="str">
            <v>ADMINISTRACION</v>
          </cell>
        </row>
      </sheetData>
      <sheetData sheetId="3171">
        <row r="1">
          <cell r="A1" t="str">
            <v>ADMINISTRACION</v>
          </cell>
        </row>
      </sheetData>
      <sheetData sheetId="3172">
        <row r="1">
          <cell r="A1" t="str">
            <v>ADMINISTRACION</v>
          </cell>
        </row>
      </sheetData>
      <sheetData sheetId="3173"/>
      <sheetData sheetId="3174"/>
      <sheetData sheetId="3175"/>
      <sheetData sheetId="3176">
        <row r="1">
          <cell r="A1" t="str">
            <v>ITEM</v>
          </cell>
        </row>
      </sheetData>
      <sheetData sheetId="3177">
        <row r="1">
          <cell r="A1" t="str">
            <v>EQUIPO</v>
          </cell>
        </row>
      </sheetData>
      <sheetData sheetId="3178">
        <row r="1">
          <cell r="A1" t="str">
            <v>ADMINISTRACION</v>
          </cell>
        </row>
      </sheetData>
      <sheetData sheetId="3179">
        <row r="1">
          <cell r="A1" t="str">
            <v>ADMINISTRACION</v>
          </cell>
        </row>
      </sheetData>
      <sheetData sheetId="3180">
        <row r="1">
          <cell r="A1" t="str">
            <v>ADMINISTRACION</v>
          </cell>
        </row>
      </sheetData>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sheetData sheetId="3832"/>
      <sheetData sheetId="3833">
        <row r="8">
          <cell r="A8">
            <v>2.1</v>
          </cell>
        </row>
      </sheetData>
      <sheetData sheetId="3834">
        <row r="8">
          <cell r="A8">
            <v>3.1</v>
          </cell>
        </row>
      </sheetData>
      <sheetData sheetId="3835">
        <row r="3">
          <cell r="A3">
            <v>1</v>
          </cell>
        </row>
      </sheetData>
      <sheetData sheetId="3836"/>
      <sheetData sheetId="3837"/>
      <sheetData sheetId="3838"/>
      <sheetData sheetId="3839"/>
      <sheetData sheetId="3840">
        <row r="3">
          <cell r="A3">
            <v>1</v>
          </cell>
        </row>
      </sheetData>
      <sheetData sheetId="3841"/>
      <sheetData sheetId="3842">
        <row r="1">
          <cell r="A1" t="str">
            <v>LISTADO DE INSUMOS GENERAL</v>
          </cell>
        </row>
      </sheetData>
      <sheetData sheetId="3843"/>
      <sheetData sheetId="3844"/>
      <sheetData sheetId="3845"/>
      <sheetData sheetId="3846"/>
      <sheetData sheetId="3847">
        <row r="1">
          <cell r="A1" t="str">
            <v>LISTADO DE INSUMOS GENERAL</v>
          </cell>
        </row>
      </sheetData>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row r="8">
          <cell r="A8">
            <v>2.1</v>
          </cell>
        </row>
      </sheetData>
      <sheetData sheetId="3863">
        <row r="8">
          <cell r="A8">
            <v>3.1</v>
          </cell>
        </row>
      </sheetData>
      <sheetData sheetId="3864"/>
      <sheetData sheetId="3865"/>
      <sheetData sheetId="3866">
        <row r="8">
          <cell r="A8">
            <v>2.1</v>
          </cell>
        </row>
      </sheetData>
      <sheetData sheetId="3867">
        <row r="8">
          <cell r="A8">
            <v>3.1</v>
          </cell>
        </row>
      </sheetData>
      <sheetData sheetId="3868"/>
      <sheetData sheetId="3869">
        <row r="3">
          <cell r="A3">
            <v>1</v>
          </cell>
        </row>
      </sheetData>
      <sheetData sheetId="3870"/>
      <sheetData sheetId="3871"/>
      <sheetData sheetId="3872"/>
      <sheetData sheetId="3873">
        <row r="3">
          <cell r="A3">
            <v>1</v>
          </cell>
        </row>
      </sheetData>
      <sheetData sheetId="3874"/>
      <sheetData sheetId="3875"/>
      <sheetData sheetId="3876">
        <row r="1">
          <cell r="A1" t="str">
            <v>LISTADO DE INSUMOS GENERAL</v>
          </cell>
        </row>
      </sheetData>
      <sheetData sheetId="3877">
        <row r="8">
          <cell r="A8">
            <v>3.1</v>
          </cell>
        </row>
      </sheetData>
      <sheetData sheetId="3878"/>
      <sheetData sheetId="3879"/>
      <sheetData sheetId="3880">
        <row r="1">
          <cell r="A1" t="str">
            <v>LISTADO DE INSUMOS GENERAL</v>
          </cell>
        </row>
      </sheetData>
      <sheetData sheetId="3881"/>
      <sheetData sheetId="3882"/>
      <sheetData sheetId="3883">
        <row r="3">
          <cell r="A3">
            <v>1</v>
          </cell>
        </row>
      </sheetData>
      <sheetData sheetId="3884"/>
      <sheetData sheetId="3885"/>
      <sheetData sheetId="3886"/>
      <sheetData sheetId="3887">
        <row r="8">
          <cell r="A8">
            <v>2.1</v>
          </cell>
        </row>
      </sheetData>
      <sheetData sheetId="3888">
        <row r="8">
          <cell r="A8">
            <v>3.1</v>
          </cell>
        </row>
      </sheetData>
      <sheetData sheetId="3889"/>
      <sheetData sheetId="3890">
        <row r="1">
          <cell r="A1" t="str">
            <v>LISTADO DE INSUMOS GENERAL</v>
          </cell>
        </row>
      </sheetData>
      <sheetData sheetId="3891"/>
      <sheetData sheetId="3892"/>
      <sheetData sheetId="3893"/>
      <sheetData sheetId="3894">
        <row r="3">
          <cell r="A3">
            <v>1</v>
          </cell>
        </row>
      </sheetData>
      <sheetData sheetId="3895">
        <row r="8">
          <cell r="A8">
            <v>3.1</v>
          </cell>
        </row>
      </sheetData>
      <sheetData sheetId="3896">
        <row r="8">
          <cell r="A8">
            <v>2.1</v>
          </cell>
        </row>
      </sheetData>
      <sheetData sheetId="3897">
        <row r="8">
          <cell r="A8">
            <v>3.1</v>
          </cell>
        </row>
      </sheetData>
      <sheetData sheetId="3898">
        <row r="8">
          <cell r="A8">
            <v>2.1</v>
          </cell>
        </row>
      </sheetData>
      <sheetData sheetId="3899">
        <row r="8">
          <cell r="A8">
            <v>3.1</v>
          </cell>
        </row>
      </sheetData>
      <sheetData sheetId="3900">
        <row r="1">
          <cell r="A1" t="str">
            <v>LISTADO DE INSUMOS GENERAL</v>
          </cell>
        </row>
      </sheetData>
      <sheetData sheetId="3901"/>
      <sheetData sheetId="3902">
        <row r="3">
          <cell r="A3">
            <v>1</v>
          </cell>
        </row>
      </sheetData>
      <sheetData sheetId="3903"/>
      <sheetData sheetId="3904">
        <row r="3">
          <cell r="A3">
            <v>1</v>
          </cell>
        </row>
      </sheetData>
      <sheetData sheetId="3905"/>
      <sheetData sheetId="3906">
        <row r="3">
          <cell r="A3">
            <v>1</v>
          </cell>
        </row>
      </sheetData>
      <sheetData sheetId="3907">
        <row r="1">
          <cell r="A1" t="str">
            <v>LISTADO DE INSUMOS GENERAL</v>
          </cell>
        </row>
      </sheetData>
      <sheetData sheetId="3908" refreshError="1"/>
      <sheetData sheetId="3909">
        <row r="1">
          <cell r="A1" t="str">
            <v>LISTADO DE INSUMOS GENERAL</v>
          </cell>
        </row>
      </sheetData>
      <sheetData sheetId="3910" refreshError="1"/>
      <sheetData sheetId="3911">
        <row r="1">
          <cell r="A1" t="str">
            <v>LISTADO DE INSUMOS GENERAL</v>
          </cell>
        </row>
      </sheetData>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sheetData sheetId="4097">
        <row r="18">
          <cell r="C18">
            <v>7000</v>
          </cell>
        </row>
      </sheetData>
      <sheetData sheetId="4098"/>
      <sheetData sheetId="4099"/>
      <sheetData sheetId="4100"/>
      <sheetData sheetId="4101"/>
      <sheetData sheetId="4102"/>
      <sheetData sheetId="4103"/>
      <sheetData sheetId="4104"/>
      <sheetData sheetId="4105"/>
      <sheetData sheetId="4106"/>
      <sheetData sheetId="4107"/>
      <sheetData sheetId="4108">
        <row r="5">
          <cell r="E5" t="str">
            <v>CANTIDAD</v>
          </cell>
        </row>
      </sheetData>
      <sheetData sheetId="4109">
        <row r="5">
          <cell r="E5" t="str">
            <v>CANTIDAD</v>
          </cell>
        </row>
      </sheetData>
      <sheetData sheetId="4110">
        <row r="5">
          <cell r="E5" t="str">
            <v>CANTIDAD</v>
          </cell>
        </row>
      </sheetData>
      <sheetData sheetId="4111">
        <row r="5">
          <cell r="E5" t="str">
            <v>CANTIDAD</v>
          </cell>
        </row>
      </sheetData>
      <sheetData sheetId="4112">
        <row r="3">
          <cell r="A3">
            <v>5.0999999999999996</v>
          </cell>
        </row>
      </sheetData>
      <sheetData sheetId="4113">
        <row r="2">
          <cell r="AM2">
            <v>25</v>
          </cell>
        </row>
      </sheetData>
      <sheetData sheetId="4114"/>
      <sheetData sheetId="4115"/>
      <sheetData sheetId="4116"/>
      <sheetData sheetId="4117" refreshError="1"/>
      <sheetData sheetId="4118"/>
      <sheetData sheetId="4119"/>
      <sheetData sheetId="4120" refreshError="1"/>
      <sheetData sheetId="4121" refreshError="1"/>
      <sheetData sheetId="4122" refreshError="1"/>
      <sheetData sheetId="4123" refreshError="1"/>
      <sheetData sheetId="4124"/>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row r="6">
          <cell r="B6">
            <v>38355</v>
          </cell>
        </row>
      </sheetData>
      <sheetData sheetId="4157"/>
      <sheetData sheetId="4158"/>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sheetData sheetId="4170"/>
      <sheetData sheetId="4171"/>
      <sheetData sheetId="4172"/>
      <sheetData sheetId="4173"/>
      <sheetData sheetId="4174"/>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sheetData sheetId="4195"/>
      <sheetData sheetId="4196">
        <row r="2">
          <cell r="A2" t="str">
            <v>CODIGO</v>
          </cell>
        </row>
      </sheetData>
      <sheetData sheetId="4197"/>
      <sheetData sheetId="4198"/>
      <sheetData sheetId="4199"/>
      <sheetData sheetId="4200"/>
      <sheetData sheetId="4201">
        <row r="1">
          <cell r="A1" t="str">
            <v>ITEM</v>
          </cell>
        </row>
      </sheetData>
      <sheetData sheetId="4202" refreshError="1"/>
      <sheetData sheetId="4203" refreshError="1"/>
      <sheetData sheetId="4204">
        <row r="168">
          <cell r="D168">
            <v>10046</v>
          </cell>
        </row>
      </sheetData>
      <sheetData sheetId="4205" refreshError="1"/>
      <sheetData sheetId="4206" refreshError="1"/>
      <sheetData sheetId="4207" refreshError="1"/>
      <sheetData sheetId="4208">
        <row r="33">
          <cell r="C33">
            <v>0.77967625899280601</v>
          </cell>
        </row>
      </sheetData>
      <sheetData sheetId="4209" refreshError="1"/>
      <sheetData sheetId="4210">
        <row r="1">
          <cell r="A1" t="str">
            <v>ITEM</v>
          </cell>
        </row>
      </sheetData>
      <sheetData sheetId="4211">
        <row r="1">
          <cell r="A1" t="str">
            <v>ADMINISTRACION</v>
          </cell>
        </row>
      </sheetData>
      <sheetData sheetId="4212">
        <row r="47">
          <cell r="H47">
            <v>17098.051632633331</v>
          </cell>
        </row>
      </sheetData>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row r="1">
          <cell r="B1" t="str">
            <v>CTO-102-2002</v>
          </cell>
        </row>
      </sheetData>
      <sheetData sheetId="4226"/>
      <sheetData sheetId="4227"/>
      <sheetData sheetId="4228"/>
      <sheetData sheetId="4229"/>
      <sheetData sheetId="4230"/>
      <sheetData sheetId="4231"/>
      <sheetData sheetId="4232"/>
      <sheetData sheetId="4233"/>
      <sheetData sheetId="4234"/>
      <sheetData sheetId="4235"/>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sheetData sheetId="4578">
        <row r="6">
          <cell r="A6" t="str">
            <v>TOPÓGRAFO</v>
          </cell>
        </row>
      </sheetData>
      <sheetData sheetId="4579"/>
      <sheetData sheetId="4580">
        <row r="5">
          <cell r="E5" t="str">
            <v>CANTIDAD</v>
          </cell>
        </row>
      </sheetData>
      <sheetData sheetId="4581">
        <row r="5">
          <cell r="E5" t="str">
            <v>CANTIDAD</v>
          </cell>
        </row>
      </sheetData>
      <sheetData sheetId="4582">
        <row r="5">
          <cell r="E5" t="str">
            <v>CANTIDAD</v>
          </cell>
        </row>
      </sheetData>
      <sheetData sheetId="4583">
        <row r="5">
          <cell r="E5" t="str">
            <v>CANTIDAD</v>
          </cell>
        </row>
      </sheetData>
      <sheetData sheetId="4584">
        <row r="5">
          <cell r="E5" t="str">
            <v>CANTIDAD</v>
          </cell>
        </row>
      </sheetData>
      <sheetData sheetId="4585">
        <row r="5">
          <cell r="E5" t="str">
            <v>CANTIDAD</v>
          </cell>
        </row>
      </sheetData>
      <sheetData sheetId="4586">
        <row r="5">
          <cell r="E5" t="str">
            <v>CANTIDAD</v>
          </cell>
        </row>
      </sheetData>
      <sheetData sheetId="4587">
        <row r="5">
          <cell r="E5" t="str">
            <v>CANTIDAD</v>
          </cell>
        </row>
      </sheetData>
      <sheetData sheetId="4588">
        <row r="5">
          <cell r="E5" t="str">
            <v>CANTIDAD</v>
          </cell>
        </row>
      </sheetData>
      <sheetData sheetId="4589">
        <row r="5">
          <cell r="E5" t="str">
            <v>CANTIDAD</v>
          </cell>
        </row>
      </sheetData>
      <sheetData sheetId="4590">
        <row r="5">
          <cell r="E5" t="str">
            <v>CANTIDAD</v>
          </cell>
        </row>
      </sheetData>
      <sheetData sheetId="4591">
        <row r="5">
          <cell r="E5" t="str">
            <v>CANTIDAD</v>
          </cell>
        </row>
      </sheetData>
      <sheetData sheetId="4592">
        <row r="5">
          <cell r="E5" t="str">
            <v>CANTIDAD</v>
          </cell>
        </row>
      </sheetData>
      <sheetData sheetId="4593">
        <row r="5">
          <cell r="E5" t="str">
            <v>CANTIDAD</v>
          </cell>
        </row>
      </sheetData>
      <sheetData sheetId="4594">
        <row r="41">
          <cell r="H41">
            <v>107162</v>
          </cell>
        </row>
      </sheetData>
      <sheetData sheetId="4595"/>
      <sheetData sheetId="4596">
        <row r="5">
          <cell r="E5" t="str">
            <v>CANTIDAD</v>
          </cell>
        </row>
      </sheetData>
      <sheetData sheetId="4597">
        <row r="5">
          <cell r="E5" t="str">
            <v>CANTIDAD</v>
          </cell>
        </row>
      </sheetData>
      <sheetData sheetId="4598">
        <row r="5">
          <cell r="E5" t="str">
            <v>CANTIDAD</v>
          </cell>
        </row>
      </sheetData>
      <sheetData sheetId="4599">
        <row r="5">
          <cell r="E5" t="str">
            <v>CANTIDAD</v>
          </cell>
        </row>
      </sheetData>
      <sheetData sheetId="4600">
        <row r="5">
          <cell r="E5" t="str">
            <v>CANTIDAD</v>
          </cell>
        </row>
      </sheetData>
      <sheetData sheetId="4601">
        <row r="5">
          <cell r="E5" t="str">
            <v>CANTIDAD</v>
          </cell>
        </row>
      </sheetData>
      <sheetData sheetId="4602">
        <row r="5">
          <cell r="E5" t="str">
            <v>CANTIDAD</v>
          </cell>
        </row>
      </sheetData>
      <sheetData sheetId="4603">
        <row r="5">
          <cell r="E5" t="str">
            <v>CANTIDAD</v>
          </cell>
        </row>
      </sheetData>
      <sheetData sheetId="4604"/>
      <sheetData sheetId="4605"/>
      <sheetData sheetId="4606">
        <row r="1">
          <cell r="A1" t="str">
            <v>INSTITUTO NACIONAL DE VIAS</v>
          </cell>
        </row>
      </sheetData>
      <sheetData sheetId="4607"/>
      <sheetData sheetId="4608">
        <row r="1">
          <cell r="A1" t="str">
            <v>INSTITUTO NACIONAL DE VIAS</v>
          </cell>
        </row>
      </sheetData>
      <sheetData sheetId="4609"/>
      <sheetData sheetId="4610"/>
      <sheetData sheetId="4611"/>
      <sheetData sheetId="4612"/>
      <sheetData sheetId="4613"/>
      <sheetData sheetId="4614">
        <row r="1">
          <cell r="A1" t="str">
            <v>INSTITUTO NACIONAL DE VIAS</v>
          </cell>
        </row>
      </sheetData>
      <sheetData sheetId="4615"/>
      <sheetData sheetId="4616">
        <row r="1">
          <cell r="A1" t="str">
            <v>INSTITUTO NACIONAL DE VIAS</v>
          </cell>
        </row>
      </sheetData>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row r="1">
          <cell r="A1" t="str">
            <v>EQUIPO</v>
          </cell>
        </row>
      </sheetData>
      <sheetData sheetId="4700">
        <row r="1">
          <cell r="A1" t="str">
            <v>ADMINISTRACION</v>
          </cell>
        </row>
      </sheetData>
      <sheetData sheetId="4701">
        <row r="1">
          <cell r="A1" t="str">
            <v>EQUIPO</v>
          </cell>
        </row>
      </sheetData>
      <sheetData sheetId="4702">
        <row r="1">
          <cell r="A1" t="str">
            <v>ADMINISTRACION</v>
          </cell>
        </row>
      </sheetData>
      <sheetData sheetId="4703">
        <row r="1">
          <cell r="A1" t="str">
            <v>EQUIPO</v>
          </cell>
        </row>
      </sheetData>
      <sheetData sheetId="4704">
        <row r="1">
          <cell r="A1" t="str">
            <v>ADMINISTRACION</v>
          </cell>
        </row>
      </sheetData>
      <sheetData sheetId="4705">
        <row r="1">
          <cell r="A1" t="str">
            <v>EQUIPO</v>
          </cell>
        </row>
      </sheetData>
      <sheetData sheetId="4706">
        <row r="1">
          <cell r="A1" t="str">
            <v>ADMINISTRACION</v>
          </cell>
        </row>
      </sheetData>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row r="1">
          <cell r="A1" t="str">
            <v>ITEM</v>
          </cell>
        </row>
      </sheetData>
      <sheetData sheetId="4744">
        <row r="1">
          <cell r="A1" t="str">
            <v>EQUIPO</v>
          </cell>
        </row>
      </sheetData>
      <sheetData sheetId="4745">
        <row r="1">
          <cell r="A1" t="str">
            <v>ITEM</v>
          </cell>
        </row>
      </sheetData>
      <sheetData sheetId="4746">
        <row r="1">
          <cell r="A1" t="str">
            <v>EQUIPO</v>
          </cell>
        </row>
      </sheetData>
      <sheetData sheetId="4747">
        <row r="1">
          <cell r="A1" t="str">
            <v>ITEM</v>
          </cell>
        </row>
      </sheetData>
      <sheetData sheetId="4748">
        <row r="1">
          <cell r="A1" t="str">
            <v>EQUIPO</v>
          </cell>
        </row>
      </sheetData>
      <sheetData sheetId="4749">
        <row r="1">
          <cell r="A1" t="str">
            <v>ADMINISTRACION</v>
          </cell>
        </row>
      </sheetData>
      <sheetData sheetId="4750">
        <row r="1">
          <cell r="A1" t="str">
            <v>EQUIPO</v>
          </cell>
        </row>
      </sheetData>
      <sheetData sheetId="4751">
        <row r="1">
          <cell r="A1" t="str">
            <v>ADMINISTRACION</v>
          </cell>
        </row>
      </sheetData>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row r="16">
          <cell r="A16" t="str">
            <v>ABONO 10-30-10</v>
          </cell>
        </row>
      </sheetData>
      <sheetData sheetId="4793"/>
      <sheetData sheetId="4794">
        <row r="16">
          <cell r="A16" t="str">
            <v>ABONO 10-30-10</v>
          </cell>
        </row>
      </sheetData>
      <sheetData sheetId="4795"/>
      <sheetData sheetId="4796">
        <row r="16">
          <cell r="A16" t="str">
            <v>ABONO 10-30-10</v>
          </cell>
        </row>
      </sheetData>
      <sheetData sheetId="4797"/>
      <sheetData sheetId="4798">
        <row r="16">
          <cell r="A16" t="str">
            <v>ABONO 10-30-10</v>
          </cell>
        </row>
      </sheetData>
      <sheetData sheetId="4799">
        <row r="6">
          <cell r="A6" t="str">
            <v>TOPÓGRAFO</v>
          </cell>
        </row>
      </sheetData>
      <sheetData sheetId="4800" refreshError="1"/>
      <sheetData sheetId="4801" refreshError="1"/>
      <sheetData sheetId="4802" refreshError="1"/>
      <sheetData sheetId="4803" refreshError="1"/>
      <sheetData sheetId="4804" refreshError="1"/>
      <sheetData sheetId="4805" refreshError="1"/>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refreshError="1"/>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ow r="33">
          <cell r="C33">
            <v>0.77967625899280601</v>
          </cell>
        </row>
      </sheetData>
      <sheetData sheetId="4947">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ow r="1">
          <cell r="C1">
            <v>0.2</v>
          </cell>
        </row>
      </sheetData>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sheetData sheetId="5152"/>
      <sheetData sheetId="5153"/>
      <sheetData sheetId="5154" refreshError="1"/>
      <sheetData sheetId="5155"/>
      <sheetData sheetId="5156"/>
      <sheetData sheetId="5157">
        <row r="1">
          <cell r="A1" t="str">
            <v>Name</v>
          </cell>
        </row>
      </sheetData>
      <sheetData sheetId="5158"/>
      <sheetData sheetId="5159"/>
      <sheetData sheetId="5160"/>
      <sheetData sheetId="5161"/>
      <sheetData sheetId="5162"/>
      <sheetData sheetId="5163"/>
      <sheetData sheetId="5164"/>
      <sheetData sheetId="5165"/>
      <sheetData sheetId="5166">
        <row r="5">
          <cell r="B5" t="str">
            <v>T1</v>
          </cell>
        </row>
      </sheetData>
      <sheetData sheetId="5167">
        <row r="2">
          <cell r="B2">
            <v>100</v>
          </cell>
        </row>
      </sheetData>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ow r="4">
          <cell r="E4" t="str">
            <v>GUPCO</v>
          </cell>
        </row>
      </sheetData>
      <sheetData sheetId="5400">
        <row r="4">
          <cell r="E4" t="str">
            <v>GUPCO</v>
          </cell>
        </row>
      </sheetData>
      <sheetData sheetId="5401"/>
      <sheetData sheetId="5402"/>
      <sheetData sheetId="5403" refreshError="1"/>
      <sheetData sheetId="5404" refreshError="1"/>
      <sheetData sheetId="5405" refreshError="1"/>
      <sheetData sheetId="5406" refreshError="1"/>
      <sheetData sheetId="5407" refreshError="1"/>
      <sheetData sheetId="5408" refreshError="1"/>
      <sheetData sheetId="5409"/>
      <sheetData sheetId="5410"/>
      <sheetData sheetId="5411" refreshError="1"/>
      <sheetData sheetId="5412"/>
      <sheetData sheetId="5413"/>
      <sheetData sheetId="5414"/>
      <sheetData sheetId="5415"/>
      <sheetData sheetId="5416"/>
      <sheetData sheetId="5417"/>
      <sheetData sheetId="5418"/>
      <sheetData sheetId="5419"/>
      <sheetData sheetId="5420"/>
      <sheetData sheetId="5421" refreshError="1"/>
      <sheetData sheetId="5422" refreshError="1"/>
      <sheetData sheetId="5423" refreshError="1"/>
      <sheetData sheetId="5424">
        <row r="2">
          <cell r="A2" t="str">
            <v>(ºF)</v>
          </cell>
        </row>
      </sheetData>
      <sheetData sheetId="5425">
        <row r="2">
          <cell r="A2" t="str">
            <v>(ºF)</v>
          </cell>
        </row>
      </sheetData>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sheetData sheetId="5437"/>
      <sheetData sheetId="5438" refreshError="1"/>
      <sheetData sheetId="5439" refreshError="1"/>
      <sheetData sheetId="5440"/>
      <sheetData sheetId="5441" refreshError="1"/>
      <sheetData sheetId="5442" refreshError="1"/>
      <sheetData sheetId="5443"/>
      <sheetData sheetId="5444" refreshError="1"/>
      <sheetData sheetId="5445"/>
      <sheetData sheetId="5446"/>
      <sheetData sheetId="5447"/>
      <sheetData sheetId="5448"/>
      <sheetData sheetId="5449">
        <row r="2">
          <cell r="A2" t="str">
            <v>(ºF)</v>
          </cell>
        </row>
      </sheetData>
      <sheetData sheetId="5450">
        <row r="2">
          <cell r="A2" t="str">
            <v>(ºF)</v>
          </cell>
        </row>
      </sheetData>
      <sheetData sheetId="5451" refreshError="1"/>
      <sheetData sheetId="5452"/>
      <sheetData sheetId="5453" refreshError="1"/>
      <sheetData sheetId="5454"/>
      <sheetData sheetId="5455" refreshError="1"/>
      <sheetData sheetId="5456" refreshError="1"/>
      <sheetData sheetId="5457" refreshError="1"/>
      <sheetData sheetId="5458"/>
      <sheetData sheetId="5459"/>
      <sheetData sheetId="5460"/>
      <sheetData sheetId="5461"/>
      <sheetData sheetId="5462"/>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sheetData sheetId="5516"/>
      <sheetData sheetId="5517"/>
      <sheetData sheetId="5518"/>
      <sheetData sheetId="5519"/>
      <sheetData sheetId="5520"/>
      <sheetData sheetId="5521"/>
      <sheetData sheetId="5522"/>
      <sheetData sheetId="5523"/>
      <sheetData sheetId="5524"/>
      <sheetData sheetId="5525" refreshError="1"/>
      <sheetData sheetId="5526" refreshError="1"/>
      <sheetData sheetId="5527" refreshError="1"/>
      <sheetData sheetId="5528" refreshError="1"/>
      <sheetData sheetId="5529" refreshError="1"/>
      <sheetData sheetId="5530" refreshError="1"/>
      <sheetData sheetId="5531" refreshError="1"/>
      <sheetData sheetId="5532"/>
      <sheetData sheetId="5533"/>
      <sheetData sheetId="5534"/>
      <sheetData sheetId="5535"/>
      <sheetData sheetId="5536"/>
      <sheetData sheetId="5537"/>
      <sheetData sheetId="5538"/>
      <sheetData sheetId="5539"/>
      <sheetData sheetId="5540"/>
      <sheetData sheetId="5541"/>
      <sheetData sheetId="5542"/>
      <sheetData sheetId="5543" refreshError="1"/>
      <sheetData sheetId="5544" refreshError="1"/>
      <sheetData sheetId="5545" refreshError="1"/>
      <sheetData sheetId="5546" refreshError="1"/>
      <sheetData sheetId="5547" refreshError="1"/>
      <sheetData sheetId="5548"/>
      <sheetData sheetId="5549"/>
      <sheetData sheetId="5550" refreshError="1"/>
      <sheetData sheetId="5551"/>
      <sheetData sheetId="5552">
        <row r="4">
          <cell r="B4">
            <v>39886</v>
          </cell>
        </row>
      </sheetData>
      <sheetData sheetId="5553">
        <row r="4">
          <cell r="B4">
            <v>39886</v>
          </cell>
        </row>
      </sheetData>
      <sheetData sheetId="5554"/>
      <sheetData sheetId="5555"/>
      <sheetData sheetId="5556"/>
      <sheetData sheetId="5557"/>
      <sheetData sheetId="5558"/>
      <sheetData sheetId="5559">
        <row r="4">
          <cell r="B4">
            <v>39886</v>
          </cell>
        </row>
      </sheetData>
      <sheetData sheetId="5560">
        <row r="4">
          <cell r="B4">
            <v>39886</v>
          </cell>
        </row>
      </sheetData>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row r="4">
          <cell r="B4">
            <v>39886</v>
          </cell>
        </row>
      </sheetData>
      <sheetData sheetId="5578">
        <row r="4">
          <cell r="B4">
            <v>39886</v>
          </cell>
        </row>
      </sheetData>
      <sheetData sheetId="5579"/>
      <sheetData sheetId="5580"/>
      <sheetData sheetId="5581"/>
      <sheetData sheetId="5582"/>
      <sheetData sheetId="5583"/>
      <sheetData sheetId="5584">
        <row r="4">
          <cell r="B4">
            <v>39886</v>
          </cell>
        </row>
      </sheetData>
      <sheetData sheetId="5585">
        <row r="4">
          <cell r="B4">
            <v>39886</v>
          </cell>
        </row>
      </sheetData>
      <sheetData sheetId="5586" refreshError="1"/>
      <sheetData sheetId="5587" refreshError="1"/>
      <sheetData sheetId="5588"/>
      <sheetData sheetId="5589">
        <row r="5">
          <cell r="B5" t="str">
            <v>MANO DE OBRA MENOR A 10SMLV (sin AIU)</v>
          </cell>
        </row>
      </sheetData>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row r="4">
          <cell r="B4">
            <v>39886</v>
          </cell>
        </row>
      </sheetData>
      <sheetData sheetId="5603">
        <row r="4">
          <cell r="B4">
            <v>39886</v>
          </cell>
        </row>
      </sheetData>
      <sheetData sheetId="5604">
        <row r="4">
          <cell r="E4" t="str">
            <v>GUPCO</v>
          </cell>
        </row>
      </sheetData>
      <sheetData sheetId="5605"/>
      <sheetData sheetId="5606"/>
      <sheetData sheetId="5607"/>
      <sheetData sheetId="5608"/>
      <sheetData sheetId="5609" refreshError="1"/>
      <sheetData sheetId="5610">
        <row r="4">
          <cell r="B4">
            <v>39886</v>
          </cell>
        </row>
      </sheetData>
      <sheetData sheetId="5611"/>
      <sheetData sheetId="5612"/>
      <sheetData sheetId="5613" refreshError="1"/>
      <sheetData sheetId="5614">
        <row r="5">
          <cell r="B5" t="str">
            <v>MANO DE OBRA MENOR A 10SMLV (sin AIU)</v>
          </cell>
        </row>
      </sheetData>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sheetData sheetId="5688"/>
      <sheetData sheetId="5689"/>
      <sheetData sheetId="5690"/>
      <sheetData sheetId="5691">
        <row r="4">
          <cell r="E4" t="str">
            <v>GUPCO</v>
          </cell>
        </row>
      </sheetData>
      <sheetData sheetId="5692">
        <row r="4">
          <cell r="E4" t="str">
            <v>GUPCO</v>
          </cell>
        </row>
      </sheetData>
      <sheetData sheetId="5693"/>
      <sheetData sheetId="5694"/>
      <sheetData sheetId="5695"/>
      <sheetData sheetId="5696"/>
      <sheetData sheetId="5697" refreshError="1"/>
      <sheetData sheetId="5698"/>
      <sheetData sheetId="5699" refreshError="1"/>
      <sheetData sheetId="5700"/>
      <sheetData sheetId="5701" refreshError="1"/>
      <sheetData sheetId="5702" refreshError="1"/>
      <sheetData sheetId="5703" refreshError="1"/>
      <sheetData sheetId="5704" refreshError="1"/>
      <sheetData sheetId="5705"/>
      <sheetData sheetId="5706"/>
      <sheetData sheetId="5707"/>
      <sheetData sheetId="5708"/>
      <sheetData sheetId="5709"/>
      <sheetData sheetId="5710" refreshError="1"/>
      <sheetData sheetId="5711" refreshError="1"/>
      <sheetData sheetId="5712" refreshError="1"/>
      <sheetData sheetId="5713" refreshError="1"/>
      <sheetData sheetId="5714">
        <row r="192">
          <cell r="X192">
            <v>7975000</v>
          </cell>
        </row>
      </sheetData>
      <sheetData sheetId="5715" refreshError="1"/>
      <sheetData sheetId="5716" refreshError="1"/>
      <sheetData sheetId="5717" refreshError="1"/>
      <sheetData sheetId="5718"/>
      <sheetData sheetId="5719"/>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refreshError="1"/>
      <sheetData sheetId="5846"/>
      <sheetData sheetId="5847" refreshError="1"/>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refreshError="1"/>
      <sheetData sheetId="5905"/>
      <sheetData sheetId="5906"/>
      <sheetData sheetId="5907"/>
      <sheetData sheetId="5908"/>
      <sheetData sheetId="5909"/>
      <sheetData sheetId="5910"/>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sheetData sheetId="5982"/>
      <sheetData sheetId="5983">
        <row r="6">
          <cell r="AB6">
            <v>40179</v>
          </cell>
        </row>
      </sheetData>
      <sheetData sheetId="5984">
        <row r="6">
          <cell r="AB6">
            <v>40179</v>
          </cell>
        </row>
      </sheetData>
      <sheetData sheetId="5985"/>
      <sheetData sheetId="5986"/>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sheetData sheetId="6204"/>
      <sheetData sheetId="6205"/>
      <sheetData sheetId="6206" refreshError="1"/>
      <sheetData sheetId="6207" refreshError="1"/>
      <sheetData sheetId="6208" refreshError="1"/>
      <sheetData sheetId="6209" refreshError="1"/>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sheetData sheetId="6275">
        <row r="52">
          <cell r="B52" t="str">
            <v>ANTICIPO</v>
          </cell>
        </row>
      </sheetData>
      <sheetData sheetId="6276">
        <row r="52">
          <cell r="B52" t="str">
            <v>ANTICIPO</v>
          </cell>
        </row>
      </sheetData>
      <sheetData sheetId="6277"/>
      <sheetData sheetId="6278"/>
      <sheetData sheetId="6279"/>
      <sheetData sheetId="6280"/>
      <sheetData sheetId="6281"/>
      <sheetData sheetId="6282"/>
      <sheetData sheetId="6283"/>
      <sheetData sheetId="6284"/>
      <sheetData sheetId="6285"/>
      <sheetData sheetId="6286"/>
      <sheetData sheetId="6287"/>
      <sheetData sheetId="6288" refreshError="1"/>
      <sheetData sheetId="6289"/>
      <sheetData sheetId="6290"/>
      <sheetData sheetId="6291"/>
      <sheetData sheetId="6292"/>
      <sheetData sheetId="6293"/>
      <sheetData sheetId="6294">
        <row r="1">
          <cell r="A1" t="str">
            <v>ITEM</v>
          </cell>
        </row>
      </sheetData>
      <sheetData sheetId="6295">
        <row r="1">
          <cell r="A1" t="str">
            <v>EQUIPO</v>
          </cell>
        </row>
      </sheetData>
      <sheetData sheetId="6296">
        <row r="1">
          <cell r="A1" t="str">
            <v>ADMINISTRACION</v>
          </cell>
        </row>
      </sheetData>
      <sheetData sheetId="6297"/>
      <sheetData sheetId="6298"/>
      <sheetData sheetId="6299"/>
      <sheetData sheetId="6300"/>
      <sheetData sheetId="6301"/>
      <sheetData sheetId="6302">
        <row r="19">
          <cell r="A19" t="str">
            <v>AGREGADO FINO (ARENA)</v>
          </cell>
        </row>
      </sheetData>
      <sheetData sheetId="6303"/>
      <sheetData sheetId="6304"/>
      <sheetData sheetId="6305"/>
      <sheetData sheetId="6306"/>
      <sheetData sheetId="6307"/>
      <sheetData sheetId="6308"/>
      <sheetData sheetId="6309"/>
      <sheetData sheetId="6310" refreshError="1"/>
      <sheetData sheetId="6311"/>
      <sheetData sheetId="6312"/>
      <sheetData sheetId="6313"/>
      <sheetData sheetId="6314"/>
      <sheetData sheetId="6315"/>
      <sheetData sheetId="6316">
        <row r="33">
          <cell r="C33">
            <v>0.77967625899280601</v>
          </cell>
        </row>
      </sheetData>
      <sheetData sheetId="6317"/>
      <sheetData sheetId="6318"/>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sheetData sheetId="6381"/>
      <sheetData sheetId="6382" refreshError="1"/>
      <sheetData sheetId="6383"/>
      <sheetData sheetId="6384" refreshError="1"/>
      <sheetData sheetId="6385"/>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sheetData sheetId="6396"/>
      <sheetData sheetId="6397"/>
      <sheetData sheetId="6398"/>
      <sheetData sheetId="6399">
        <row r="1">
          <cell r="C1">
            <v>0.2</v>
          </cell>
        </row>
      </sheetData>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sheetData sheetId="6425"/>
      <sheetData sheetId="6426"/>
      <sheetData sheetId="6427"/>
      <sheetData sheetId="6428"/>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sheetData sheetId="6444"/>
      <sheetData sheetId="6445">
        <row r="1">
          <cell r="A1" t="str">
            <v>ITEM</v>
          </cell>
        </row>
      </sheetData>
      <sheetData sheetId="6446"/>
      <sheetData sheetId="6447"/>
      <sheetData sheetId="6448"/>
      <sheetData sheetId="6449"/>
      <sheetData sheetId="6450">
        <row r="16">
          <cell r="A16" t="str">
            <v>ABONO 10-30-10</v>
          </cell>
        </row>
      </sheetData>
      <sheetData sheetId="645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sheetData sheetId="6487">
        <row r="1">
          <cell r="A1" t="str">
            <v>ITEM</v>
          </cell>
        </row>
      </sheetData>
      <sheetData sheetId="6488" refreshError="1"/>
      <sheetData sheetId="6489">
        <row r="1">
          <cell r="A1" t="str">
            <v>ADMINISTRACION</v>
          </cell>
        </row>
      </sheetData>
      <sheetData sheetId="6490">
        <row r="1">
          <cell r="A1" t="str">
            <v>ADMINISTRACION</v>
          </cell>
        </row>
      </sheetData>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row r="1">
          <cell r="B1" t="str">
            <v>CTO-102-2002</v>
          </cell>
        </row>
      </sheetData>
      <sheetData sheetId="6511">
        <row r="1">
          <cell r="B1" t="str">
            <v>CTO-102-2002</v>
          </cell>
        </row>
      </sheetData>
      <sheetData sheetId="6512"/>
      <sheetData sheetId="6513"/>
      <sheetData sheetId="6514"/>
      <sheetData sheetId="6515"/>
      <sheetData sheetId="6516"/>
      <sheetData sheetId="6517">
        <row r="1">
          <cell r="A1" t="str">
            <v>ITEM</v>
          </cell>
        </row>
      </sheetData>
      <sheetData sheetId="6518">
        <row r="1">
          <cell r="A1" t="str">
            <v>EQUIPO</v>
          </cell>
        </row>
      </sheetData>
      <sheetData sheetId="6519">
        <row r="1">
          <cell r="A1" t="str">
            <v>ADMINISTRACION</v>
          </cell>
        </row>
      </sheetData>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sheetData sheetId="6596"/>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ow r="47">
          <cell r="H47">
            <v>11675</v>
          </cell>
        </row>
      </sheetData>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ow r="47">
          <cell r="H47">
            <v>29691.867138751997</v>
          </cell>
        </row>
      </sheetData>
      <sheetData sheetId="6664">
        <row r="47">
          <cell r="H47">
            <v>10601.359883464</v>
          </cell>
        </row>
      </sheetData>
      <sheetData sheetId="6665" refreshError="1"/>
      <sheetData sheetId="6666" refreshError="1"/>
      <sheetData sheetId="6667">
        <row r="1">
          <cell r="A1" t="str">
            <v>INSTITUTO NACIONAL DE VIAS</v>
          </cell>
        </row>
      </sheetData>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ow r="47">
          <cell r="H47">
            <v>55430.1575333</v>
          </cell>
        </row>
      </sheetData>
      <sheetData sheetId="6678">
        <row r="47">
          <cell r="H47">
            <v>25786.003498499998</v>
          </cell>
        </row>
      </sheetData>
      <sheetData sheetId="6679">
        <row r="47">
          <cell r="H47">
            <v>21993.806973733335</v>
          </cell>
        </row>
      </sheetData>
      <sheetData sheetId="6680"/>
      <sheetData sheetId="6681"/>
      <sheetData sheetId="6682"/>
      <sheetData sheetId="6683"/>
      <sheetData sheetId="6684"/>
      <sheetData sheetId="6685"/>
      <sheetData sheetId="6686">
        <row r="47">
          <cell r="H47">
            <v>21941.348275</v>
          </cell>
        </row>
      </sheetData>
      <sheetData sheetId="6687">
        <row r="47">
          <cell r="H47">
            <v>576269.26239999989</v>
          </cell>
        </row>
      </sheetData>
      <sheetData sheetId="6688">
        <row r="48">
          <cell r="H48">
            <v>640370.66537874995</v>
          </cell>
        </row>
      </sheetData>
      <sheetData sheetId="6689">
        <row r="49">
          <cell r="H49">
            <v>83961.133243064003</v>
          </cell>
        </row>
      </sheetData>
      <sheetData sheetId="6690">
        <row r="47">
          <cell r="H47">
            <v>14670.136122054002</v>
          </cell>
        </row>
      </sheetData>
      <sheetData sheetId="6691">
        <row r="47">
          <cell r="H47">
            <v>9078.6352040999991</v>
          </cell>
        </row>
      </sheetData>
      <sheetData sheetId="6692">
        <row r="1">
          <cell r="B1" t="str">
            <v>CTO-102-2002</v>
          </cell>
        </row>
      </sheetData>
      <sheetData sheetId="6693"/>
      <sheetData sheetId="6694"/>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ow r="1">
          <cell r="A1" t="str">
            <v>INSTITUTO NACIONAL DE VIAS</v>
          </cell>
        </row>
      </sheetData>
      <sheetData sheetId="6707"/>
      <sheetData sheetId="6708"/>
      <sheetData sheetId="6709"/>
      <sheetData sheetId="6710">
        <row r="1">
          <cell r="A1" t="str">
            <v>ITEM</v>
          </cell>
        </row>
      </sheetData>
      <sheetData sheetId="6711">
        <row r="1">
          <cell r="A1" t="str">
            <v>EQUIPO</v>
          </cell>
        </row>
      </sheetData>
      <sheetData sheetId="6712">
        <row r="1">
          <cell r="A1" t="str">
            <v>ADMINISTRACION</v>
          </cell>
        </row>
      </sheetData>
      <sheetData sheetId="6713"/>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sheetData sheetId="6731"/>
      <sheetData sheetId="6732"/>
      <sheetData sheetId="6733"/>
      <sheetData sheetId="6734"/>
      <sheetData sheetId="6735"/>
      <sheetData sheetId="6736"/>
      <sheetData sheetId="6737"/>
      <sheetData sheetId="6738"/>
      <sheetData sheetId="6739">
        <row r="1">
          <cell r="A1" t="str">
            <v>INSTITUTO NACIONAL DE VIAS</v>
          </cell>
        </row>
      </sheetData>
      <sheetData sheetId="6740"/>
      <sheetData sheetId="6741"/>
      <sheetData sheetId="6742"/>
      <sheetData sheetId="6743"/>
      <sheetData sheetId="6744"/>
      <sheetData sheetId="6745"/>
      <sheetData sheetId="6746"/>
      <sheetData sheetId="6747"/>
      <sheetData sheetId="6748" refreshError="1"/>
      <sheetData sheetId="6749" refreshError="1"/>
      <sheetData sheetId="6750"/>
      <sheetData sheetId="6751" refreshError="1"/>
      <sheetData sheetId="6752"/>
      <sheetData sheetId="6753" refreshError="1"/>
      <sheetData sheetId="6754" refreshError="1"/>
      <sheetData sheetId="6755" refreshError="1"/>
      <sheetData sheetId="6756" refreshError="1"/>
      <sheetData sheetId="6757" refreshError="1"/>
      <sheetData sheetId="6758" refreshError="1"/>
      <sheetData sheetId="6759">
        <row r="41">
          <cell r="H41">
            <v>108130</v>
          </cell>
        </row>
      </sheetData>
      <sheetData sheetId="6760" refreshError="1"/>
      <sheetData sheetId="6761">
        <row r="39">
          <cell r="H39">
            <v>61373</v>
          </cell>
        </row>
      </sheetData>
      <sheetData sheetId="6762">
        <row r="39">
          <cell r="H39">
            <v>345846</v>
          </cell>
        </row>
      </sheetData>
      <sheetData sheetId="6763">
        <row r="44">
          <cell r="H44">
            <v>71546</v>
          </cell>
        </row>
      </sheetData>
      <sheetData sheetId="6764">
        <row r="43">
          <cell r="H43">
            <v>373562</v>
          </cell>
        </row>
      </sheetData>
      <sheetData sheetId="6765" refreshError="1"/>
      <sheetData sheetId="6766" refreshError="1"/>
      <sheetData sheetId="6767">
        <row r="41">
          <cell r="H41">
            <v>4080</v>
          </cell>
        </row>
      </sheetData>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ow r="3">
          <cell r="B3">
            <v>1</v>
          </cell>
        </row>
      </sheetData>
      <sheetData sheetId="7149">
        <row r="3">
          <cell r="B3">
            <v>1</v>
          </cell>
        </row>
      </sheetData>
      <sheetData sheetId="7150">
        <row r="437">
          <cell r="A437" t="str">
            <v>GEOCOMPUESTOS</v>
          </cell>
        </row>
      </sheetData>
      <sheetData sheetId="7151">
        <row r="30">
          <cell r="A30" t="str">
            <v>PRELIMINARES DE OBRA</v>
          </cell>
        </row>
      </sheetData>
      <sheetData sheetId="7152">
        <row r="30">
          <cell r="A30" t="str">
            <v>PRELIMINARES DE OBRA</v>
          </cell>
        </row>
      </sheetData>
      <sheetData sheetId="7153"/>
      <sheetData sheetId="7154"/>
      <sheetData sheetId="7155">
        <row r="5">
          <cell r="C5" t="str">
            <v>OBRAS DE PROTECCIÓN Y ADECUACIÓN DE ORILLA DEL PARQUE  RONDA, EN EL RÍO MAGDALENA, ENTRE EL PUENTE VEHICULAR Y EL PUENTE FÉRREO, MUNICIPIO DE GIRARDOT CUNDINAMARCA</v>
          </cell>
        </row>
      </sheetData>
      <sheetData sheetId="7156">
        <row r="5">
          <cell r="C5" t="str">
            <v>OBRAS DE PROTECCIÓN Y ADECUACIÓN DE ORILLA DEL PARQUE  RONDA, EN EL RÍO MAGDALENA, ENTRE EL PUENTE VEHICULAR Y EL PUENTE FÉRREO, MUNICIPIO DE GIRARDOT CUNDINAMARCA</v>
          </cell>
        </row>
      </sheetData>
      <sheetData sheetId="7157"/>
      <sheetData sheetId="7158"/>
      <sheetData sheetId="7159"/>
      <sheetData sheetId="7160">
        <row r="34">
          <cell r="E34" t="str">
            <v>M3</v>
          </cell>
        </row>
      </sheetData>
      <sheetData sheetId="7161">
        <row r="34">
          <cell r="E34" t="str">
            <v>M3</v>
          </cell>
        </row>
      </sheetData>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row r="2">
          <cell r="A2" t="str">
            <v>ACTA No</v>
          </cell>
        </row>
      </sheetData>
      <sheetData sheetId="7361"/>
      <sheetData sheetId="7362"/>
      <sheetData sheetId="7363"/>
      <sheetData sheetId="7364"/>
      <sheetData sheetId="7365"/>
      <sheetData sheetId="7366"/>
      <sheetData sheetId="7367"/>
      <sheetData sheetId="7368">
        <row r="1">
          <cell r="A1" t="str">
            <v>Name</v>
          </cell>
        </row>
      </sheetData>
      <sheetData sheetId="7369"/>
      <sheetData sheetId="7370"/>
      <sheetData sheetId="7371"/>
      <sheetData sheetId="7372"/>
      <sheetData sheetId="7373"/>
      <sheetData sheetId="7374"/>
      <sheetData sheetId="7375"/>
      <sheetData sheetId="7376"/>
      <sheetData sheetId="7377"/>
      <sheetData sheetId="7378">
        <row r="1">
          <cell r="A1" t="str">
            <v>Name</v>
          </cell>
        </row>
      </sheetData>
      <sheetData sheetId="7379"/>
      <sheetData sheetId="7380"/>
      <sheetData sheetId="7381"/>
      <sheetData sheetId="7382"/>
      <sheetData sheetId="7383"/>
      <sheetData sheetId="7384"/>
      <sheetData sheetId="7385"/>
      <sheetData sheetId="7386"/>
      <sheetData sheetId="7387">
        <row r="1">
          <cell r="A1" t="str">
            <v>INSTITUTO NACIONAL DE VIAS</v>
          </cell>
        </row>
      </sheetData>
      <sheetData sheetId="7388">
        <row r="1">
          <cell r="A1" t="str">
            <v>INSTITUTO NACIONAL DE VIAS</v>
          </cell>
        </row>
      </sheetData>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row r="1">
          <cell r="A1" t="str">
            <v>INSTITUTO NACIONAL DE VIAS</v>
          </cell>
        </row>
      </sheetData>
      <sheetData sheetId="7418"/>
      <sheetData sheetId="7419"/>
      <sheetData sheetId="7420"/>
      <sheetData sheetId="7421"/>
      <sheetData sheetId="7422"/>
      <sheetData sheetId="7423"/>
      <sheetData sheetId="7424"/>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row r="13">
          <cell r="A13">
            <v>1</v>
          </cell>
        </row>
      </sheetData>
      <sheetData sheetId="7449"/>
      <sheetData sheetId="7450"/>
      <sheetData sheetId="7451"/>
      <sheetData sheetId="7452" refreshError="1"/>
      <sheetData sheetId="7453" refreshError="1"/>
      <sheetData sheetId="7454" refreshError="1"/>
      <sheetData sheetId="7455">
        <row r="16">
          <cell r="C16" t="str">
            <v>X</v>
          </cell>
        </row>
      </sheetData>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sheetData sheetId="7486"/>
      <sheetData sheetId="7487">
        <row r="1">
          <cell r="W1" t="str">
            <v>TR0001</v>
          </cell>
        </row>
      </sheetData>
      <sheetData sheetId="7488"/>
      <sheetData sheetId="7489"/>
      <sheetData sheetId="7490"/>
      <sheetData sheetId="7491"/>
      <sheetData sheetId="7492"/>
      <sheetData sheetId="7493"/>
      <sheetData sheetId="7494">
        <row r="2">
          <cell r="C2">
            <v>2</v>
          </cell>
        </row>
      </sheetData>
      <sheetData sheetId="7495"/>
      <sheetData sheetId="7496">
        <row r="5">
          <cell r="G5">
            <v>1</v>
          </cell>
        </row>
      </sheetData>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refreshError="1"/>
      <sheetData sheetId="7512" refreshError="1"/>
      <sheetData sheetId="7513" refreshError="1"/>
      <sheetData sheetId="7514" refreshError="1"/>
      <sheetData sheetId="7515"/>
      <sheetData sheetId="7516"/>
      <sheetData sheetId="7517"/>
      <sheetData sheetId="7518"/>
      <sheetData sheetId="7519"/>
      <sheetData sheetId="7520"/>
      <sheetData sheetId="7521">
        <row r="9">
          <cell r="E9">
            <v>19.379681052981429</v>
          </cell>
        </row>
      </sheetData>
      <sheetData sheetId="7522">
        <row r="9">
          <cell r="E9">
            <v>19.372852455375334</v>
          </cell>
        </row>
      </sheetData>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row r="12">
          <cell r="D12">
            <v>1.1105322714947583</v>
          </cell>
        </row>
      </sheetData>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refreshError="1"/>
      <sheetData sheetId="7728" refreshError="1"/>
      <sheetData sheetId="7729" refreshError="1"/>
      <sheetData sheetId="7730" refreshError="1"/>
      <sheetData sheetId="7731" refreshError="1"/>
      <sheetData sheetId="7732"/>
      <sheetData sheetId="7733" refreshError="1"/>
      <sheetData sheetId="7734"/>
      <sheetData sheetId="7735"/>
      <sheetData sheetId="7736"/>
      <sheetData sheetId="7737"/>
      <sheetData sheetId="7738"/>
      <sheetData sheetId="7739"/>
      <sheetData sheetId="7740" refreshError="1"/>
      <sheetData sheetId="7741" refreshError="1"/>
      <sheetData sheetId="7742" refreshError="1"/>
      <sheetData sheetId="7743"/>
      <sheetData sheetId="7744" refreshError="1"/>
      <sheetData sheetId="7745"/>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sheetData sheetId="7771" refreshError="1"/>
      <sheetData sheetId="7772" refreshError="1"/>
      <sheetData sheetId="7773" refreshError="1"/>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refreshError="1"/>
      <sheetData sheetId="7802" refreshError="1"/>
      <sheetData sheetId="7803"/>
      <sheetData sheetId="7804"/>
      <sheetData sheetId="7805"/>
      <sheetData sheetId="7806"/>
      <sheetData sheetId="7807"/>
      <sheetData sheetId="7808"/>
      <sheetData sheetId="7809" refreshError="1"/>
      <sheetData sheetId="7810" refreshError="1"/>
      <sheetData sheetId="7811" refreshError="1"/>
      <sheetData sheetId="7812"/>
      <sheetData sheetId="7813" refreshError="1"/>
      <sheetData sheetId="7814"/>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sheetData sheetId="7839" refreshError="1"/>
      <sheetData sheetId="7840" refreshError="1"/>
      <sheetData sheetId="7841" refreshError="1"/>
      <sheetData sheetId="7842"/>
      <sheetData sheetId="7843"/>
      <sheetData sheetId="7844"/>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sheetData sheetId="7924"/>
      <sheetData sheetId="7925">
        <row r="14">
          <cell r="D14">
            <v>38504</v>
          </cell>
        </row>
      </sheetData>
      <sheetData sheetId="7926"/>
      <sheetData sheetId="7927"/>
      <sheetData sheetId="7928">
        <row r="14">
          <cell r="D14">
            <v>38504</v>
          </cell>
        </row>
      </sheetData>
      <sheetData sheetId="7929"/>
      <sheetData sheetId="7930"/>
      <sheetData sheetId="7931"/>
      <sheetData sheetId="7932">
        <row r="14">
          <cell r="D14">
            <v>38504</v>
          </cell>
        </row>
      </sheetData>
      <sheetData sheetId="7933"/>
      <sheetData sheetId="7934"/>
      <sheetData sheetId="7935"/>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sheetData sheetId="7980"/>
      <sheetData sheetId="7981"/>
      <sheetData sheetId="7982"/>
      <sheetData sheetId="7983"/>
      <sheetData sheetId="7984"/>
      <sheetData sheetId="7985"/>
      <sheetData sheetId="7986"/>
      <sheetData sheetId="7987" refreshError="1"/>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refreshError="1"/>
      <sheetData sheetId="8035"/>
      <sheetData sheetId="8036"/>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sheetData sheetId="8046" refreshError="1"/>
      <sheetData sheetId="8047"/>
      <sheetData sheetId="8048"/>
      <sheetData sheetId="8049"/>
      <sheetData sheetId="8050"/>
      <sheetData sheetId="8051"/>
      <sheetData sheetId="8052"/>
      <sheetData sheetId="8053"/>
      <sheetData sheetId="8054"/>
      <sheetData sheetId="8055"/>
      <sheetData sheetId="8056"/>
      <sheetData sheetId="8057" refreshError="1"/>
      <sheetData sheetId="8058"/>
      <sheetData sheetId="8059"/>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refreshError="1"/>
      <sheetData sheetId="8164" refreshError="1"/>
      <sheetData sheetId="8165" refreshError="1"/>
      <sheetData sheetId="8166" refreshError="1"/>
      <sheetData sheetId="8167"/>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sheetData sheetId="8212"/>
      <sheetData sheetId="8213"/>
      <sheetData sheetId="8214"/>
      <sheetData sheetId="8215"/>
      <sheetData sheetId="8216"/>
      <sheetData sheetId="8217">
        <row r="13">
          <cell r="E13" t="str">
            <v>EL DESCANSO Y OTROS</v>
          </cell>
        </row>
      </sheetData>
      <sheetData sheetId="8218"/>
      <sheetData sheetId="8219">
        <row r="47">
          <cell r="H47">
            <v>13407.454219619998</v>
          </cell>
        </row>
      </sheetData>
      <sheetData sheetId="8220">
        <row r="47">
          <cell r="H47">
            <v>13178.048204541665</v>
          </cell>
        </row>
      </sheetData>
      <sheetData sheetId="8221">
        <row r="47">
          <cell r="H47">
            <v>17098.051632633331</v>
          </cell>
        </row>
      </sheetData>
      <sheetData sheetId="8222">
        <row r="47">
          <cell r="H47">
            <v>13407.454219619998</v>
          </cell>
        </row>
      </sheetData>
      <sheetData sheetId="8223">
        <row r="47">
          <cell r="H47">
            <v>13178.048204541665</v>
          </cell>
        </row>
      </sheetData>
      <sheetData sheetId="8224">
        <row r="47">
          <cell r="H47">
            <v>17098.051632633331</v>
          </cell>
        </row>
      </sheetData>
      <sheetData sheetId="8225">
        <row r="47">
          <cell r="H47">
            <v>13407.454219619998</v>
          </cell>
        </row>
      </sheetData>
      <sheetData sheetId="8226">
        <row r="47">
          <cell r="H47">
            <v>13178.048204541665</v>
          </cell>
        </row>
      </sheetData>
      <sheetData sheetId="8227">
        <row r="47">
          <cell r="H47">
            <v>19729.199486104168</v>
          </cell>
        </row>
      </sheetData>
      <sheetData sheetId="8228">
        <row r="47">
          <cell r="H47">
            <v>38405.002915416662</v>
          </cell>
        </row>
      </sheetData>
      <sheetData sheetId="8229">
        <row r="47">
          <cell r="H47">
            <v>41159.979021230996</v>
          </cell>
        </row>
      </sheetData>
      <sheetData sheetId="8230">
        <row r="47">
          <cell r="H47">
            <v>16020</v>
          </cell>
        </row>
      </sheetData>
      <sheetData sheetId="8231">
        <row r="47">
          <cell r="H47">
            <v>11675</v>
          </cell>
        </row>
      </sheetData>
      <sheetData sheetId="8232">
        <row r="47">
          <cell r="H47">
            <v>382683.1643235588</v>
          </cell>
        </row>
      </sheetData>
      <sheetData sheetId="8233">
        <row r="47">
          <cell r="H47">
            <v>27108.482479999999</v>
          </cell>
        </row>
      </sheetData>
      <sheetData sheetId="8234">
        <row r="47">
          <cell r="H47">
            <v>18945.0351992</v>
          </cell>
        </row>
      </sheetData>
      <sheetData sheetId="8235">
        <row r="47">
          <cell r="H47">
            <v>88016.225274879995</v>
          </cell>
        </row>
      </sheetData>
      <sheetData sheetId="8236">
        <row r="47">
          <cell r="H47">
            <v>11296.680928966078</v>
          </cell>
        </row>
      </sheetData>
      <sheetData sheetId="8237">
        <row r="47">
          <cell r="H47">
            <v>19660.483631249997</v>
          </cell>
        </row>
      </sheetData>
      <sheetData sheetId="8238">
        <row r="47">
          <cell r="H47">
            <v>19660.483631249997</v>
          </cell>
        </row>
      </sheetData>
      <sheetData sheetId="8239">
        <row r="47">
          <cell r="H47">
            <v>19660.483631249997</v>
          </cell>
        </row>
      </sheetData>
      <sheetData sheetId="8240">
        <row r="47">
          <cell r="H47">
            <v>39947.116768272004</v>
          </cell>
        </row>
      </sheetData>
      <sheetData sheetId="8241">
        <row r="47">
          <cell r="H47">
            <v>37450.421970255004</v>
          </cell>
        </row>
      </sheetData>
      <sheetData sheetId="8242">
        <row r="47">
          <cell r="H47">
            <v>5631.4338221939006</v>
          </cell>
        </row>
      </sheetData>
      <sheetData sheetId="8243">
        <row r="47">
          <cell r="H47">
            <v>29691.867138751997</v>
          </cell>
        </row>
      </sheetData>
      <sheetData sheetId="8244">
        <row r="47">
          <cell r="H47">
            <v>10601.359883464</v>
          </cell>
        </row>
      </sheetData>
      <sheetData sheetId="8245">
        <row r="47">
          <cell r="H47">
            <v>16440.07876665</v>
          </cell>
        </row>
      </sheetData>
      <sheetData sheetId="8246">
        <row r="47">
          <cell r="H47">
            <v>7502.6541280530009</v>
          </cell>
        </row>
      </sheetData>
      <sheetData sheetId="8247">
        <row r="47">
          <cell r="H47">
            <v>63269.394041350002</v>
          </cell>
        </row>
      </sheetData>
      <sheetData sheetId="8248">
        <row r="47">
          <cell r="H47">
            <v>38708.912732384997</v>
          </cell>
        </row>
      </sheetData>
      <sheetData sheetId="8249">
        <row r="47">
          <cell r="H47">
            <v>30140.654422727453</v>
          </cell>
        </row>
      </sheetData>
      <sheetData sheetId="8250">
        <row r="47">
          <cell r="H47">
            <v>39628.094655192057</v>
          </cell>
        </row>
      </sheetData>
      <sheetData sheetId="8251">
        <row r="47">
          <cell r="H47">
            <v>38729.542446049003</v>
          </cell>
        </row>
      </sheetData>
      <sheetData sheetId="8252">
        <row r="47">
          <cell r="H47">
            <v>7116.936965586</v>
          </cell>
        </row>
      </sheetData>
      <sheetData sheetId="8253">
        <row r="47">
          <cell r="H47">
            <v>9391.2743470000005</v>
          </cell>
        </row>
      </sheetData>
      <sheetData sheetId="8254">
        <row r="47">
          <cell r="H47">
            <v>8500.0189065630984</v>
          </cell>
        </row>
      </sheetData>
      <sheetData sheetId="8255">
        <row r="47">
          <cell r="H47">
            <v>32499.094423904498</v>
          </cell>
        </row>
      </sheetData>
      <sheetData sheetId="8256">
        <row r="47">
          <cell r="H47">
            <v>51817.028777055006</v>
          </cell>
        </row>
      </sheetData>
      <sheetData sheetId="8257">
        <row r="47">
          <cell r="H47">
            <v>55430.1575333</v>
          </cell>
        </row>
      </sheetData>
      <sheetData sheetId="8258">
        <row r="47">
          <cell r="H47">
            <v>25786.003498499998</v>
          </cell>
        </row>
      </sheetData>
      <sheetData sheetId="8259">
        <row r="47">
          <cell r="H47">
            <v>21993.806973733335</v>
          </cell>
        </row>
      </sheetData>
      <sheetData sheetId="8260">
        <row r="47">
          <cell r="H47">
            <v>21941.348275</v>
          </cell>
        </row>
      </sheetData>
      <sheetData sheetId="8261">
        <row r="47">
          <cell r="H47">
            <v>576269.26239999989</v>
          </cell>
        </row>
      </sheetData>
      <sheetData sheetId="8262">
        <row r="48">
          <cell r="H48">
            <v>640370.66537874995</v>
          </cell>
        </row>
      </sheetData>
      <sheetData sheetId="8263">
        <row r="47">
          <cell r="H47">
            <v>21941.348275</v>
          </cell>
        </row>
      </sheetData>
      <sheetData sheetId="8264">
        <row r="47">
          <cell r="H47">
            <v>576269.26239999989</v>
          </cell>
        </row>
      </sheetData>
      <sheetData sheetId="8265">
        <row r="47">
          <cell r="H47">
            <v>9078.6352040999991</v>
          </cell>
        </row>
      </sheetData>
      <sheetData sheetId="8266">
        <row r="47">
          <cell r="H47">
            <v>21941.348275</v>
          </cell>
        </row>
      </sheetData>
      <sheetData sheetId="8267">
        <row r="47">
          <cell r="H47">
            <v>576269.26239999989</v>
          </cell>
        </row>
      </sheetData>
      <sheetData sheetId="8268">
        <row r="47">
          <cell r="H47">
            <v>9078.6352040999991</v>
          </cell>
        </row>
      </sheetData>
      <sheetData sheetId="8269">
        <row r="49">
          <cell r="H49">
            <v>83961.133243064003</v>
          </cell>
        </row>
      </sheetData>
      <sheetData sheetId="8270">
        <row r="47">
          <cell r="H47">
            <v>14670.136122054002</v>
          </cell>
        </row>
      </sheetData>
      <sheetData sheetId="8271">
        <row r="47">
          <cell r="H47">
            <v>9078.6352040999991</v>
          </cell>
        </row>
      </sheetData>
      <sheetData sheetId="8272">
        <row r="51">
          <cell r="H51">
            <v>117309.4992738</v>
          </cell>
        </row>
      </sheetData>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refreshError="1"/>
      <sheetData sheetId="8331"/>
      <sheetData sheetId="8332">
        <row r="3">
          <cell r="P3" t="str">
            <v>CONSORCIO CICLOINFRAESCTRUCTURA</v>
          </cell>
        </row>
      </sheetData>
      <sheetData sheetId="8333">
        <row r="4">
          <cell r="B4" t="str">
            <v>A-1.1</v>
          </cell>
        </row>
      </sheetData>
      <sheetData sheetId="8334"/>
      <sheetData sheetId="8335"/>
      <sheetData sheetId="8336"/>
      <sheetData sheetId="8337">
        <row r="4">
          <cell r="F4" t="str">
            <v>INDEPORTES</v>
          </cell>
        </row>
      </sheetData>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row r="3">
          <cell r="P3" t="str">
            <v>CONSORCIO CICLOINFRAESCTRUCTURA</v>
          </cell>
        </row>
      </sheetData>
      <sheetData sheetId="8618">
        <row r="4">
          <cell r="B4" t="str">
            <v>A-1.1</v>
          </cell>
        </row>
      </sheetData>
      <sheetData sheetId="8619"/>
      <sheetData sheetId="8620">
        <row r="4">
          <cell r="F4" t="str">
            <v>INDEPORTES</v>
          </cell>
        </row>
      </sheetData>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row r="1">
          <cell r="A1" t="str">
            <v>ITEM</v>
          </cell>
        </row>
      </sheetData>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row r="33">
          <cell r="C33">
            <v>0.77967625899280601</v>
          </cell>
        </row>
      </sheetData>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row r="1">
          <cell r="B1" t="str">
            <v>CTO-102-2002</v>
          </cell>
        </row>
      </sheetData>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row r="45">
          <cell r="B45" t="str">
            <v>P-002</v>
          </cell>
        </row>
      </sheetData>
      <sheetData sheetId="10033"/>
      <sheetData sheetId="10034"/>
      <sheetData sheetId="10035"/>
      <sheetData sheetId="10036"/>
      <sheetData sheetId="10037"/>
      <sheetData sheetId="10038"/>
      <sheetData sheetId="10039"/>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sheetData sheetId="10083"/>
      <sheetData sheetId="10084"/>
      <sheetData sheetId="10085"/>
      <sheetData sheetId="10086"/>
      <sheetData sheetId="10087"/>
      <sheetData sheetId="10088"/>
      <sheetData sheetId="10089"/>
      <sheetData sheetId="10090" refreshError="1"/>
      <sheetData sheetId="10091"/>
      <sheetData sheetId="10092"/>
      <sheetData sheetId="10093"/>
      <sheetData sheetId="10094">
        <row r="1">
          <cell r="B1" t="str">
            <v>CTO-102-2002</v>
          </cell>
        </row>
      </sheetData>
      <sheetData sheetId="10095"/>
      <sheetData sheetId="10096">
        <row r="6">
          <cell r="A6" t="str">
            <v>CONTRATISTA:</v>
          </cell>
        </row>
      </sheetData>
      <sheetData sheetId="10097" refreshError="1"/>
      <sheetData sheetId="10098" refreshError="1"/>
      <sheetData sheetId="10099" refreshError="1"/>
      <sheetData sheetId="10100"/>
      <sheetData sheetId="10101">
        <row r="26">
          <cell r="F26">
            <v>949784.30360176135</v>
          </cell>
        </row>
      </sheetData>
      <sheetData sheetId="10102"/>
      <sheetData sheetId="10103"/>
      <sheetData sheetId="10104"/>
      <sheetData sheetId="10105">
        <row r="14">
          <cell r="C14" t="str">
            <v>DESCRIPCION</v>
          </cell>
        </row>
      </sheetData>
      <sheetData sheetId="10106"/>
      <sheetData sheetId="10107"/>
      <sheetData sheetId="10108"/>
      <sheetData sheetId="10109"/>
      <sheetData sheetId="10110"/>
      <sheetData sheetId="10111">
        <row r="53">
          <cell r="D53">
            <v>2</v>
          </cell>
        </row>
      </sheetData>
      <sheetData sheetId="10112"/>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ow r="36">
          <cell r="G36">
            <v>271000.00000162207</v>
          </cell>
        </row>
      </sheetData>
      <sheetData sheetId="10141">
        <row r="33">
          <cell r="G33">
            <v>283000.00002693152</v>
          </cell>
        </row>
      </sheetData>
      <sheetData sheetId="10142">
        <row r="33">
          <cell r="G33">
            <v>290000.00000013626</v>
          </cell>
        </row>
      </sheetData>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row r="1">
          <cell r="A1" t="str">
            <v>ITEM</v>
          </cell>
        </row>
      </sheetData>
      <sheetData sheetId="10225">
        <row r="1">
          <cell r="A1" t="str">
            <v>EQUIPO</v>
          </cell>
        </row>
      </sheetData>
      <sheetData sheetId="10226">
        <row r="1">
          <cell r="A1" t="str">
            <v>ADMINISTRACION</v>
          </cell>
        </row>
      </sheetData>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row r="1">
          <cell r="A1" t="str">
            <v>ADMINISTRACION</v>
          </cell>
        </row>
      </sheetData>
      <sheetData sheetId="10263">
        <row r="1">
          <cell r="A1" t="str">
            <v>EQUIPO</v>
          </cell>
        </row>
      </sheetData>
      <sheetData sheetId="10264">
        <row r="1">
          <cell r="A1" t="str">
            <v>ADMINISTRACION</v>
          </cell>
        </row>
      </sheetData>
      <sheetData sheetId="10265">
        <row r="1">
          <cell r="A1" t="str">
            <v>EQUIPO</v>
          </cell>
        </row>
      </sheetData>
      <sheetData sheetId="10266">
        <row r="1">
          <cell r="A1" t="str">
            <v>ITEM</v>
          </cell>
        </row>
      </sheetData>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row r="1">
          <cell r="A1" t="str">
            <v>ADMINISTRACION</v>
          </cell>
        </row>
      </sheetData>
      <sheetData sheetId="10280">
        <row r="1">
          <cell r="A1" t="str">
            <v>EQUIPO</v>
          </cell>
        </row>
      </sheetData>
      <sheetData sheetId="10281">
        <row r="1">
          <cell r="A1" t="str">
            <v>ITEM</v>
          </cell>
        </row>
      </sheetData>
      <sheetData sheetId="10282"/>
      <sheetData sheetId="10283"/>
      <sheetData sheetId="10284"/>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sheetData sheetId="10504"/>
      <sheetData sheetId="10505"/>
      <sheetData sheetId="10506" refreshError="1"/>
      <sheetData sheetId="10507" refreshError="1"/>
      <sheetData sheetId="10508" refreshError="1"/>
      <sheetData sheetId="10509" refreshError="1"/>
      <sheetData sheetId="10510" refreshError="1"/>
      <sheetData sheetId="10511" refreshError="1"/>
      <sheetData sheetId="10512"/>
      <sheetData sheetId="10513" refreshError="1"/>
      <sheetData sheetId="10514"/>
      <sheetData sheetId="10515"/>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sheetData sheetId="10592">
        <row r="162">
          <cell r="G162">
            <v>68799</v>
          </cell>
        </row>
      </sheetData>
      <sheetData sheetId="10593">
        <row r="21">
          <cell r="G21" t="b">
            <v>0</v>
          </cell>
        </row>
      </sheetData>
      <sheetData sheetId="10594"/>
      <sheetData sheetId="10595"/>
      <sheetData sheetId="10596">
        <row r="5">
          <cell r="A5" t="str">
            <v>Desperdicio</v>
          </cell>
        </row>
      </sheetData>
      <sheetData sheetId="10597">
        <row r="7">
          <cell r="A7" t="str">
            <v>Herramientas Menores</v>
          </cell>
        </row>
      </sheetData>
      <sheetData sheetId="10598">
        <row r="6">
          <cell r="A6" t="str">
            <v>TOPÓGRAFO</v>
          </cell>
        </row>
      </sheetData>
      <sheetData sheetId="10599">
        <row r="5">
          <cell r="A5" t="str">
            <v>Desperdicio</v>
          </cell>
        </row>
      </sheetData>
      <sheetData sheetId="10600">
        <row r="7">
          <cell r="A7" t="str">
            <v>Herramientas Menores</v>
          </cell>
        </row>
      </sheetData>
      <sheetData sheetId="10601">
        <row r="6">
          <cell r="A6" t="str">
            <v>TOPÓGRAFO</v>
          </cell>
        </row>
      </sheetData>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sheetData sheetId="10694" refreshError="1"/>
      <sheetData sheetId="10695">
        <row r="5">
          <cell r="E5" t="str">
            <v>CANTIDAD</v>
          </cell>
        </row>
      </sheetData>
      <sheetData sheetId="10696">
        <row r="7">
          <cell r="B7">
            <v>0.1</v>
          </cell>
        </row>
      </sheetData>
      <sheetData sheetId="10697">
        <row r="7">
          <cell r="B7">
            <v>0.1</v>
          </cell>
        </row>
      </sheetData>
      <sheetData sheetId="10698"/>
      <sheetData sheetId="10699" refreshError="1"/>
      <sheetData sheetId="10700" refreshError="1"/>
      <sheetData sheetId="10701" refreshError="1"/>
      <sheetData sheetId="10702"/>
      <sheetData sheetId="10703"/>
      <sheetData sheetId="10704"/>
      <sheetData sheetId="10705"/>
      <sheetData sheetId="10706"/>
      <sheetData sheetId="10707"/>
      <sheetData sheetId="10708">
        <row r="32">
          <cell r="G32">
            <v>840272.12500000012</v>
          </cell>
        </row>
      </sheetData>
      <sheetData sheetId="10709"/>
      <sheetData sheetId="10710"/>
      <sheetData sheetId="10711"/>
      <sheetData sheetId="10712"/>
      <sheetData sheetId="10713" refreshError="1"/>
      <sheetData sheetId="10714">
        <row r="11">
          <cell r="B11">
            <v>75500</v>
          </cell>
        </row>
      </sheetData>
      <sheetData sheetId="10715"/>
      <sheetData sheetId="10716"/>
      <sheetData sheetId="10717"/>
      <sheetData sheetId="10718"/>
      <sheetData sheetId="10719" refreshError="1"/>
      <sheetData sheetId="10720"/>
      <sheetData sheetId="10721"/>
      <sheetData sheetId="10722"/>
      <sheetData sheetId="10723"/>
      <sheetData sheetId="10724" refreshError="1"/>
      <sheetData sheetId="10725"/>
      <sheetData sheetId="10726"/>
      <sheetData sheetId="10727"/>
      <sheetData sheetId="10728"/>
      <sheetData sheetId="10729"/>
      <sheetData sheetId="10730"/>
      <sheetData sheetId="10731"/>
      <sheetData sheetId="10732"/>
      <sheetData sheetId="10733"/>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refreshError="1"/>
      <sheetData sheetId="10788"/>
      <sheetData sheetId="10789"/>
      <sheetData sheetId="10790"/>
      <sheetData sheetId="10791"/>
      <sheetData sheetId="10792"/>
      <sheetData sheetId="10793"/>
      <sheetData sheetId="10794"/>
      <sheetData sheetId="10795" refreshError="1"/>
      <sheetData sheetId="10796"/>
      <sheetData sheetId="10797"/>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row r="3">
          <cell r="A3">
            <v>4.0999999999999996</v>
          </cell>
        </row>
      </sheetData>
      <sheetData sheetId="10889">
        <row r="3">
          <cell r="A3">
            <v>5.0999999999999996</v>
          </cell>
        </row>
      </sheetData>
      <sheetData sheetId="10890"/>
      <sheetData sheetId="10891"/>
      <sheetData sheetId="10892"/>
      <sheetData sheetId="10893">
        <row r="1">
          <cell r="A1" t="str">
            <v>MEZCLA PARA CONCRETOS</v>
          </cell>
        </row>
      </sheetData>
      <sheetData sheetId="10894"/>
      <sheetData sheetId="10895"/>
      <sheetData sheetId="10896"/>
      <sheetData sheetId="10897"/>
      <sheetData sheetId="10898">
        <row r="3">
          <cell r="C3" t="str">
            <v>ACOPLE ROSCADO P/ TUBERÍA  FLEX</v>
          </cell>
        </row>
      </sheetData>
      <sheetData sheetId="10899"/>
      <sheetData sheetId="10900"/>
      <sheetData sheetId="10901">
        <row r="3">
          <cell r="A3">
            <v>4.0999999999999996</v>
          </cell>
        </row>
      </sheetData>
      <sheetData sheetId="10902">
        <row r="3">
          <cell r="A3">
            <v>5.0999999999999996</v>
          </cell>
        </row>
      </sheetData>
      <sheetData sheetId="10903" refreshError="1"/>
      <sheetData sheetId="10904"/>
      <sheetData sheetId="10905">
        <row r="1">
          <cell r="A1" t="str">
            <v>MEZCLA PARA CONCRETOS</v>
          </cell>
        </row>
      </sheetData>
      <sheetData sheetId="10906"/>
      <sheetData sheetId="10907"/>
      <sheetData sheetId="10908"/>
      <sheetData sheetId="10909"/>
      <sheetData sheetId="10910">
        <row r="3">
          <cell r="C3" t="str">
            <v>ACOPLE ROSCADO P/ TUBERÍA  FLEX</v>
          </cell>
        </row>
      </sheetData>
      <sheetData sheetId="10911"/>
      <sheetData sheetId="10912"/>
      <sheetData sheetId="10913"/>
      <sheetData sheetId="10914"/>
      <sheetData sheetId="10915">
        <row r="7">
          <cell r="D7" t="str">
            <v>V/UNITARIO COSTO DIRECTO</v>
          </cell>
        </row>
      </sheetData>
      <sheetData sheetId="10916"/>
      <sheetData sheetId="10917">
        <row r="3">
          <cell r="C3" t="str">
            <v>ACOPLE ROSCADO P/ TUBERÍA  FLEX</v>
          </cell>
        </row>
      </sheetData>
      <sheetData sheetId="10918"/>
      <sheetData sheetId="10919"/>
      <sheetData sheetId="10920"/>
      <sheetData sheetId="10921"/>
      <sheetData sheetId="10922"/>
      <sheetData sheetId="10923"/>
      <sheetData sheetId="10924"/>
      <sheetData sheetId="10925">
        <row r="6">
          <cell r="B6">
            <v>38355</v>
          </cell>
        </row>
      </sheetData>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row r="3">
          <cell r="A3">
            <v>4.0999999999999996</v>
          </cell>
        </row>
      </sheetData>
      <sheetData sheetId="10945">
        <row r="3">
          <cell r="A3">
            <v>5.0999999999999996</v>
          </cell>
        </row>
      </sheetData>
      <sheetData sheetId="10946"/>
      <sheetData sheetId="10947"/>
      <sheetData sheetId="10948"/>
      <sheetData sheetId="10949">
        <row r="1">
          <cell r="A1" t="str">
            <v>MEZCLA PARA CONCRETOS</v>
          </cell>
        </row>
      </sheetData>
      <sheetData sheetId="10950"/>
      <sheetData sheetId="10951"/>
      <sheetData sheetId="10952"/>
      <sheetData sheetId="10953"/>
      <sheetData sheetId="10954"/>
      <sheetData sheetId="10955"/>
      <sheetData sheetId="10956"/>
      <sheetData sheetId="10957"/>
      <sheetData sheetId="10958"/>
      <sheetData sheetId="10959">
        <row r="7">
          <cell r="D7" t="str">
            <v>V/UNITARIO COSTO DIRECTO</v>
          </cell>
        </row>
      </sheetData>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sheetData sheetId="11653"/>
      <sheetData sheetId="11654"/>
      <sheetData sheetId="11655"/>
      <sheetData sheetId="11656"/>
      <sheetData sheetId="11657" refreshError="1"/>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refreshError="1"/>
      <sheetData sheetId="11822"/>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sheetData sheetId="12240" refreshError="1"/>
      <sheetData sheetId="12241" refreshError="1"/>
      <sheetData sheetId="12242" refreshError="1"/>
      <sheetData sheetId="12243" refreshError="1"/>
      <sheetData sheetId="12244"/>
      <sheetData sheetId="12245"/>
      <sheetData sheetId="12246" refreshError="1"/>
      <sheetData sheetId="12247"/>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sheetData sheetId="12586" refreshError="1"/>
      <sheetData sheetId="12587" refreshError="1"/>
      <sheetData sheetId="12588" refreshError="1"/>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sheetData sheetId="12752"/>
      <sheetData sheetId="12753"/>
      <sheetData sheetId="12754"/>
      <sheetData sheetId="12755"/>
      <sheetData sheetId="12756"/>
      <sheetData sheetId="12757"/>
      <sheetData sheetId="12758"/>
      <sheetData sheetId="12759"/>
      <sheetData sheetId="12760"/>
      <sheetData sheetId="12761">
        <row r="2">
          <cell r="A2" t="str">
            <v>HOSPITAL HERNANDO MONCALEANO PERDOMO ETAPA 1</v>
          </cell>
        </row>
      </sheetData>
      <sheetData sheetId="12762"/>
      <sheetData sheetId="12763">
        <row r="2">
          <cell r="A2" t="str">
            <v>HOSPITAL HERNANDO MONCALEANO PERDOMO ETAPA 2 A</v>
          </cell>
        </row>
      </sheetData>
      <sheetData sheetId="12764">
        <row r="2">
          <cell r="A2" t="str">
            <v>HOSPITAL HERNANDO MONCALEANO PERDOMO ETAPA 2B</v>
          </cell>
        </row>
      </sheetData>
      <sheetData sheetId="12765"/>
      <sheetData sheetId="12766"/>
      <sheetData sheetId="12767"/>
      <sheetData sheetId="12768"/>
      <sheetData sheetId="12769"/>
      <sheetData sheetId="12770" refreshError="1"/>
      <sheetData sheetId="12771"/>
      <sheetData sheetId="12772"/>
      <sheetData sheetId="12773">
        <row r="11">
          <cell r="A11">
            <v>1</v>
          </cell>
        </row>
      </sheetData>
      <sheetData sheetId="12774">
        <row r="4">
          <cell r="C4" t="str">
            <v>INTERVENTORIA TECNICO ADMINISTRATIVA PARA LA CONSTRUCCION, INSTALACION DE EQUIPOS, PRUEBAS Y PUESTA EN MARCHA DEL SISTEMA DE SECTORIZACION DEL OLEODUCTO TRANSANDINO.</v>
          </cell>
        </row>
      </sheetData>
      <sheetData sheetId="12775"/>
      <sheetData sheetId="12776"/>
      <sheetData sheetId="12777"/>
      <sheetData sheetId="12778"/>
      <sheetData sheetId="12779"/>
      <sheetData sheetId="12780">
        <row r="34">
          <cell r="E34">
            <v>38196</v>
          </cell>
        </row>
      </sheetData>
      <sheetData sheetId="12781"/>
      <sheetData sheetId="12782"/>
      <sheetData sheetId="12783" refreshError="1"/>
      <sheetData sheetId="12784" refreshError="1"/>
      <sheetData sheetId="12785" refreshError="1"/>
      <sheetData sheetId="12786" refreshError="1"/>
      <sheetData sheetId="12787">
        <row r="4">
          <cell r="E4" t="str">
            <v>GUPCO</v>
          </cell>
        </row>
      </sheetData>
      <sheetData sheetId="12788"/>
      <sheetData sheetId="12789"/>
      <sheetData sheetId="12790"/>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ow r="8">
          <cell r="D8" t="str">
            <v>M3</v>
          </cell>
        </row>
      </sheetData>
      <sheetData sheetId="12801"/>
      <sheetData sheetId="12802"/>
      <sheetData sheetId="12803"/>
      <sheetData sheetId="12804"/>
      <sheetData sheetId="12805" refreshError="1"/>
      <sheetData sheetId="12806" refreshError="1"/>
      <sheetData sheetId="12807" refreshError="1"/>
      <sheetData sheetId="12808" refreshError="1"/>
      <sheetData sheetId="12809" refreshError="1"/>
      <sheetData sheetId="12810" refreshError="1"/>
      <sheetData sheetId="12811"/>
      <sheetData sheetId="12812"/>
      <sheetData sheetId="12813"/>
      <sheetData sheetId="12814"/>
      <sheetData sheetId="12815">
        <row r="29">
          <cell r="K29" t="e">
            <v>#DIV/0!</v>
          </cell>
        </row>
      </sheetData>
      <sheetData sheetId="12816">
        <row r="52">
          <cell r="H52">
            <v>1</v>
          </cell>
        </row>
      </sheetData>
      <sheetData sheetId="12817"/>
      <sheetData sheetId="12818"/>
      <sheetData sheetId="12819" refreshError="1"/>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refreshError="1"/>
      <sheetData sheetId="12835" refreshError="1"/>
      <sheetData sheetId="12836" refreshError="1"/>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sheetData sheetId="12869"/>
      <sheetData sheetId="12870"/>
      <sheetData sheetId="12871"/>
      <sheetData sheetId="12872">
        <row r="525">
          <cell r="K525">
            <v>1695.87</v>
          </cell>
        </row>
      </sheetData>
      <sheetData sheetId="12873">
        <row r="525">
          <cell r="K525">
            <v>3577.94</v>
          </cell>
        </row>
      </sheetData>
      <sheetData sheetId="12874">
        <row r="525">
          <cell r="K525">
            <v>5147.76</v>
          </cell>
        </row>
      </sheetData>
      <sheetData sheetId="12875">
        <row r="525">
          <cell r="K525">
            <v>4940.1099999999997</v>
          </cell>
        </row>
      </sheetData>
      <sheetData sheetId="12876">
        <row r="526">
          <cell r="K526">
            <v>695.98</v>
          </cell>
        </row>
      </sheetData>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sheetData sheetId="12895" refreshError="1"/>
      <sheetData sheetId="12896" refreshError="1"/>
      <sheetData sheetId="12897" refreshError="1"/>
      <sheetData sheetId="12898" refreshError="1"/>
      <sheetData sheetId="12899" refreshError="1"/>
      <sheetData sheetId="12900" refreshError="1"/>
      <sheetData sheetId="12901"/>
      <sheetData sheetId="12902"/>
      <sheetData sheetId="12903"/>
      <sheetData sheetId="12904" refreshError="1"/>
      <sheetData sheetId="12905" refreshError="1"/>
      <sheetData sheetId="12906"/>
      <sheetData sheetId="12907"/>
      <sheetData sheetId="12908"/>
      <sheetData sheetId="12909"/>
      <sheetData sheetId="12910"/>
      <sheetData sheetId="12911" refreshError="1"/>
      <sheetData sheetId="12912" refreshError="1"/>
      <sheetData sheetId="12913"/>
      <sheetData sheetId="12914"/>
      <sheetData sheetId="12915"/>
      <sheetData sheetId="12916"/>
      <sheetData sheetId="12917"/>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sheetData sheetId="12926" refreshError="1"/>
      <sheetData sheetId="12927" refreshError="1"/>
      <sheetData sheetId="12928" refreshError="1"/>
      <sheetData sheetId="12929" refreshError="1"/>
      <sheetData sheetId="12930" refreshError="1"/>
      <sheetData sheetId="1293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sheetData sheetId="12940"/>
      <sheetData sheetId="12941"/>
      <sheetData sheetId="12942"/>
      <sheetData sheetId="12943">
        <row r="103">
          <cell r="C103" t="str">
            <v>EXP</v>
          </cell>
        </row>
      </sheetData>
      <sheetData sheetId="12944" refreshError="1"/>
      <sheetData sheetId="12945"/>
      <sheetData sheetId="12946">
        <row r="147">
          <cell r="B147" t="str">
            <v>SUB TOTAL OBRAS DE  INSTALACIONES ELÉCTRICAS DE LAS ESTACIONES (Urbanismo)</v>
          </cell>
        </row>
      </sheetData>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refreshError="1"/>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sheetData sheetId="13364">
        <row r="1">
          <cell r="A1">
            <v>112200000000</v>
          </cell>
        </row>
      </sheetData>
      <sheetData sheetId="13365"/>
      <sheetData sheetId="13366"/>
      <sheetData sheetId="13367"/>
      <sheetData sheetId="13368"/>
      <sheetData sheetId="13369"/>
      <sheetData sheetId="13370"/>
      <sheetData sheetId="13371"/>
      <sheetData sheetId="13372"/>
      <sheetData sheetId="13373"/>
      <sheetData sheetId="13374"/>
      <sheetData sheetId="13375" refreshError="1"/>
      <sheetData sheetId="13376" refreshError="1"/>
      <sheetData sheetId="13377" refreshError="1"/>
      <sheetData sheetId="13378" refreshError="1"/>
      <sheetData sheetId="13379" refreshError="1"/>
      <sheetData sheetId="13380"/>
      <sheetData sheetId="13381"/>
      <sheetData sheetId="13382"/>
      <sheetData sheetId="13383"/>
      <sheetData sheetId="13384"/>
      <sheetData sheetId="13385"/>
      <sheetData sheetId="13386"/>
      <sheetData sheetId="13387"/>
      <sheetData sheetId="13388">
        <row r="5">
          <cell r="B5" t="str">
            <v>Compras</v>
          </cell>
        </row>
      </sheetData>
      <sheetData sheetId="13389"/>
      <sheetData sheetId="13390"/>
      <sheetData sheetId="13391">
        <row r="4">
          <cell r="I4" t="str">
            <v>DESCRIPCION DEL INSUMO</v>
          </cell>
        </row>
      </sheetData>
      <sheetData sheetId="13392"/>
      <sheetData sheetId="13393"/>
      <sheetData sheetId="13394">
        <row r="10">
          <cell r="AZ10">
            <v>90</v>
          </cell>
        </row>
      </sheetData>
      <sheetData sheetId="13395"/>
      <sheetData sheetId="13396"/>
      <sheetData sheetId="13397">
        <row r="93">
          <cell r="C93" t="str">
            <v>AGUA</v>
          </cell>
        </row>
      </sheetData>
      <sheetData sheetId="13398">
        <row r="15">
          <cell r="D15" t="str">
            <v>PRELIMINARES</v>
          </cell>
        </row>
      </sheetData>
      <sheetData sheetId="13399"/>
      <sheetData sheetId="13400">
        <row r="6">
          <cell r="A6" t="str">
            <v>CODIGO INTERNO</v>
          </cell>
        </row>
      </sheetData>
      <sheetData sheetId="13401"/>
      <sheetData sheetId="13402">
        <row r="1">
          <cell r="A1" t="str">
            <v>CONCESION SABANA DE OCCIDENTE</v>
          </cell>
        </row>
      </sheetData>
      <sheetData sheetId="13403">
        <row r="10">
          <cell r="B10">
            <v>118</v>
          </cell>
        </row>
      </sheetData>
      <sheetData sheetId="13404"/>
      <sheetData sheetId="13405">
        <row r="7">
          <cell r="B7" t="str">
            <v>CODIGO EN BASE GENERAL SIGE</v>
          </cell>
        </row>
      </sheetData>
      <sheetData sheetId="13406">
        <row r="3">
          <cell r="A3">
            <v>1</v>
          </cell>
        </row>
      </sheetData>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row r="5">
          <cell r="B5" t="str">
            <v>ITEM</v>
          </cell>
        </row>
      </sheetData>
      <sheetData sheetId="13772" refreshError="1"/>
      <sheetData sheetId="13773" refreshError="1"/>
      <sheetData sheetId="13774" refreshError="1"/>
      <sheetData sheetId="13775" refreshError="1"/>
      <sheetData sheetId="13776" refreshError="1"/>
      <sheetData sheetId="13777" refreshError="1"/>
      <sheetData sheetId="13778">
        <row r="56">
          <cell r="A56" t="str">
            <v>RG</v>
          </cell>
        </row>
      </sheetData>
      <sheetData sheetId="13779" refreshError="1"/>
      <sheetData sheetId="13780"/>
      <sheetData sheetId="13781">
        <row r="3">
          <cell r="A3" t="str">
            <v>CODIGO</v>
          </cell>
        </row>
      </sheetData>
      <sheetData sheetId="13782">
        <row r="1">
          <cell r="A1" t="str">
            <v>kk</v>
          </cell>
        </row>
      </sheetData>
      <sheetData sheetId="13783"/>
      <sheetData sheetId="13784"/>
      <sheetData sheetId="13785"/>
      <sheetData sheetId="13786"/>
      <sheetData sheetId="13787">
        <row r="4">
          <cell r="A4">
            <v>120</v>
          </cell>
        </row>
      </sheetData>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sheetData sheetId="13796" refreshError="1"/>
      <sheetData sheetId="13797" refreshError="1"/>
      <sheetData sheetId="13798"/>
      <sheetData sheetId="13799"/>
      <sheetData sheetId="13800"/>
      <sheetData sheetId="13801"/>
      <sheetData sheetId="13802"/>
      <sheetData sheetId="13803"/>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refreshError="1"/>
      <sheetData sheetId="13831" refreshError="1"/>
      <sheetData sheetId="13832" refreshError="1"/>
      <sheetData sheetId="13833" refreshError="1"/>
      <sheetData sheetId="13834" refreshError="1"/>
      <sheetData sheetId="13835" refreshError="1"/>
      <sheetData sheetId="13836"/>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sheetData sheetId="13905"/>
      <sheetData sheetId="13906"/>
      <sheetData sheetId="13907"/>
      <sheetData sheetId="13908"/>
      <sheetData sheetId="13909"/>
      <sheetData sheetId="13910"/>
      <sheetData sheetId="13911"/>
      <sheetData sheetId="13912">
        <row r="8">
          <cell r="E8">
            <v>1939047</v>
          </cell>
        </row>
      </sheetData>
      <sheetData sheetId="13913"/>
      <sheetData sheetId="13914"/>
      <sheetData sheetId="13915"/>
      <sheetData sheetId="13916"/>
      <sheetData sheetId="13917"/>
      <sheetData sheetId="13918"/>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row r="4">
          <cell r="B4" t="str">
            <v xml:space="preserve"> Bisagra Pivotante </v>
          </cell>
        </row>
      </sheetData>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sheetData sheetId="14064"/>
      <sheetData sheetId="14065">
        <row r="14">
          <cell r="D14">
            <v>38504</v>
          </cell>
        </row>
      </sheetData>
      <sheetData sheetId="14066"/>
      <sheetData sheetId="14067">
        <row r="14">
          <cell r="D14">
            <v>38504</v>
          </cell>
        </row>
      </sheetData>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O"/>
      <sheetName val="Trans y Herra"/>
      <sheetName val="Salarios"/>
      <sheetName val="Lp"/>
      <sheetName val="PRESUPUESTO"/>
    </sheetNames>
    <sheetDataSet>
      <sheetData sheetId="0" refreshError="1"/>
      <sheetData sheetId="1" refreshError="1"/>
      <sheetData sheetId="2" refreshError="1"/>
      <sheetData sheetId="3" refreshError="1">
        <row r="5">
          <cell r="B5" t="str">
            <v>DESCRIPCION</v>
          </cell>
        </row>
        <row r="9">
          <cell r="B9" t="str">
            <v>ADAPTADOR CONDUIT PVC DE 2"</v>
          </cell>
        </row>
        <row r="10">
          <cell r="B10" t="str">
            <v>ADAPTADOR CONDUIT PVC DE 1 1/4"</v>
          </cell>
        </row>
        <row r="11">
          <cell r="B11" t="str">
            <v>ADAPTADOR CONDUIT PVC DE 1/2"</v>
          </cell>
        </row>
        <row r="12">
          <cell r="B12" t="str">
            <v>ADAPTADOR CONDUIT PVC DE 3/4"</v>
          </cell>
        </row>
        <row r="13">
          <cell r="B13" t="str">
            <v>ADAPTADOR CONDUIT PVC DE 1"</v>
          </cell>
        </row>
        <row r="14">
          <cell r="B14" t="str">
            <v>ADAPTADOR CONDUIT PVC DE 1 1/2"</v>
          </cell>
        </row>
        <row r="15">
          <cell r="B15" t="str">
            <v>ADAPTADOR CONDUIT PVC DE 3"</v>
          </cell>
        </row>
        <row r="16">
          <cell r="B16" t="str">
            <v>ADAPTADOR CONDUIT EMT DE 1/2"</v>
          </cell>
        </row>
        <row r="17">
          <cell r="B17" t="str">
            <v>ADAPTADOR CONDUIT EMT DE 3/4"</v>
          </cell>
        </row>
        <row r="18">
          <cell r="B18" t="str">
            <v>ADAPTADOR CONDUIT EMT DE 1"</v>
          </cell>
        </row>
        <row r="19">
          <cell r="B19" t="str">
            <v>ADAPTADOR CONDUIT EMT DE 1 1/4"</v>
          </cell>
        </row>
        <row r="20">
          <cell r="B20" t="str">
            <v>ADAPTADOR CONDUIT EMT DE 1 1/2"</v>
          </cell>
        </row>
        <row r="21">
          <cell r="B21" t="str">
            <v>ADAPTADOR CONDUIT EMT DE 2"</v>
          </cell>
        </row>
        <row r="22">
          <cell r="B22" t="str">
            <v>ADAPTADOR CONDUIT EMT DE 3"</v>
          </cell>
        </row>
        <row r="23">
          <cell r="B23" t="str">
            <v>ABRAZADERA DOBLE ALA PARA 3"</v>
          </cell>
        </row>
        <row r="24">
          <cell r="B24" t="str">
            <v>ABRAZADERA DOBLE ALA PARA 1 1/4"</v>
          </cell>
        </row>
        <row r="25">
          <cell r="B25" t="str">
            <v>ABRAZADERA DOBLE ALA PARA 1"</v>
          </cell>
        </row>
        <row r="26">
          <cell r="B26" t="str">
            <v>AISLADOR CARRETE DE 3",ANSI 53-2</v>
          </cell>
        </row>
        <row r="27">
          <cell r="B27" t="str">
            <v>AISLADOR DE DISCO 10", CLASE ANSI 52-4</v>
          </cell>
        </row>
        <row r="28">
          <cell r="B28" t="str">
            <v>AISLADOR LINE POST A 24 KV, CLASE ANSI 57-1</v>
          </cell>
        </row>
        <row r="29">
          <cell r="B29" t="str">
            <v>AISLADOR LINE POST A 44 KV, CLASE ANSI 57-3</v>
          </cell>
        </row>
        <row r="30">
          <cell r="B30" t="str">
            <v>AISLADOR SUSPENSIÓN POLIMERICO DE 15KV</v>
          </cell>
        </row>
        <row r="31">
          <cell r="B31" t="str">
            <v>AISLADOR SUSPENSIÓN POLIMERICO DE 34,5KV</v>
          </cell>
        </row>
        <row r="32">
          <cell r="B32" t="str">
            <v>AISLADOR TENSOR DE 4¼", CLASE ANSI 54-3</v>
          </cell>
        </row>
        <row r="33">
          <cell r="B33" t="str">
            <v>AISLADOR TENSOR DE 6 3/4",15KV,53KN, CLASE ANSI 54-4</v>
          </cell>
        </row>
        <row r="34">
          <cell r="B34" t="str">
            <v>ALAMBRE DE COBRE FORRADO NO. 8 PARA AMARRE, NEGRO</v>
          </cell>
        </row>
        <row r="35">
          <cell r="B35" t="str">
            <v>ARANDELA CUADRADA PARA 5/8" 4"X4"</v>
          </cell>
        </row>
        <row r="36">
          <cell r="B36" t="str">
            <v>ARANDELA CUADRADA PARA 3/4" 4"X4"</v>
          </cell>
        </row>
        <row r="37">
          <cell r="B37" t="str">
            <v>ARANDELA DE PRESIÓN PARA 1/2"</v>
          </cell>
        </row>
        <row r="38">
          <cell r="B38" t="str">
            <v>ARANDELA DE PRESIÓN PARA 5/8"</v>
          </cell>
        </row>
        <row r="39">
          <cell r="B39" t="str">
            <v>ARANDELA REDONDA PARA 1/2"</v>
          </cell>
        </row>
        <row r="40">
          <cell r="B40" t="str">
            <v>ARANDELA REDONDA PARA 5/8"</v>
          </cell>
        </row>
        <row r="41">
          <cell r="B41" t="str">
            <v>ARRANCADOR DE 70W 2T 208/240V, MARCA INADISA</v>
          </cell>
        </row>
        <row r="42">
          <cell r="B42" t="str">
            <v>ARRANCADOR DE NA 100-150-250-600W 2T 208/240V, MARCA INADISA</v>
          </cell>
        </row>
        <row r="43">
          <cell r="B43" t="str">
            <v>ALAMBRE DE ALUMINIO No. 8 THWN FORRADO</v>
          </cell>
        </row>
        <row r="44">
          <cell r="B44" t="str">
            <v>BREAKER TIPO INDUSTRIAL DE 3x60AMP.</v>
          </cell>
        </row>
        <row r="45">
          <cell r="B45" t="str">
            <v>BALASTA HG DE 125W 208-220V, MARCA ROY ALPHA</v>
          </cell>
        </row>
        <row r="46">
          <cell r="B46" t="str">
            <v>BALASTA NA DE 150W 208-220V, MARCA ROY ALPHA</v>
          </cell>
        </row>
        <row r="47">
          <cell r="B47" t="str">
            <v xml:space="preserve">BALASTA NA DE 250W 208-220-240V TRITAP, MARCA ROY ALPHA </v>
          </cell>
        </row>
        <row r="48">
          <cell r="B48" t="str">
            <v>BALASTA NA DE 70W 208-220-240V TRITAP, MARCA ROY ALPHA</v>
          </cell>
        </row>
        <row r="49">
          <cell r="B49" t="str">
            <v>BASE DE FOTOCELDA 600V, MARCA FISHER</v>
          </cell>
        </row>
        <row r="50">
          <cell r="B50" t="str">
            <v>BASE PARA LUMINARIA TIPO PEDESTAL EN TUBERIA GALVANIZADA 2" x 3MTS PINTADA.</v>
          </cell>
        </row>
        <row r="51">
          <cell r="B51" t="str">
            <v xml:space="preserve">BRAZO GALVANIZADO EN CALIENTE DE 1" DE 1,50 MTS, ANGULO EN BASE DE 5° Y EN PUNTA 0° </v>
          </cell>
        </row>
        <row r="52">
          <cell r="B52" t="str">
            <v>BOMBILLO HG DE 125W 220V, MARCA PHILIPS</v>
          </cell>
        </row>
        <row r="53">
          <cell r="B53" t="str">
            <v xml:space="preserve">BOMBILLO MH DE 1000W 220V CLARO </v>
          </cell>
        </row>
        <row r="54">
          <cell r="B54" t="str">
            <v xml:space="preserve">BOMBILLO MH DE 400W 220V CLARO </v>
          </cell>
        </row>
        <row r="55">
          <cell r="B55" t="str">
            <v xml:space="preserve">BOMBILLO MH DE 250W 220V CLARO </v>
          </cell>
        </row>
        <row r="56">
          <cell r="B56" t="str">
            <v>BOMBILLO NA DE 150W 220V TUBULAR, MARCA PHILIPS</v>
          </cell>
        </row>
        <row r="57">
          <cell r="B57" t="str">
            <v>BOMBILLO NA DE 250W 220V TUBULAR, MARCA PHILIPS</v>
          </cell>
        </row>
        <row r="58">
          <cell r="B58" t="str">
            <v>BOMBILLO NA DE 70W 220V TUBULAR, MARCA PHILIPS</v>
          </cell>
        </row>
        <row r="59">
          <cell r="B59" t="str">
            <v>BRAZO GALVANIZADO CON BASE DE 1PLG X 0.6 MTS 20-20</v>
          </cell>
        </row>
        <row r="60">
          <cell r="B60" t="str">
            <v>CABLE ACSR NO. 1/0 AZUSA</v>
          </cell>
        </row>
        <row r="61">
          <cell r="B61" t="str">
            <v>CABLE ACSR NO. 266 MCM AWG</v>
          </cell>
        </row>
        <row r="62">
          <cell r="B62" t="str">
            <v>CABLE DE ACERO GALVANIZADO SUPER-GX DE 1/4"</v>
          </cell>
        </row>
        <row r="63">
          <cell r="B63" t="str">
            <v>CABLE DE ACERO GALVANIZADO SUPER-GX DE 3/8"</v>
          </cell>
        </row>
        <row r="64">
          <cell r="B64" t="str">
            <v>CABLE DE ACERO GALVANIZADO SUPER-GX DE 1/2"</v>
          </cell>
        </row>
        <row r="66">
          <cell r="B66" t="str">
            <v>CABLE DE COBRE No. 2 DESNUDO</v>
          </cell>
        </row>
        <row r="67">
          <cell r="B67" t="str">
            <v>CABLE DE COBRE No. 2/0 DESNUDO</v>
          </cell>
        </row>
        <row r="68">
          <cell r="B68" t="str">
            <v>CABLE DE COBRE No. 2 THWN</v>
          </cell>
        </row>
        <row r="69">
          <cell r="B69" t="str">
            <v>CABLE DE COBRE No. 2/0 THWN</v>
          </cell>
        </row>
        <row r="70">
          <cell r="B70" t="str">
            <v>CABLE DE COBRE No. 4/0 THWN</v>
          </cell>
        </row>
        <row r="71">
          <cell r="B71" t="str">
            <v>CABLE DE COBRE No. 4 THWN</v>
          </cell>
        </row>
        <row r="72">
          <cell r="B72" t="str">
            <v>CABLE DE COBRE No. 6 THWN</v>
          </cell>
        </row>
        <row r="73">
          <cell r="B73" t="str">
            <v>CABLE DE COBRE No. 8 THWN</v>
          </cell>
        </row>
        <row r="74">
          <cell r="B74" t="str">
            <v>CABLE DE COBRE No. 10 THWN</v>
          </cell>
        </row>
        <row r="75">
          <cell r="B75" t="str">
            <v>CABLE DE COBRE No. 12 THWN</v>
          </cell>
        </row>
        <row r="76">
          <cell r="B76" t="str">
            <v>ALAMBRE DE COBRE No. 10 THWN</v>
          </cell>
        </row>
        <row r="77">
          <cell r="B77" t="str">
            <v>ALAMBRE DE COBRE No. 12 THWN</v>
          </cell>
        </row>
        <row r="78">
          <cell r="B78" t="str">
            <v>CABLE ENCAUCHETADO 2X14 AWG</v>
          </cell>
        </row>
        <row r="79">
          <cell r="B79" t="str">
            <v>CABLE ENCAUCHETADO 3X14 AWG</v>
          </cell>
        </row>
        <row r="80">
          <cell r="B80" t="str">
            <v>CABLE TRIPLEX  3X NO. 1/0 AAAC CON AISLAMIENTO XLPE</v>
          </cell>
        </row>
        <row r="81">
          <cell r="B81" t="str">
            <v>CABLE TRIPLEX  3X NO. 4/0 AAAC CON AISLAMIENTO XLPE</v>
          </cell>
        </row>
        <row r="82">
          <cell r="B82" t="str">
            <v>CABLE CUADRUPLEX  4X No. 4/0 AAAC CON AISLAMIENTO XLPE</v>
          </cell>
        </row>
        <row r="83">
          <cell r="B83" t="str">
            <v>CABLE TRIPLEX  2xNo. 4 AAC + 1xNo. 4 AAAC CON AISLAMIENTO XLPE</v>
          </cell>
        </row>
        <row r="84">
          <cell r="B84" t="str">
            <v xml:space="preserve">CABLE TRIPLEX TRENZADO 2 X 4 AAC + 1X4 AAAC NEUTRO </v>
          </cell>
        </row>
        <row r="85">
          <cell r="B85" t="str">
            <v xml:space="preserve">CAJA DE DERIVACIÓN DE ABONADO DE 4 SALIDAS </v>
          </cell>
        </row>
        <row r="86">
          <cell r="B86" t="str">
            <v xml:space="preserve">CAJA DE DERIVACIÓN DE ABONADO DE 9 SALIDAS </v>
          </cell>
        </row>
        <row r="87">
          <cell r="B87" t="str">
            <v xml:space="preserve">CAJA DE REGISTRO EN CONCRETO DE 0,6x0,6x0,6 MTS </v>
          </cell>
        </row>
        <row r="88">
          <cell r="B88" t="str">
            <v>CAJA PVC 4"x4"</v>
          </cell>
        </row>
        <row r="89">
          <cell r="B89" t="str">
            <v>CAJA DE CONTROL ILUMINACION, INCLUYE CAJA , BREAKER 2x20A</v>
          </cell>
        </row>
        <row r="90">
          <cell r="B90" t="str">
            <v>TAPA CIEGA CAJA PVC 4"x4"</v>
          </cell>
        </row>
        <row r="91">
          <cell r="B91" t="str">
            <v>CARTUCHO AZUL</v>
          </cell>
        </row>
        <row r="92">
          <cell r="B92" t="str">
            <v>CABLE XLPE 15KV, 750MCM, 133% AL 90°C</v>
          </cell>
        </row>
        <row r="93">
          <cell r="B93" t="str">
            <v>CAPACETE PARA TUBERIA DE 1/2"</v>
          </cell>
        </row>
        <row r="94">
          <cell r="B94" t="str">
            <v>CAPACETE PARA TUBERIA DE 3/4"</v>
          </cell>
        </row>
        <row r="95">
          <cell r="B95" t="str">
            <v>CAPACETE PARA TUBERIA DE 1"</v>
          </cell>
        </row>
        <row r="96">
          <cell r="B96" t="str">
            <v>CAPACETE PARA TUBERIA DE 1 1/4"</v>
          </cell>
        </row>
        <row r="97">
          <cell r="B97" t="str">
            <v>CAPACETE PARA TUBERIA DE 1 1/2"</v>
          </cell>
        </row>
        <row r="98">
          <cell r="B98" t="str">
            <v>CAPACETE PARA TUBERIA DE 2"</v>
          </cell>
        </row>
        <row r="99">
          <cell r="B99" t="str">
            <v>CAPACETE PARA TUBERIA DE 3"</v>
          </cell>
        </row>
        <row r="100">
          <cell r="B100" t="str">
            <v>CIMENTACIÓN POSTE DE 12 MTS EN CONCRETO DE 3000 PSI</v>
          </cell>
        </row>
        <row r="101">
          <cell r="B101" t="str">
            <v>CIMENTACIÓN POSTE DE 12 MTS EN CONCRETO DE 2000 PSI</v>
          </cell>
        </row>
        <row r="102">
          <cell r="B102" t="str">
            <v>CIMENTACIÓN POSTE DE 9 MTS EN CONCRETO DE 3000 PSI</v>
          </cell>
        </row>
        <row r="103">
          <cell r="B103" t="str">
            <v>CINTA DE ACERO INOXIDABLE DE 3/4"</v>
          </cell>
        </row>
        <row r="104">
          <cell r="B104" t="str">
            <v>CINTA AISLANTE SUPER 33"</v>
          </cell>
        </row>
        <row r="105">
          <cell r="B105" t="str">
            <v>CINTA PREVENTIVA PELIGRO ALTO VOLTAGE NEGRO CON ROJO 30CM DE ANCHO ROLLO 80 MTS</v>
          </cell>
        </row>
        <row r="106">
          <cell r="B106" t="str">
            <v>COLLARÍN DE 5" - 6" DOBLE SALIDA</v>
          </cell>
        </row>
        <row r="107">
          <cell r="B107" t="str">
            <v>COLLARÍN DE 6" - 7" DOBLE SALIDA</v>
          </cell>
        </row>
        <row r="108">
          <cell r="B108" t="str">
            <v>COLLARÍN DE 8" - 9" DOBLE SALIDA</v>
          </cell>
        </row>
        <row r="109">
          <cell r="B109" t="str">
            <v>COLLARÍN PARA TRANSFORMADOR</v>
          </cell>
        </row>
        <row r="110">
          <cell r="B110" t="str">
            <v>CONECTOR A COMPRESIÓN AP2 DE 1/0 - 2/0 A 14 - 12 -10 - 8 IECEL</v>
          </cell>
        </row>
        <row r="111">
          <cell r="B111" t="str">
            <v>CONTROL DE ENCENDIDO CON CONTACTOR DE 60AMP, 220V Y TEMPORIZADOR</v>
          </cell>
        </row>
        <row r="112">
          <cell r="B112" t="str">
            <v xml:space="preserve">CONDENSADOR DE 10 MICROFARADIOS 250V, MARCA INADISA </v>
          </cell>
        </row>
        <row r="113">
          <cell r="B113" t="str">
            <v xml:space="preserve">CONDENSADOR DE 20 MICROFARADIOS 330V, MARCA INADISA </v>
          </cell>
        </row>
        <row r="114">
          <cell r="B114" t="str">
            <v>CONDENSADOR DE 30 MICROFARADIOS 250V, MARCA INADISA</v>
          </cell>
        </row>
        <row r="115">
          <cell r="B115" t="str">
            <v>TERMINAL DE COBRE ESTAÑADO PARA CABLE No. 4</v>
          </cell>
        </row>
        <row r="116">
          <cell r="B116" t="str">
            <v>CONECTOR DE TORNILLO DE PERFORACION DE CHAQUETA AISLADA JZ2-95 EP PRINCIPAL 4 A 3/0 - DERIVACION 1/0 A 2</v>
          </cell>
        </row>
        <row r="117">
          <cell r="B117" t="str">
            <v>CONECTOR DE TORNILLO DE PERFORACION DE CHAQUETA AISLADA P2X 95 PRINCIPAL 4 A 3/0 - DERIVACION 10 A 2</v>
          </cell>
        </row>
        <row r="118">
          <cell r="B118" t="str">
            <v>CONECTOR DE TORNILLO DE PERFORACION DE CHAQUETA AISLADA KZ-EP PRINCIPAL 4 A 3/0 - DERIVACION 10 A 2</v>
          </cell>
        </row>
        <row r="119">
          <cell r="B119" t="str">
            <v xml:space="preserve">CONECTOR DE TORNILLO DE PERFORACION DE CHAQUETA AISLADA P4X 150 PRINCIPAL1/0 A 300 KCM - DERIVACION 1/0 A 3 </v>
          </cell>
        </row>
        <row r="120">
          <cell r="B120" t="str">
            <v>CONECTOR TIPO AMP. CON ESTRIBO PARA CABLE NO. 1/0</v>
          </cell>
        </row>
        <row r="121">
          <cell r="B121" t="str">
            <v>CONECTOR TIPO AMP. PARA CABLE NO. 1/0 - 1/0</v>
          </cell>
        </row>
        <row r="122">
          <cell r="B122" t="str">
            <v>CONECTOR TIPO AMP. PARA CABLE NO. 4/0 - 1/0</v>
          </cell>
        </row>
        <row r="123">
          <cell r="B123" t="str">
            <v>CONECTOR TIPO CUÑA PARA CABLE No. 266 - 266 MCM</v>
          </cell>
        </row>
        <row r="124">
          <cell r="B124" t="str">
            <v>CONECTOR TIPO CUÑA PARA CABLE No. 750 - 266 MCM</v>
          </cell>
        </row>
        <row r="125">
          <cell r="B125" t="str">
            <v xml:space="preserve">CONECTOR TIPO AMP. CON ESTRIBO PARA CABLE NO. 266 </v>
          </cell>
        </row>
        <row r="126">
          <cell r="B126" t="str">
            <v>CONECTOR TIPO C</v>
          </cell>
        </row>
        <row r="127">
          <cell r="B127" t="str">
            <v>CONECTOR TRANSVERSAL</v>
          </cell>
        </row>
        <row r="128">
          <cell r="B128" t="str">
            <v>CONECTOR TRENZA KZ EP-95 4-3/0AWG A 14-8AWG</v>
          </cell>
        </row>
        <row r="129">
          <cell r="B129" t="str">
            <v>CORTACIRCUITO SERIE 15KV - 200AMP</v>
          </cell>
        </row>
        <row r="130">
          <cell r="B130" t="str">
            <v>CORTACIRCUITO SERIE 15KV - 100AMP</v>
          </cell>
        </row>
        <row r="131">
          <cell r="B131" t="str">
            <v>CURVA CONDUIT PVC DE 2"</v>
          </cell>
        </row>
        <row r="132">
          <cell r="B132" t="str">
            <v>CURVA CONDUIT PVC DE 1/2"</v>
          </cell>
        </row>
        <row r="133">
          <cell r="B133" t="str">
            <v>CURVA CONDUIT PVC DE 3/4"</v>
          </cell>
        </row>
        <row r="134">
          <cell r="B134" t="str">
            <v>CURVA CONDUIT PVC DE 1"</v>
          </cell>
        </row>
        <row r="135">
          <cell r="B135" t="str">
            <v>CURVA CONDUIT PVC DE 1 1/4"</v>
          </cell>
        </row>
        <row r="136">
          <cell r="B136" t="str">
            <v>CURVA CONDUIT PVC DE 1 1/2"</v>
          </cell>
        </row>
        <row r="137">
          <cell r="B137" t="str">
            <v>CURVA CONDUIT PVC DE 3"</v>
          </cell>
        </row>
        <row r="138">
          <cell r="B138" t="str">
            <v>CURVA CONDUIT PVC DE 6"</v>
          </cell>
        </row>
        <row r="139">
          <cell r="B139" t="str">
            <v>CURVA CONDUIT EMT DE 1/2"</v>
          </cell>
        </row>
        <row r="140">
          <cell r="B140" t="str">
            <v>CURVA CONDUIT EMT DE 3/4"</v>
          </cell>
        </row>
        <row r="141">
          <cell r="B141" t="str">
            <v>CURVA CONDUIT EMT DE 1"</v>
          </cell>
        </row>
        <row r="142">
          <cell r="B142" t="str">
            <v>CURVA CONDUIT EMT DE 1 1/4"</v>
          </cell>
        </row>
        <row r="143">
          <cell r="B143" t="str">
            <v>CURVA CONDUIT EMT DE 1 1/2"</v>
          </cell>
        </row>
        <row r="144">
          <cell r="B144" t="str">
            <v>CURVA CONDUIT EMT DE 2"</v>
          </cell>
        </row>
        <row r="145">
          <cell r="B145" t="str">
            <v>CURVA CONDUIT EMT DE 3"</v>
          </cell>
        </row>
        <row r="146">
          <cell r="B146" t="str">
            <v>CURVA CONDUIT IMC DE 1 1/4"</v>
          </cell>
        </row>
        <row r="147">
          <cell r="B147" t="str">
            <v>CURVA CONDUIT IMC DE 1"</v>
          </cell>
        </row>
        <row r="148">
          <cell r="B148" t="str">
            <v>CRUCETA METALICA 3 X 1/4 X 2,40 MTS</v>
          </cell>
        </row>
        <row r="149">
          <cell r="B149" t="str">
            <v>CRUCETA METALICA 3 X 1/4 X 3,0 MTS</v>
          </cell>
        </row>
        <row r="150">
          <cell r="B150" t="str">
            <v>CRUCETA METALICA 3 X 1/4 X 1,50 MTS AUTOSOPORTADA</v>
          </cell>
        </row>
        <row r="151">
          <cell r="B151" t="str">
            <v>CRUCETA METALICA 3 X 1/4 X 1,50 MTS</v>
          </cell>
        </row>
        <row r="152">
          <cell r="B152" t="str">
            <v>CRUCETA METALICA 3 X 1/4 X 2,40 MTS AUTOSOPORTADA</v>
          </cell>
        </row>
        <row r="153">
          <cell r="B153" t="str">
            <v>CRUCETA METALICA 3 X 1/4 X 3 MTS</v>
          </cell>
        </row>
        <row r="154">
          <cell r="B154" t="str">
            <v>CRUCETA DE MADERA 4 X 4 X 2,40 MTS</v>
          </cell>
        </row>
        <row r="155">
          <cell r="B155" t="str">
            <v>GRILLETE PARA INSTALACION DE AISLADOR SUSPENSIÓN EN CRUCETA</v>
          </cell>
        </row>
        <row r="156">
          <cell r="B156" t="str">
            <v>DIAGONAL EN ANGULO TIPO BANDERA 1 1/2 X 3/16 X 1,50 MTS</v>
          </cell>
        </row>
        <row r="157">
          <cell r="B157" t="str">
            <v>DIAGONAL EN ANGULO TIPO BANDERA 1 1/2 X 3/16 X 2,0 MTS</v>
          </cell>
        </row>
        <row r="158">
          <cell r="B158" t="str">
            <v>DIAGONAL RECTA CRUCETA METALICA 1 1/2 X 3/16 X 0,68 MTS</v>
          </cell>
        </row>
        <row r="159">
          <cell r="B159" t="str">
            <v>DIAGONAL RECTA CRUCETA METALICA 1 1/2 X 3/16 X 0,60 MTS</v>
          </cell>
        </row>
        <row r="160">
          <cell r="B160" t="str">
            <v>DIAGONAL RECTA EN VARILLA 5/8" X 0,77 MTS</v>
          </cell>
        </row>
        <row r="161">
          <cell r="B161" t="str">
            <v>ESTRIBO CON CONECTOR TIPO CUÑA PARA 266 MCM - 2</v>
          </cell>
        </row>
        <row r="162">
          <cell r="B162" t="str">
            <v>ESPÁRRAGO DE 5/8"X12"</v>
          </cell>
        </row>
        <row r="163">
          <cell r="B163" t="str">
            <v xml:space="preserve">ESPARROGO DE 5/8" X 16" </v>
          </cell>
        </row>
        <row r="164">
          <cell r="B164" t="str">
            <v xml:space="preserve">ESPARROGO DE 5/8" X 18" </v>
          </cell>
        </row>
        <row r="165">
          <cell r="B165" t="str">
            <v xml:space="preserve">ESPARROGO DE 5/8" X 22" </v>
          </cell>
        </row>
        <row r="166">
          <cell r="B166" t="str">
            <v>ESPIGO LINE POST PARA CRUCETA METALICA</v>
          </cell>
        </row>
        <row r="167">
          <cell r="B167" t="str">
            <v>ESPIGO LINE POST PARA CRUCETA DE MADERA</v>
          </cell>
        </row>
        <row r="168">
          <cell r="B168" t="str">
            <v>EMPALME TUBULAR PARA CABLE No. 4/0</v>
          </cell>
        </row>
        <row r="169">
          <cell r="B169" t="str">
            <v>FOTOCELDA DE 1000W 105-305V, MARCA INADISA</v>
          </cell>
        </row>
        <row r="170">
          <cell r="B170" t="str">
            <v>FUSIBLE TIPO  H-13.2KV</v>
          </cell>
        </row>
        <row r="171">
          <cell r="B171" t="str">
            <v>FUSIBLE TIPO  H-100A 13.2KV</v>
          </cell>
        </row>
        <row r="172">
          <cell r="B172" t="str">
            <v>FUSIBLE TIPO  H 15A 13.2KV</v>
          </cell>
        </row>
        <row r="173">
          <cell r="B173" t="str">
            <v>FUSIBLE TIPO  H 5A -13.2KV</v>
          </cell>
        </row>
        <row r="174">
          <cell r="B174" t="str">
            <v>FUSIBLE TIPO  D 4A -13.2KV</v>
          </cell>
        </row>
        <row r="175">
          <cell r="B175" t="str">
            <v>FUSIBLE TIPO  D 3A -13.2KV</v>
          </cell>
        </row>
        <row r="176">
          <cell r="B176" t="str">
            <v>FUSIBLE TIPO  D 2A -13.2KV</v>
          </cell>
        </row>
        <row r="177">
          <cell r="B177" t="str">
            <v>GABINETE DE PROTECCION TIPO INTEMPERIE DE 50x40x20 CON PROTECCIONES DE 2x100AMP, BARRAJE DE CONEXIÓN</v>
          </cell>
        </row>
        <row r="178">
          <cell r="B178" t="str">
            <v>GABINETE GENERAL DE DISTRIBUCIÓN, CON CAPACIDAD DE ALOJAMIENTO PARA 9 MEDIDORES DE ENERGÍA, LAMINA GALVANIZADA CAL. 16, PINTURA ELECTROSTÁTICA RAL 7032. TOTALIZADOR 3x150A, 8 BREAKER 2x60A, 1 BREAKER 2x40A, BARRAJE 200A, CABLEADO Y MARCACIÓN.</v>
          </cell>
        </row>
        <row r="179">
          <cell r="B179" t="str">
            <v>GABINETE GENERAL DE DISTRIBUCIÓN, LAMINA GALVANIZADA CAL. 16, PINTURA ELECTROSTÁTICA RAL 7032. TOTALIZADOR 3x150A CABLEADO Y MARCACIÓN.</v>
          </cell>
        </row>
        <row r="180">
          <cell r="B180" t="str">
            <v>GABINETE GENERAL DE DISTRIBUCIÓN DE 120x70x20 CMS, LAMINA GALVANIZADA CAL. 16, PINTURA ELECTROSTÁTICA RAL 7032. TOTALIZADOR 3x200A, PROTECCIONES PARCIALES UNA DE 3x100A, DOS DE 3X80A. BARRAJE DE 300A., CABLEADO Y MARCACIÓN.</v>
          </cell>
        </row>
        <row r="181">
          <cell r="B181" t="str">
            <v>GABINETE GENERAL DE DISTRIBUCIÓN, LAMINA GALVANIZADA CAL. 16, PINTURA ELECTROSTÁTICA RAL 7032. TOTALIZADOR 3x60A, 1 BREAKER 2x60A, 1 BREAKER 2x40A, BARRAJE 100A, CABLEADO Y MARCACIÓN.</v>
          </cell>
        </row>
        <row r="182">
          <cell r="B182" t="str">
            <v>GRAPA PRENSORA AMP. PARA CABLE NO. 2</v>
          </cell>
        </row>
        <row r="183">
          <cell r="B183" t="str">
            <v>GRAPA PRENSORA DE TRES PERNOS PARA 1/4"</v>
          </cell>
        </row>
        <row r="184">
          <cell r="B184" t="str">
            <v>GRAPA PRENSORA DE TRES PERNOS PARA 3/8"</v>
          </cell>
        </row>
        <row r="185">
          <cell r="B185" t="str">
            <v>GRAPA RETEN TIPO PASANTE DE ALUMINIO</v>
          </cell>
        </row>
        <row r="186">
          <cell r="B186" t="str">
            <v>GRAPA RETEN TIPO PASANTE DE ALUMINIO 266MCM</v>
          </cell>
        </row>
        <row r="187">
          <cell r="B187" t="str">
            <v>GRAPA RETEN TIPO PASANTE DE ALUMINIO 4/0</v>
          </cell>
        </row>
        <row r="188">
          <cell r="B188" t="str">
            <v>GUARDACABO DE 1/4"</v>
          </cell>
        </row>
        <row r="189">
          <cell r="B189" t="str">
            <v>GUARDACABO DE 3/8" ( 2.8MMX9/16" )</v>
          </cell>
        </row>
        <row r="190">
          <cell r="B190" t="str">
            <v>GUARDACABO DE 1/2"</v>
          </cell>
        </row>
        <row r="191">
          <cell r="B191" t="str">
            <v>HEBILLA PARA CINTA DE ACERO INOXIDABLE 3/4"</v>
          </cell>
        </row>
        <row r="192">
          <cell r="B192" t="str">
            <v xml:space="preserve">LUMINARIA NA 70W, 208-220-240V PE-PC, MARCA ROY ALPHA </v>
          </cell>
        </row>
        <row r="193">
          <cell r="B193" t="str">
            <v xml:space="preserve">LUMINARIA NA 70W, 208-220-240V VENECIA BRAZO, MARCA ROY ALPHA </v>
          </cell>
        </row>
        <row r="194">
          <cell r="B194" t="str">
            <v>LUMINARIA NA 150W, 208-220-240V PE-VP, MARCA ROY ALPHA, CON BASE FOTOCELDA</v>
          </cell>
        </row>
        <row r="195">
          <cell r="B195" t="str">
            <v>LUMINARIA NA 250W, 208-220-240V PE-VP, MARCA ROY ALPHA, CON BASE FOTOCELDA</v>
          </cell>
        </row>
        <row r="196">
          <cell r="B196" t="str">
            <v xml:space="preserve">GABINETE DE BT DOBLE FONDO 100 CM ALTO X 80 CM ANCHO X 30 CM PROF </v>
          </cell>
        </row>
        <row r="197">
          <cell r="B197" t="str">
            <v>AISLADOR DE TAMBOR O BAQUELITA  250 AMP  25 MM X 1/4"</v>
          </cell>
        </row>
        <row r="198">
          <cell r="B198" t="str">
            <v>JUEDO DE PUNTAS PREMOLDEADAS TERMOENCOGIBLE EN FRIO 500-1000 MCM 15KV</v>
          </cell>
        </row>
        <row r="199">
          <cell r="B199" t="str">
            <v>BARRAJE DE COBRE DE 1" X  1/4"  (350 AMP)</v>
          </cell>
        </row>
        <row r="200">
          <cell r="B200" t="str">
            <v>INTERRUPTOR TERMOMAGNETICO  DE 2 X 80 AMP DOBLE TORNILLO</v>
          </cell>
        </row>
        <row r="201">
          <cell r="B201" t="str">
            <v>INTERRUPTOR TERMOMAGNETICO  DE 3 X 60 AMP DOBLE TORNILLO</v>
          </cell>
        </row>
        <row r="202">
          <cell r="B202" t="str">
            <v>INTERRUPTOR TERMOMAGNETICO  DE 3 X 40 AMP DOBLE TORNILLO</v>
          </cell>
        </row>
        <row r="203">
          <cell r="B203" t="str">
            <v>INTERRUPTOR TERMOMAGNETICO  DE 3 X 200 AMP</v>
          </cell>
        </row>
        <row r="204">
          <cell r="B204" t="str">
            <v>CAJA METALICA DE PASO DE 30x30x15CMS</v>
          </cell>
        </row>
        <row r="205">
          <cell r="B205" t="str">
            <v>CAJA METALICA DE PASO DE 20x20x10CMS</v>
          </cell>
        </row>
        <row r="206">
          <cell r="B206" t="str">
            <v>SOPORTE PARA TRANSFORMADOR (SEPARAR DE POSTE)</v>
          </cell>
        </row>
        <row r="207">
          <cell r="B207" t="str">
            <v xml:space="preserve">LUMINARIA NA 70W, 208-220-240V FAROL COLONIAL PARA POSTE, MARCA ROY ALPHA </v>
          </cell>
        </row>
        <row r="208">
          <cell r="B208" t="str">
            <v>KIT REFLECTOR MH DE 1000W, INCLUYE; BALASTO Y CONDENSADOR</v>
          </cell>
        </row>
        <row r="209">
          <cell r="B209" t="str">
            <v>KIT REFLECTOR MH DE 250W, INCLUYE; BALASTO Y CONDENSADOR</v>
          </cell>
        </row>
        <row r="210">
          <cell r="B210" t="str">
            <v>KIT REFLECTOR MH DE 400W, INCLUYE; BALASTO Y CONDENSADOR</v>
          </cell>
        </row>
        <row r="211">
          <cell r="B211" t="str">
            <v>KIT LAMPARA NA DE 250W, INCLUYE; BALASTO, ARRANCADOR Y CONDENSADOR</v>
          </cell>
        </row>
        <row r="212">
          <cell r="B212" t="str">
            <v>PARARRAYO TIPO DISTRIBUCIÓN SERIE 12KV - 10KA</v>
          </cell>
        </row>
        <row r="213">
          <cell r="B213" t="str">
            <v>PERCHA DE UN PUESTO GALVANIZADA</v>
          </cell>
        </row>
        <row r="214">
          <cell r="B214" t="str">
            <v>PEGANTE PVC DE 1/4</v>
          </cell>
        </row>
        <row r="215">
          <cell r="B215" t="str">
            <v xml:space="preserve">PERNO DE MAQUINA DE 5/8"X10" </v>
          </cell>
        </row>
        <row r="216">
          <cell r="B216" t="str">
            <v>PERNO DE MAQUINA DE 5/8"X12"</v>
          </cell>
        </row>
        <row r="217">
          <cell r="B217" t="str">
            <v>PERNO DE MAQUINA DE 5/8"X16"</v>
          </cell>
        </row>
        <row r="218">
          <cell r="B218" t="str">
            <v>PERNO DE MAQUINA DE 5/8"X2"</v>
          </cell>
        </row>
        <row r="219">
          <cell r="B219" t="str">
            <v>PERNO DE MAQUINA DE 5/8"X6"</v>
          </cell>
        </row>
        <row r="220">
          <cell r="B220" t="str">
            <v xml:space="preserve">PERNO DE MAQUINA DE 5/8"X8" </v>
          </cell>
        </row>
        <row r="221">
          <cell r="B221" t="str">
            <v>POSTE DE CONCRETO DE 14MTS 1050KG</v>
          </cell>
        </row>
        <row r="222">
          <cell r="B222" t="str">
            <v>POSTE DE CONCRETO DE 12MTS 1050KG</v>
          </cell>
        </row>
        <row r="223">
          <cell r="B223" t="str">
            <v>POSTE DE CONCRETO DE 12MTS 800Dan</v>
          </cell>
        </row>
        <row r="224">
          <cell r="B224" t="str">
            <v>POSTE DE CONCRETO DE 12MTS 750KG</v>
          </cell>
        </row>
        <row r="225">
          <cell r="B225" t="str">
            <v>POSTE DE CONCRETO DE 12MTS 510KG</v>
          </cell>
        </row>
        <row r="226">
          <cell r="B226" t="str">
            <v>POSTE DE CONCRETO DE 10MTS 510KG</v>
          </cell>
        </row>
        <row r="227">
          <cell r="B227" t="str">
            <v>POSTE DE CONCRETO DE 9MTS 1050KG</v>
          </cell>
        </row>
        <row r="228">
          <cell r="B228" t="str">
            <v>POSTE DE CONCRETO DE 9MTS 510KG</v>
          </cell>
        </row>
        <row r="229">
          <cell r="B229" t="str">
            <v>POSTE DE CONCRETO DE 9MTS 750KG</v>
          </cell>
        </row>
        <row r="230">
          <cell r="B230" t="str">
            <v>POSTE DE CONCRETO DE 8MTS 510KG</v>
          </cell>
        </row>
        <row r="231">
          <cell r="B231" t="str">
            <v>PUNTA CAPTADORA DE 1,0MTS, ROSCA 3/4"</v>
          </cell>
        </row>
        <row r="232">
          <cell r="B232" t="str">
            <v>PREFORMADO PARA CABLE No. 1/0</v>
          </cell>
        </row>
        <row r="233">
          <cell r="B233" t="str">
            <v>PREFORMADO PARA CABLE No. 266 MCM</v>
          </cell>
        </row>
        <row r="234">
          <cell r="B234" t="str">
            <v>PREFORMADO PARA CABLE DE RETENIDA 3/8"</v>
          </cell>
        </row>
        <row r="235">
          <cell r="B235" t="str">
            <v xml:space="preserve">RETENCIÓN PREFORMADA PARA CABLE DE ACERO DE 1/2" </v>
          </cell>
        </row>
        <row r="236">
          <cell r="B236" t="str">
            <v>RETENCIÓN PREFORMADA OMEGA SENCILLA LINE POST ACSR 266 MCM</v>
          </cell>
        </row>
        <row r="237">
          <cell r="B237" t="str">
            <v xml:space="preserve">REFLECTOR MH DE 400W 208-220V, MARCA ROY ALPHA </v>
          </cell>
        </row>
        <row r="238">
          <cell r="B238" t="str">
            <v xml:space="preserve">REFLECTOR MH DE 250W 208-220V, MARCA ROY ALPHA </v>
          </cell>
        </row>
        <row r="239">
          <cell r="B239" t="str">
            <v>REGLETA DE EMPALME 110 POR PUESTO</v>
          </cell>
        </row>
        <row r="240">
          <cell r="B240" t="str">
            <v>SILLETA PARA CRUCETA DE MADERA</v>
          </cell>
        </row>
        <row r="241">
          <cell r="B241" t="str">
            <v>SOLDADURA EXOTERMICA DE 115 GR</v>
          </cell>
        </row>
        <row r="242">
          <cell r="B242" t="str">
            <v>SOLDADURA EXOTERMICA DE 90 GR</v>
          </cell>
        </row>
        <row r="243">
          <cell r="B243" t="str">
            <v>SOCKET E27</v>
          </cell>
        </row>
        <row r="244">
          <cell r="B244" t="str">
            <v>SOPORTE TIPO BOTELLA PARA CABLE XLPE 750 MCM</v>
          </cell>
        </row>
        <row r="245">
          <cell r="B245" t="str">
            <v>SILICONA FRIA TIPO INDUSTRIAL TRANSPARENTE</v>
          </cell>
        </row>
        <row r="246">
          <cell r="B246" t="str">
            <v>TAPON SELLADOR PARA CABLE  NO. 2 - 4/0</v>
          </cell>
        </row>
        <row r="247">
          <cell r="B247" t="str">
            <v>TERMINAL DE COBRE ESTAÑADO PARA CABLE No. 2/0 AWG</v>
          </cell>
        </row>
        <row r="248">
          <cell r="B248" t="str">
            <v>TERMINAL DE COBRE ESTAÑADO PARA CABLE No. 4/0 AWG</v>
          </cell>
        </row>
        <row r="249">
          <cell r="B249" t="str">
            <v>TERMINAL DE COBRE ESTAÑADO PARA CABLE No. 4 AWG</v>
          </cell>
        </row>
        <row r="250">
          <cell r="B250" t="str">
            <v>TERMINAL DE COBRE ESTAÑADO PARA CABLE No. 6 AWG</v>
          </cell>
        </row>
        <row r="251">
          <cell r="B251" t="str">
            <v>TERMINAL DE COBRE ESTAÑADO PARA CABLE No. 8 AWG</v>
          </cell>
        </row>
        <row r="252">
          <cell r="B252" t="str">
            <v>TERMINAL DE COBRE ESTAÑADO PARA CABLE No. 10 AWG</v>
          </cell>
        </row>
        <row r="253">
          <cell r="B253" t="str">
            <v>TRANSFORMADOR MONÓFASICO 10KVA-13200/240/120V</v>
          </cell>
        </row>
        <row r="254">
          <cell r="B254" t="str">
            <v>TRANSFORMADOR MONÓFASICO 10KVA-13200/480/240V</v>
          </cell>
        </row>
        <row r="255">
          <cell r="B255" t="str">
            <v>TRANSFORMADOR MONÓFASICO 15KVA-13200/480/240V</v>
          </cell>
        </row>
        <row r="256">
          <cell r="B256" t="str">
            <v>TRANSFORMADOR MONÓFASICO 25KVA-13200/480/240V</v>
          </cell>
        </row>
        <row r="257">
          <cell r="B257" t="str">
            <v>TRANSFORMADOR MONÓFASICO 25KVA-13200/240/120V</v>
          </cell>
        </row>
        <row r="258">
          <cell r="B258" t="str">
            <v>TRANSFORMADOR TRIFASICO 30KVA-13200/220/127V</v>
          </cell>
        </row>
        <row r="259">
          <cell r="B259" t="str">
            <v>TRANSFORMADOR TRIFASICO 75KVA-13200/220/127V</v>
          </cell>
        </row>
        <row r="260">
          <cell r="B260" t="str">
            <v>TRANSFORMADOR MONÓFASICO 37,5 KVA-13200/240/120V</v>
          </cell>
        </row>
        <row r="261">
          <cell r="B261" t="str">
            <v>TRANSFORMADOR MONÓFASICO 50 KVA-13200/240/120V</v>
          </cell>
        </row>
        <row r="262">
          <cell r="B262" t="str">
            <v>TRANSFORMADOR MONÓFASICO 75 KVA-13200/240/120V</v>
          </cell>
        </row>
        <row r="263">
          <cell r="B263" t="str">
            <v>PREFORMADO PARA CABLE No. 1/0</v>
          </cell>
        </row>
        <row r="264">
          <cell r="B264" t="str">
            <v>TUBO CONDUIT GALVANIZADO DE 1 1/2"x3MTS</v>
          </cell>
        </row>
        <row r="265">
          <cell r="B265" t="str">
            <v>TUBO CONDUIT GALVANIZADO DE 1 1/4"x3MTS</v>
          </cell>
        </row>
        <row r="266">
          <cell r="B266" t="str">
            <v>TUBO CONDUIT GALVANIZADO DE 1"x3MTS</v>
          </cell>
        </row>
        <row r="267">
          <cell r="B267" t="str">
            <v>TUBO CONDUIT GALVANIZADO DE 1/2"x3MTS</v>
          </cell>
        </row>
        <row r="268">
          <cell r="B268" t="str">
            <v>TUBO CONDUIT GALVANIZADO DE 2"x3MTS</v>
          </cell>
        </row>
        <row r="269">
          <cell r="B269" t="str">
            <v>TUBO CONDUIT GALVANIZADO DE 3"x3MTS</v>
          </cell>
        </row>
        <row r="270">
          <cell r="B270" t="str">
            <v>TUBO CONDUIT GALVANIZADO DE 3/4"x3MTS</v>
          </cell>
        </row>
        <row r="271">
          <cell r="B271" t="str">
            <v>TUBO CONDUIT GALVANIZADO IMC DE 6"x3MTS</v>
          </cell>
        </row>
        <row r="272">
          <cell r="B272" t="str">
            <v>TUBO CONDUIT EMT DE 1 1/2"x3MTS</v>
          </cell>
        </row>
        <row r="273">
          <cell r="B273" t="str">
            <v>TUBO CONDUIT EMT DE 1 1/4"x3MTS</v>
          </cell>
        </row>
        <row r="274">
          <cell r="B274" t="str">
            <v>TUBO CONDUIT EMT DE 1"x3MTS</v>
          </cell>
        </row>
        <row r="275">
          <cell r="B275" t="str">
            <v>TUBO CONDUIT EMT DE 1/2"x3MTS</v>
          </cell>
        </row>
        <row r="276">
          <cell r="B276" t="str">
            <v>TUBO CONDUIT EMT DE 2"x3MTS</v>
          </cell>
        </row>
        <row r="277">
          <cell r="B277" t="str">
            <v>TUBO CONDUIT EMT DE 3"x3MTS</v>
          </cell>
        </row>
        <row r="278">
          <cell r="B278" t="str">
            <v>TUBO CONDUIT EMT DE 3/4"x3MTS</v>
          </cell>
        </row>
        <row r="279">
          <cell r="B279" t="str">
            <v>TUBO CONDUIT PVC DE 1 1/2"x3MTS</v>
          </cell>
        </row>
        <row r="280">
          <cell r="B280" t="str">
            <v>TUBO CONDUIT PVC DE 1 1/4"x3MTS</v>
          </cell>
        </row>
        <row r="281">
          <cell r="B281" t="str">
            <v>TUBO CONDUIT PVC DE 1"x3MTS</v>
          </cell>
        </row>
        <row r="282">
          <cell r="B282" t="str">
            <v>TUBO CONDUIT PVC DE 1/2"x3MTS</v>
          </cell>
        </row>
        <row r="283">
          <cell r="B283" t="str">
            <v>TUBO CONDUIT PVC DE 3/4"x3MTS</v>
          </cell>
        </row>
        <row r="284">
          <cell r="B284" t="str">
            <v>TUBO CONDUIT PVC DE 2"x3MTS</v>
          </cell>
        </row>
        <row r="285">
          <cell r="B285" t="str">
            <v>TUBO CONDUIT PVC DE 3"x3MTS</v>
          </cell>
        </row>
        <row r="286">
          <cell r="B286" t="str">
            <v>TUBO CONDUIT PVC DB 6" x 6 MTS</v>
          </cell>
        </row>
        <row r="287">
          <cell r="B287" t="str">
            <v xml:space="preserve">TUBO DE SILICONA </v>
          </cell>
        </row>
        <row r="288">
          <cell r="B288" t="str">
            <v>TUERCA DE OJO PEQUEÑA PARA 5/8"</v>
          </cell>
        </row>
        <row r="289">
          <cell r="B289" t="str">
            <v>UNION CONDUIT EMT DE 1/2"</v>
          </cell>
        </row>
        <row r="290">
          <cell r="B290" t="str">
            <v>UNION CONDUIT EMT DE 3/4"</v>
          </cell>
        </row>
        <row r="291">
          <cell r="B291" t="str">
            <v>UNION CONDUIT EMT DE 1"</v>
          </cell>
        </row>
        <row r="292">
          <cell r="B292" t="str">
            <v>UNION CONDUIT EMT DE 1 1/4"</v>
          </cell>
        </row>
        <row r="293">
          <cell r="B293" t="str">
            <v>UNION CONDUIT EMT DE 1 1/2"</v>
          </cell>
        </row>
        <row r="294">
          <cell r="B294" t="str">
            <v>UNION CONDUIT EMT DE 2"</v>
          </cell>
        </row>
        <row r="295">
          <cell r="B295" t="str">
            <v>UNION CONDUIT EMT DE 3"</v>
          </cell>
        </row>
        <row r="296">
          <cell r="B296" t="str">
            <v>VARILLA DE ANCLAJE DE ACERO DE 1.5X5/8"</v>
          </cell>
        </row>
        <row r="297">
          <cell r="B297" t="str">
            <v>VARILLA DE ANCLAJE DE ACERO DE 1.8MTX5/8"</v>
          </cell>
        </row>
        <row r="298">
          <cell r="B298" t="str">
            <v>VARILLA DE ANCLAJE DE ACERO DE 3/4" x 2,4MT</v>
          </cell>
        </row>
        <row r="299">
          <cell r="B299" t="str">
            <v>VARILLA DE COBRE DE 2,4 MTS X 5/8"</v>
          </cell>
        </row>
        <row r="300">
          <cell r="B300" t="str">
            <v>VIGUETA DE ANCLAJE EN CONCRETO GRANDE</v>
          </cell>
        </row>
        <row r="301">
          <cell r="B301" t="str">
            <v>VIGUETA DE ANCLAJE EN CONCRETO</v>
          </cell>
        </row>
      </sheetData>
      <sheetData sheetId="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forme Semanal 1"/>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Portachuelo"/>
      <sheetName val="El Chagualo"/>
      <sheetName val="El Bosque"/>
      <sheetName val="APU Bosque"/>
      <sheetName val="Monte Verde"/>
      <sheetName val="Campo Verde"/>
      <sheetName val="Frutillo"/>
      <sheetName val="Los Sabanales"/>
      <sheetName val="Los Guaduales"/>
      <sheetName val="Ramal 8"/>
      <sheetName val="APU Ramal 8"/>
      <sheetName val="APU"/>
    </sheetNames>
    <sheetDataSet>
      <sheetData sheetId="0" refreshError="1">
        <row r="45">
          <cell r="D45">
            <v>16200</v>
          </cell>
        </row>
        <row r="349">
          <cell r="D349">
            <v>30000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ODOS"/>
      <sheetName val="REDES"/>
      <sheetName val="redes distrib medidor corregido"/>
      <sheetName val="Cant_Aldo"/>
      <sheetName val="Suministros"/>
      <sheetName val="BASE"/>
      <sheetName val="Factor prestacional"/>
      <sheetName val="Concretos"/>
      <sheetName val="APU Aldo"/>
      <sheetName val="Presupuesto"/>
    </sheetNames>
    <sheetDataSet>
      <sheetData sheetId="0"/>
      <sheetData sheetId="1"/>
      <sheetData sheetId="2"/>
      <sheetData sheetId="3"/>
      <sheetData sheetId="4">
        <row r="3">
          <cell r="E3">
            <v>2924.7700000000009</v>
          </cell>
        </row>
      </sheetData>
      <sheetData sheetId="5"/>
      <sheetData sheetId="6"/>
      <sheetData sheetId="7"/>
      <sheetData sheetId="8"/>
      <sheetData sheetId="9">
        <row r="19">
          <cell r="F19">
            <v>2431.9315384615384</v>
          </cell>
        </row>
      </sheetData>
      <sheetData sheetId="10"/>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6F_3 Presupuesto"/>
      <sheetName val="Presupuesto"/>
      <sheetName val="cant"/>
      <sheetName val="3-Memoria Cant"/>
      <sheetName val="Hoja2"/>
      <sheetName val="Precios Támesis"/>
      <sheetName val="Prst Soc"/>
    </sheetNames>
    <sheetDataSet>
      <sheetData sheetId="0"/>
      <sheetData sheetId="1"/>
      <sheetData sheetId="2"/>
      <sheetData sheetId="3"/>
      <sheetData sheetId="4"/>
      <sheetData sheetId="5"/>
      <sheetData sheetId="6"/>
      <sheetData sheetId="7"/>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D14">
            <v>400000</v>
          </cell>
        </row>
      </sheetData>
      <sheetData sheetId="1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CF y CV"/>
      <sheetName val="CANALETA9"/>
      <sheetName val="Solicitud de Servicios"/>
      <sheetName val="INSUMOS"/>
      <sheetName val="Informe de Obra Extra"/>
      <sheetName val="REC-COD,"/>
      <sheetName val="LISTA CÓDIGOS"/>
      <sheetName val="BASE APU"/>
      <sheetName val="MANO DE OBRA"/>
      <sheetName val="EQUIPOS"/>
      <sheetName val="MATERIALES"/>
      <sheetName val="ESTRUCTURAS"/>
      <sheetName val="TRANSPORTE"/>
      <sheetName val="Sábana"/>
      <sheetName val="Index"/>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 val="BALANCE FINANCIERO-ETAPA II"/>
      <sheetName val="ITEM POR EVALUAR EJECUCION"/>
      <sheetName val="RESUMEN BALANCE"/>
      <sheetName val="RESUMEN CORTE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 edificaciones"/>
      <sheetName val="DISEÑOS"/>
      <sheetName val="ADMON. VIAL"/>
      <sheetName val="I. VIAS"/>
      <sheetName val="OTROS"/>
      <sheetName val="AGUA Y SANEAMIENTO BASICO"/>
      <sheetName val="EDIFICACIONES"/>
      <sheetName val="VIA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9">
          <cell r="B9">
            <v>142125</v>
          </cell>
        </row>
        <row r="10">
          <cell r="B10">
            <v>172005</v>
          </cell>
        </row>
        <row r="11">
          <cell r="B11">
            <v>203825</v>
          </cell>
        </row>
        <row r="13">
          <cell r="B13">
            <v>260100</v>
          </cell>
        </row>
        <row r="15">
          <cell r="B15">
            <v>309000</v>
          </cell>
        </row>
        <row r="16">
          <cell r="B16">
            <v>332000</v>
          </cell>
        </row>
        <row r="18">
          <cell r="B18">
            <v>381500</v>
          </cell>
        </row>
        <row r="19">
          <cell r="B19">
            <v>408000</v>
          </cell>
        </row>
        <row r="21">
          <cell r="B21">
            <v>461500</v>
          </cell>
        </row>
      </sheetData>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 edificaciones"/>
      <sheetName val="DISEÑOS"/>
      <sheetName val="ADMON. VIAL"/>
      <sheetName val="I. VIAS"/>
      <sheetName val="OTROS"/>
      <sheetName val="AGUA Y SANEAMIENTO BASICO"/>
      <sheetName val="EDIFICACIONES"/>
      <sheetName val="VIA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0">
          <cell r="B20">
            <v>433700</v>
          </cell>
        </row>
        <row r="22">
          <cell r="B22">
            <v>496900</v>
          </cell>
        </row>
        <row r="23">
          <cell r="B23">
            <v>515000</v>
          </cell>
        </row>
        <row r="24">
          <cell r="B24">
            <v>535600</v>
          </cell>
        </row>
        <row r="25">
          <cell r="B25">
            <v>566700</v>
          </cell>
        </row>
      </sheetData>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Hoja4"/>
      <sheetName val="SUB_APU3"/>
      <sheetName val="RESUMEN_PRESUPU_3"/>
      <sheetName val="SUB_APU1"/>
      <sheetName val="RESUMEN_PRESUPU_1"/>
      <sheetName val="SUB_APU2"/>
      <sheetName val="RESUMEN_PRESUPU_2"/>
      <sheetName val="SUB_APU4"/>
      <sheetName val="RESUMEN_PRESUPU_4"/>
      <sheetName val="Indicadores"/>
      <sheetName val="Propiedad"/>
      <sheetName val="Reparación"/>
      <sheetName val="DESPLEGABLE"/>
      <sheetName val="AU"/>
      <sheetName val="Anexo 5-1 (2)"/>
      <sheetName val="Check List Reajustes FM- 101"/>
      <sheetName val="Check List Acta FM- 101"/>
      <sheetName val="FICHA FINANCIERA MFM"/>
      <sheetName val="ACTAS"/>
      <sheetName val="REAJUSTES"/>
      <sheetName val="Solicitud de Servicios"/>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refreshError="1"/>
      <sheetData sheetId="19" refreshError="1"/>
      <sheetData sheetId="20"/>
      <sheetData sheetId="21"/>
      <sheetData sheetId="22">
        <row r="1">
          <cell r="A1" t="str">
            <v>CODIGO</v>
          </cell>
        </row>
      </sheetData>
      <sheetData sheetId="23"/>
      <sheetData sheetId="24">
        <row r="1">
          <cell r="A1" t="str">
            <v>CODIGO</v>
          </cell>
        </row>
      </sheetData>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Dato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REC-COD,"/>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 val="OBRAS SES"/>
      <sheetName val="TOTALES"/>
      <sheetName val="PRESUPUESTO"/>
      <sheetName val="PRES. INTERV."/>
      <sheetName val="APU. ISTM."/>
      <sheetName val="APU. UNION P."/>
      <sheetName val="M. CANTIDADES IST."/>
      <sheetName val="M. CANTIDAES UNION"/>
      <sheetName val="FACTOR PRESTACIONAL"/>
      <sheetName val="SALARIOS"/>
      <sheetName val="ANALISIS AIU"/>
      <sheetName val="LISTA TARIFA MA Y EQ"/>
      <sheetName val="LISTA TARIFA MATERIALES"/>
      <sheetName val="FACTOR MULTIPLICADOR"/>
      <sheetName val="PROG"/>
      <sheetName val="PROG - BARRAS"/>
      <sheetName val="PERIODO 1."/>
      <sheetName val="PERIODO 2."/>
      <sheetName val="PERIODO 3."/>
      <sheetName val="PERIODO 4."/>
      <sheetName val="PERIODO 5."/>
      <sheetName val="PERIODO 6."/>
      <sheetName val="TOTAL DE TODOS LOS PERIODOS"/>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 sheetId="10" refreshError="1"/>
      <sheetData sheetId="11" refreshError="1"/>
      <sheetData sheetId="12">
        <row r="10">
          <cell r="AB10">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 val="ManoObra"/>
      <sheetName val="septiembre"/>
      <sheetName val="octubre impr (2)"/>
      <sheetName val="octubre"/>
      <sheetName val="octubre impr"/>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sheetData sheetId="6"/>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PUBASICO"/>
      <sheetName val="EQUIPOS"/>
      <sheetName val="INDICE"/>
      <sheetName val="MO (2)"/>
      <sheetName val="MEMORIAS"/>
    </sheetNames>
    <sheetDataSet>
      <sheetData sheetId="0">
        <row r="17">
          <cell r="B17">
            <v>9000</v>
          </cell>
        </row>
        <row r="40">
          <cell r="B40">
            <v>5700</v>
          </cell>
        </row>
        <row r="41">
          <cell r="B41">
            <v>6700</v>
          </cell>
        </row>
        <row r="43">
          <cell r="B43">
            <v>67180</v>
          </cell>
        </row>
      </sheetData>
      <sheetData sheetId="1" refreshError="1"/>
      <sheetData sheetId="2" refreshError="1"/>
      <sheetData sheetId="3" refreshError="1"/>
      <sheetData sheetId="4" refreshError="1"/>
      <sheetData sheetId="5"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s>
    <sheetDataSet>
      <sheetData sheetId="0">
        <row r="3">
          <cell r="A3">
            <v>1</v>
          </cell>
        </row>
      </sheetData>
      <sheetData sheetId="1">
        <row r="3">
          <cell r="A3">
            <v>207</v>
          </cell>
        </row>
      </sheetData>
      <sheetData sheetId="2">
        <row r="3">
          <cell r="A3">
            <v>500</v>
          </cell>
        </row>
      </sheetData>
      <sheetData sheetId="3">
        <row r="7">
          <cell r="C7">
            <v>0.3</v>
          </cell>
        </row>
      </sheetData>
      <sheetData sheetId="4">
        <row r="12">
          <cell r="B12" t="str">
            <v>CAP.</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TARIFAS"/>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OBRAS SES"/>
      <sheetName val="REC-COD,"/>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Lp"/>
      <sheetName val="PRECIOS"/>
      <sheetName val="PREACTA 6"/>
      <sheetName val="TABLA 2008"/>
      <sheetName val="Listas"/>
      <sheetName val="PRESUPUESTO"/>
      <sheetName val="ESTADO VÍA-CRIT.TECNICO"/>
      <sheetName val="REC-COD,"/>
      <sheetName val="SUB APU"/>
      <sheetName val="CLASIFICACION"/>
      <sheetName val="Equipo"/>
      <sheetName val="Excavación Mat. Común Estacione"/>
      <sheetName val="Demolición Pavimento"/>
      <sheetName val="Insum"/>
      <sheetName val="TRANSPORTE"/>
      <sheetName val="A. P. U."/>
      <sheetName val="PUNITARIOS%20PARA%20241201%202S"/>
      <sheetName val="RELACION ME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quisición1"/>
      <sheetName val="2,2,6,1 Pilotes 0,30"/>
      <sheetName val="SALARIOS"/>
      <sheetName val="APU NO PREVISTO"/>
      <sheetName val="PPTA (3)"/>
      <sheetName val="PPTA (2)"/>
      <sheetName val="PPTA"/>
      <sheetName val="PUNITARIOS_PARA_241201_2S10"/>
      <sheetName val="PR_110"/>
      <sheetName val="ESTADO_RED_TEC10"/>
      <sheetName val="PREACTA_1010"/>
      <sheetName val="PREACTA_910"/>
      <sheetName val="5. ELECTRICO"/>
      <sheetName val="Bajadas"/>
      <sheetName val="NARIÑ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FINANC"/>
      <sheetName val="TODAS"/>
      <sheetName val="OCTUBRE"/>
      <sheetName val="Materiales"/>
      <sheetName val="skj452"/>
      <sheetName val="ita878"/>
      <sheetName val="aea-944"/>
      <sheetName val="dub-823"/>
      <sheetName val="gpi 526"/>
      <sheetName val="xxj617"/>
      <sheetName val="sng_855"/>
      <sheetName val="vea 374"/>
      <sheetName val="hfb024"/>
      <sheetName val="paj825"/>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TABLA_2008"/>
      <sheetName val="PERSONAL"/>
      <sheetName val="Tarifa MT"/>
      <sheetName val="PLAN DE INVERSION ANTICIPO"/>
      <sheetName val="inv mensual"/>
      <sheetName val="borrador flujo inv"/>
      <sheetName val="social-ambiental"/>
      <sheetName val="AU"/>
      <sheetName val="BALANCE"/>
      <sheetName val="ITEMS NO REVISTOS"/>
      <sheetName val="APU ELECTRICOS"/>
      <sheetName val="CODCONST"/>
      <sheetName val="PREACTA Y CONTRATISTAS"/>
      <sheetName val="DEST. MEDIOS"/>
      <sheetName val="COMBUASF"/>
      <sheetName val="BALCRUDO"/>
      <sheetName val="CARGASPROC."/>
      <sheetName val="G L P  FINAL"/>
      <sheetName val="OBRAS SES"/>
      <sheetName val="Summary"/>
      <sheetName val="7.1.8.1.1"/>
      <sheetName val="A_P_U1"/>
      <sheetName val="A_P_U"/>
      <sheetName val="Hoja2"/>
      <sheetName val="Cuadr."/>
      <sheetName val="PUNITARIOS PARA 241201 2S.xls"/>
      <sheetName val="devdics"/>
      <sheetName val="Bases 2A"/>
      <sheetName val="CHINCHINA FINAL . A CEROS"/>
      <sheetName val="Memoria de calculo"/>
      <sheetName val="ESTADO_VÍA-CRIT_TECNICO"/>
      <sheetName val="otros"/>
      <sheetName val="@RISK - Correlaciones"/>
      <sheetName val="Acta"/>
      <sheetName val="mdo"/>
      <sheetName val="equip"/>
      <sheetName val="mat"/>
      <sheetName val="CIRCUITOS CODENSA"/>
      <sheetName val="Excavación_Mat__Común_Estacione"/>
      <sheetName val="Demolición_Pavimento"/>
      <sheetName val="SUB_APU"/>
      <sheetName val="A__P__U_"/>
      <sheetName val="RELACION_MES"/>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REAJUSTESACTA1PROVI"/>
      <sheetName val="CRA_MODI"/>
      <sheetName val="K16+000_AL_K18+500"/>
      <sheetName val="K23+200_AL_K24+700"/>
      <sheetName val="k18+500_AL_K23+050"/>
      <sheetName val="Presupuesto_PUENTE"/>
      <sheetName val="VOLUMENES_(4)"/>
      <sheetName val="VOLUMENES_(4SA)"/>
      <sheetName val="BASE"/>
      <sheetName val="PP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ow r="48">
          <cell r="E48">
            <v>0</v>
          </cell>
        </row>
      </sheetData>
      <sheetData sheetId="106">
        <row r="48">
          <cell r="E48">
            <v>0</v>
          </cell>
        </row>
      </sheetData>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sheetData sheetId="178"/>
      <sheetData sheetId="179">
        <row r="48">
          <cell r="E48">
            <v>0</v>
          </cell>
        </row>
      </sheetData>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refreshError="1"/>
      <sheetData sheetId="195" refreshError="1"/>
      <sheetData sheetId="196" refreshError="1"/>
      <sheetData sheetId="197" refreshError="1"/>
      <sheetData sheetId="198" refreshError="1"/>
      <sheetData sheetId="199"/>
      <sheetData sheetId="200">
        <row r="48">
          <cell r="E48">
            <v>0</v>
          </cell>
        </row>
      </sheetData>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sheetData sheetId="227"/>
      <sheetData sheetId="228"/>
      <sheetData sheetId="229"/>
      <sheetData sheetId="230"/>
      <sheetData sheetId="231"/>
      <sheetData sheetId="232"/>
      <sheetData sheetId="233" refreshError="1"/>
      <sheetData sheetId="23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devdics"/>
      <sheetName val="Cuadro p. Capital Vs estimado"/>
      <sheetName val="1,01"/>
      <sheetName val="UNIT."/>
      <sheetName val="PROGR_2"/>
      <sheetName val="A__P__U_"/>
      <sheetName val="ACTA_DE_MODIFICACION__(2)"/>
      <sheetName val="PROGR_3"/>
      <sheetName val="A__P__U_1"/>
      <sheetName val="ACTA_DE_MODIFICACION__(2)1"/>
      <sheetName val="TUBERIA"/>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refreshError="1"/>
      <sheetData sheetId="36"/>
      <sheetData sheetId="37" refreshError="1"/>
      <sheetData sheetId="38"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efreshError="1">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2"/>
      <sheetName val="BASE_CTOS1"/>
      <sheetName val="Tabla 1.1"/>
      <sheetName val="APU BOMBEO Y L. IMPUL."/>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CION"/>
      <sheetName val="PRESUPUESTO GENERAL"/>
      <sheetName val="AIU"/>
      <sheetName val="PGIO"/>
      <sheetName val="PMT"/>
      <sheetName val="POLIZAS OBRA"/>
      <sheetName val="LEGALIZACION OBRA"/>
      <sheetName val="PPTO INTERVENTORIA"/>
      <sheetName val="FM INTERVENTORIA"/>
      <sheetName val="POLIZAS INTERVENTORIA "/>
      <sheetName val="TASA DE INTERVENTORIA "/>
      <sheetName val="MEMORIAS DE CALCULO "/>
      <sheetName val="FACTOR PRESTACIONAL CAU"/>
      <sheetName val="APU  CAUCASIA"/>
      <sheetName val="APU BASICOS CAUCASIA "/>
      <sheetName val="INSUMOS CAUCASIA"/>
      <sheetName val="PRECIOS UNITARIOS"/>
    </sheetNames>
    <sheetDataSet>
      <sheetData sheetId="0" refreshError="1"/>
      <sheetData sheetId="1">
        <row r="5">
          <cell r="A5" t="str">
            <v>OBJETO: CONSTRUCCION DE PAVIMENTO RIGIDO EN LA VIA TERCIARIA DEL CORREGIMIENTO DE MARGENTO, ZONA RURAL DEL MUNICIPIO DE CAUCASIA DEPARTAMENTO DE ANTIOQUIA.</v>
          </cell>
        </row>
      </sheetData>
      <sheetData sheetId="2">
        <row r="5">
          <cell r="G5">
            <v>3</v>
          </cell>
        </row>
      </sheetData>
      <sheetData sheetId="3" refreshError="1"/>
      <sheetData sheetId="4">
        <row r="26">
          <cell r="B26" t="str">
            <v>MANUEL ANGEL MUÑOZ PEREZ</v>
          </cell>
        </row>
        <row r="27">
          <cell r="B27" t="str">
            <v>DIRECTOR DE INFRAESTRUCTURA</v>
          </cell>
        </row>
        <row r="28">
          <cell r="B28" t="str">
            <v>MUNICIPIO DE CAUCASIA</v>
          </cell>
        </row>
      </sheetData>
      <sheetData sheetId="5" refreshError="1"/>
      <sheetData sheetId="6" refreshError="1"/>
      <sheetData sheetId="7">
        <row r="30">
          <cell r="D30">
            <v>70000</v>
          </cell>
        </row>
        <row r="31">
          <cell r="D31">
            <v>17000</v>
          </cell>
        </row>
      </sheetData>
      <sheetData sheetId="8">
        <row r="32">
          <cell r="H32">
            <v>2.0099999999999998</v>
          </cell>
        </row>
      </sheetData>
      <sheetData sheetId="9" refreshError="1"/>
      <sheetData sheetId="10" refreshError="1"/>
      <sheetData sheetId="11" refreshError="1"/>
      <sheetData sheetId="12">
        <row r="5">
          <cell r="M5">
            <v>1750905</v>
          </cell>
        </row>
        <row r="9">
          <cell r="E9" t="str">
            <v>ING RESIDENTE INTERVENTORIA</v>
          </cell>
        </row>
        <row r="12">
          <cell r="N12">
            <v>1750905</v>
          </cell>
        </row>
      </sheetData>
      <sheetData sheetId="13" refreshError="1"/>
      <sheetData sheetId="14" refreshError="1"/>
      <sheetData sheetId="15">
        <row r="128">
          <cell r="D128">
            <v>20000</v>
          </cell>
        </row>
        <row r="129">
          <cell r="D129">
            <v>110000</v>
          </cell>
        </row>
        <row r="130">
          <cell r="D130">
            <v>60000</v>
          </cell>
        </row>
        <row r="131">
          <cell r="D131">
            <v>180000</v>
          </cell>
        </row>
        <row r="132">
          <cell r="D132">
            <v>70000</v>
          </cell>
        </row>
        <row r="133">
          <cell r="D133">
            <v>17000</v>
          </cell>
        </row>
      </sheetData>
      <sheetData sheetId="16">
        <row r="41">
          <cell r="B41" t="str">
            <v>MANUEL ANGEL MUÑOZ PEREZ</v>
          </cell>
        </row>
        <row r="42">
          <cell r="B42" t="str">
            <v>DIRECTOR DE OBRAS PUBLICAS</v>
          </cell>
        </row>
        <row r="43">
          <cell r="B43" t="str">
            <v>MUNICIPIO DE CAUCASIA</v>
          </cell>
        </row>
      </sheetData>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ON DE GASTOS"/>
      <sheetName val="PMT"/>
      <sheetName val="PGIO"/>
      <sheetName val="PPTO INTERVENTORIA"/>
      <sheetName val="FACTOR PRESTACIONAL CAU"/>
      <sheetName val="FLUJO FN"/>
      <sheetName val="PRESUPUESTO GENERAL"/>
      <sheetName val="MEMORIAS LA LUISITA"/>
      <sheetName val="RESUMEN DE CANTIDADES"/>
      <sheetName val="APU  CAUCASIA"/>
      <sheetName val="APU BASICOS CAUCASIA "/>
      <sheetName val="AIU"/>
      <sheetName val="FM INTERVENTORIA"/>
      <sheetName val="TASA DE INTERVENTORIA "/>
      <sheetName val="POLIZAS OBRA"/>
      <sheetName val="LEGALIZACION OBRA"/>
      <sheetName val="POLIZAS INTERVENTORIA "/>
      <sheetName val="INSUMOS CAUCAS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96">
          <cell r="D96">
            <v>100000</v>
          </cell>
        </row>
        <row r="99">
          <cell r="D99">
            <v>75000</v>
          </cell>
        </row>
        <row r="100">
          <cell r="D100">
            <v>120718.375</v>
          </cell>
        </row>
        <row r="101">
          <cell r="D101">
            <v>120000</v>
          </cell>
        </row>
        <row r="104">
          <cell r="D104">
            <v>450000</v>
          </cell>
        </row>
        <row r="113">
          <cell r="D113">
            <v>65000</v>
          </cell>
        </row>
      </sheetData>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ERRAMIENTAS"/>
      <sheetName val="A.P.U"/>
      <sheetName val="Cuadrillas"/>
      <sheetName val="APA"/>
    </sheetNames>
    <sheetDataSet>
      <sheetData sheetId="0" refreshError="1"/>
      <sheetData sheetId="1" refreshError="1">
        <row r="29">
          <cell r="E29">
            <v>70000</v>
          </cell>
        </row>
        <row r="30">
          <cell r="E30">
            <v>15000</v>
          </cell>
        </row>
      </sheetData>
      <sheetData sheetId="2" refreshError="1"/>
      <sheetData sheetId="3" refreshError="1"/>
      <sheetData sheetId="4"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PRES. MARCO FIDEL"/>
      <sheetName val="APU MARCO FIDEL"/>
      <sheetName val="APA"/>
      <sheetName val="MAQUINARIA"/>
      <sheetName val="AU"/>
      <sheetName val="CRONOGRAMA"/>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1">
          <cell r="E21">
            <v>200</v>
          </cell>
        </row>
        <row r="32">
          <cell r="E32">
            <v>56666.666666666664</v>
          </cell>
        </row>
        <row r="140">
          <cell r="E140">
            <v>56666.666666666664</v>
          </cell>
        </row>
      </sheetData>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ORIAS "/>
      <sheetName val="CRONOGRAMA"/>
      <sheetName val="AU"/>
      <sheetName val="APU ITEM 1 Y 2"/>
      <sheetName val="APA"/>
      <sheetName val="APU ITEM 3, 4, 5 Y 6"/>
      <sheetName val="MATERIALES"/>
      <sheetName val="APU ITEM 7 Y 8"/>
      <sheetName val="CUADRILLAS"/>
      <sheetName val="SALARIOS Y PRESTACIONES "/>
      <sheetName val="P.ELECT"/>
    </sheetNames>
    <sheetDataSet>
      <sheetData sheetId="0"/>
      <sheetData sheetId="1"/>
      <sheetData sheetId="2"/>
      <sheetData sheetId="3"/>
      <sheetData sheetId="4"/>
      <sheetData sheetId="5"/>
      <sheetData sheetId="6"/>
      <sheetData sheetId="7"/>
      <sheetData sheetId="8"/>
      <sheetData sheetId="9">
        <row r="16">
          <cell r="B16" t="str">
            <v>CUADRILLA 5</v>
          </cell>
          <cell r="C16">
            <v>558405</v>
          </cell>
        </row>
      </sheetData>
      <sheetData sheetId="10"/>
      <sheetData sheetId="1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SA DIANA"/>
      <sheetName val="APU"/>
      <sheetName val="MAQUINARIAS"/>
      <sheetName val="APA"/>
      <sheetName val="CUADRILLAS"/>
      <sheetName val="CRONOGRAMA"/>
      <sheetName val="A.U"/>
      <sheetName val="MATERIALES"/>
    </sheetNames>
    <sheetDataSet>
      <sheetData sheetId="0" refreshError="1"/>
      <sheetData sheetId="1" refreshError="1"/>
      <sheetData sheetId="2" refreshError="1"/>
      <sheetData sheetId="3" refreshError="1">
        <row r="32">
          <cell r="E32">
            <v>80000</v>
          </cell>
        </row>
        <row r="33">
          <cell r="E33">
            <v>15000</v>
          </cell>
        </row>
      </sheetData>
      <sheetData sheetId="4" refreshError="1"/>
      <sheetData sheetId="5" refreshError="1"/>
      <sheetData sheetId="6" refreshError="1"/>
      <sheetData sheetId="7" refreshError="1"/>
      <sheetData sheetId="8" refreshError="1">
        <row r="110">
          <cell r="B110" t="str">
            <v>Material de playa mixto clasificado</v>
          </cell>
        </row>
      </sheetData>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A DIANA"/>
      <sheetName val="PRESUPUESTO"/>
      <sheetName val="MATERIALES"/>
      <sheetName val="APU"/>
      <sheetName val="MAQUINARIAS"/>
      <sheetName val="APA"/>
      <sheetName val="CUADRILLAS"/>
      <sheetName val="CRONOGRAMA"/>
      <sheetName val="A.U"/>
      <sheetName val="COTIZ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5672D-E362-491C-8989-AD1A67443980}">
  <dimension ref="A1:I34"/>
  <sheetViews>
    <sheetView view="pageBreakPreview" zoomScaleNormal="100" zoomScaleSheetLayoutView="100" workbookViewId="0">
      <selection activeCell="M11" sqref="M11"/>
    </sheetView>
  </sheetViews>
  <sheetFormatPr baseColWidth="10" defaultRowHeight="14.4"/>
  <cols>
    <col min="1" max="1" width="20" customWidth="1"/>
    <col min="2" max="2" width="39.6640625" customWidth="1"/>
    <col min="3" max="3" width="5.5546875" bestFit="1" customWidth="1"/>
    <col min="4" max="4" width="14.5546875" customWidth="1"/>
    <col min="5" max="5" width="14.88671875" bestFit="1" customWidth="1"/>
    <col min="6" max="6" width="18.5546875" bestFit="1" customWidth="1"/>
    <col min="9" max="9" width="14" bestFit="1" customWidth="1"/>
  </cols>
  <sheetData>
    <row r="1" spans="1:6" ht="27" customHeight="1">
      <c r="A1" s="773"/>
      <c r="B1" s="774" t="s">
        <v>0</v>
      </c>
      <c r="C1" s="775"/>
      <c r="D1" s="775"/>
      <c r="E1" s="776" t="s">
        <v>1</v>
      </c>
      <c r="F1" s="777"/>
    </row>
    <row r="2" spans="1:6" ht="41.25" customHeight="1">
      <c r="A2" s="773"/>
      <c r="B2" s="775"/>
      <c r="C2" s="775"/>
      <c r="D2" s="775"/>
      <c r="E2" s="778" t="s">
        <v>2</v>
      </c>
      <c r="F2" s="779"/>
    </row>
    <row r="3" spans="1:6" ht="32.25" customHeight="1">
      <c r="A3" s="773"/>
      <c r="B3" s="775"/>
      <c r="C3" s="775"/>
      <c r="D3" s="775"/>
      <c r="E3" s="776" t="s">
        <v>3</v>
      </c>
      <c r="F3" s="780"/>
    </row>
    <row r="4" spans="1:6" ht="15.6">
      <c r="A4" s="203"/>
      <c r="B4" s="204"/>
      <c r="C4" s="204"/>
      <c r="D4" s="204"/>
      <c r="E4" s="205"/>
      <c r="F4" s="206"/>
    </row>
    <row r="5" spans="1:6" ht="15.6">
      <c r="A5" s="757" t="s">
        <v>4</v>
      </c>
      <c r="B5" s="758"/>
      <c r="C5" s="758"/>
      <c r="D5" s="758"/>
      <c r="E5" s="758"/>
      <c r="F5" s="759"/>
    </row>
    <row r="6" spans="1:6" ht="15.6">
      <c r="A6" s="757" t="s">
        <v>158</v>
      </c>
      <c r="B6" s="758"/>
      <c r="C6" s="758"/>
      <c r="D6" s="758"/>
      <c r="E6" s="758"/>
      <c r="F6" s="759"/>
    </row>
    <row r="7" spans="1:6" ht="15.6">
      <c r="A7" s="207" t="s">
        <v>5</v>
      </c>
      <c r="B7" s="760"/>
      <c r="C7" s="760"/>
      <c r="D7" s="760"/>
      <c r="E7" s="760"/>
      <c r="F7" s="761"/>
    </row>
    <row r="8" spans="1:6" ht="51" customHeight="1">
      <c r="A8" s="762" t="s">
        <v>172</v>
      </c>
      <c r="B8" s="763"/>
      <c r="C8" s="763"/>
      <c r="D8" s="763"/>
      <c r="E8" s="763"/>
      <c r="F8" s="764"/>
    </row>
    <row r="9" spans="1:6">
      <c r="A9" s="1" t="s">
        <v>6</v>
      </c>
      <c r="B9" s="1" t="s">
        <v>7</v>
      </c>
      <c r="C9" s="2" t="s">
        <v>8</v>
      </c>
      <c r="D9" s="3" t="s">
        <v>9</v>
      </c>
      <c r="E9" s="4" t="s">
        <v>10</v>
      </c>
      <c r="F9" s="5" t="s">
        <v>11</v>
      </c>
    </row>
    <row r="10" spans="1:6">
      <c r="A10" s="339" t="s">
        <v>12</v>
      </c>
      <c r="B10" s="765" t="s">
        <v>171</v>
      </c>
      <c r="C10" s="765"/>
      <c r="D10" s="765"/>
      <c r="E10" s="765"/>
      <c r="F10" s="765"/>
    </row>
    <row r="11" spans="1:6" ht="42">
      <c r="A11" s="6" t="s">
        <v>13</v>
      </c>
      <c r="B11" s="7" t="s">
        <v>173</v>
      </c>
      <c r="C11" s="8" t="s">
        <v>14</v>
      </c>
      <c r="D11" s="10">
        <f>10*11</f>
        <v>110</v>
      </c>
      <c r="E11" s="11">
        <f>+APU!I40</f>
        <v>17241.375</v>
      </c>
      <c r="F11" s="11">
        <f>D11*E11</f>
        <v>1896551.25</v>
      </c>
    </row>
    <row r="12" spans="1:6">
      <c r="A12" s="340" t="s">
        <v>16</v>
      </c>
      <c r="B12" s="766" t="s">
        <v>15</v>
      </c>
      <c r="C12" s="767"/>
      <c r="D12" s="767"/>
      <c r="E12" s="767"/>
      <c r="F12" s="768"/>
    </row>
    <row r="13" spans="1:6" ht="96.6">
      <c r="A13" s="6" t="s">
        <v>17</v>
      </c>
      <c r="B13" s="9" t="s">
        <v>146</v>
      </c>
      <c r="C13" s="8" t="s">
        <v>14</v>
      </c>
      <c r="D13" s="10">
        <f>10*11</f>
        <v>110</v>
      </c>
      <c r="E13" s="11">
        <f>APU!I247</f>
        <v>112179</v>
      </c>
      <c r="F13" s="90">
        <f>D13*E13</f>
        <v>12339690</v>
      </c>
    </row>
    <row r="14" spans="1:6">
      <c r="A14" s="340" t="s">
        <v>177</v>
      </c>
      <c r="B14" s="766" t="s">
        <v>179</v>
      </c>
      <c r="C14" s="767"/>
      <c r="D14" s="767"/>
      <c r="E14" s="767"/>
      <c r="F14" s="768"/>
    </row>
    <row r="15" spans="1:6" ht="42">
      <c r="A15" s="6" t="s">
        <v>178</v>
      </c>
      <c r="B15" s="248" t="s">
        <v>181</v>
      </c>
      <c r="C15" s="8" t="s">
        <v>8</v>
      </c>
      <c r="D15" s="8">
        <v>1</v>
      </c>
      <c r="E15" s="11">
        <f>APU!I461</f>
        <v>6896300</v>
      </c>
      <c r="F15" s="263">
        <f>D15*E15</f>
        <v>6896300</v>
      </c>
    </row>
    <row r="16" spans="1:6" ht="28.2">
      <c r="A16" s="6" t="s">
        <v>180</v>
      </c>
      <c r="B16" s="248" t="s">
        <v>526</v>
      </c>
      <c r="C16" s="8" t="s">
        <v>8</v>
      </c>
      <c r="D16" s="8">
        <v>4</v>
      </c>
      <c r="E16" s="11">
        <v>550800</v>
      </c>
      <c r="F16" s="263">
        <f>D16*E16</f>
        <v>2203200</v>
      </c>
    </row>
    <row r="17" spans="1:9">
      <c r="A17" s="340" t="s">
        <v>527</v>
      </c>
      <c r="B17" s="766" t="s">
        <v>533</v>
      </c>
      <c r="C17" s="767"/>
      <c r="D17" s="767"/>
      <c r="E17" s="767"/>
      <c r="F17" s="768"/>
    </row>
    <row r="18" spans="1:9" ht="96.6">
      <c r="A18" s="6" t="s">
        <v>528</v>
      </c>
      <c r="B18" s="9" t="s">
        <v>529</v>
      </c>
      <c r="C18" s="8" t="s">
        <v>14</v>
      </c>
      <c r="D18" s="8">
        <f>(11*2*3.5)+(10*2*3.5)</f>
        <v>147</v>
      </c>
      <c r="E18" s="11">
        <f>APU!I723</f>
        <v>22701.721708333334</v>
      </c>
      <c r="F18" s="263">
        <f>D18*E18</f>
        <v>3337153.0911250003</v>
      </c>
    </row>
    <row r="19" spans="1:9" ht="27.6">
      <c r="A19" s="6" t="s">
        <v>534</v>
      </c>
      <c r="B19" s="9" t="s">
        <v>535</v>
      </c>
      <c r="C19" s="8" t="s">
        <v>14</v>
      </c>
      <c r="D19" s="10">
        <f>((1.6*1.2)+(1.2*3*2.5))</f>
        <v>10.92</v>
      </c>
      <c r="E19" s="11">
        <f>APU!I771</f>
        <v>18196</v>
      </c>
      <c r="F19" s="263">
        <f>D19*E19</f>
        <v>198700.32</v>
      </c>
    </row>
    <row r="20" spans="1:9" ht="15.6">
      <c r="A20" s="769" t="s">
        <v>102</v>
      </c>
      <c r="B20" s="770"/>
      <c r="C20" s="770"/>
      <c r="D20" s="771"/>
      <c r="E20" s="91"/>
      <c r="F20" s="92">
        <f>F13+F11+F15+F16+F18+F19</f>
        <v>26871594.661125001</v>
      </c>
      <c r="H20">
        <v>72714911.750000015</v>
      </c>
    </row>
    <row r="21" spans="1:9" ht="15.6">
      <c r="A21" s="769" t="s">
        <v>103</v>
      </c>
      <c r="B21" s="770"/>
      <c r="C21" s="770"/>
      <c r="D21" s="771"/>
      <c r="E21" s="93">
        <f>+AU!D43</f>
        <v>0.29785780241999693</v>
      </c>
      <c r="F21" s="92">
        <f>ROUND(F20*E21,0)</f>
        <v>8003914</v>
      </c>
      <c r="H21">
        <v>21814474</v>
      </c>
    </row>
    <row r="22" spans="1:9" ht="15.6">
      <c r="A22" s="769" t="s">
        <v>104</v>
      </c>
      <c r="B22" s="770"/>
      <c r="C22" s="770"/>
      <c r="D22" s="771"/>
      <c r="E22" s="93">
        <f>+AU!D44</f>
        <v>0.05</v>
      </c>
      <c r="F22" s="92">
        <f>ROUND(F20*E22,0)</f>
        <v>1343580</v>
      </c>
      <c r="H22">
        <v>3635746</v>
      </c>
      <c r="I22" s="348">
        <f>F21+F22</f>
        <v>9347494</v>
      </c>
    </row>
    <row r="23" spans="1:9" ht="15.6">
      <c r="A23" s="769" t="s">
        <v>105</v>
      </c>
      <c r="B23" s="770"/>
      <c r="C23" s="770"/>
      <c r="D23" s="771"/>
      <c r="E23" s="94"/>
      <c r="F23" s="92">
        <f>SUM(F20:F22)</f>
        <v>36219088.661125004</v>
      </c>
      <c r="H23">
        <v>98165131.750000015</v>
      </c>
      <c r="I23" s="348">
        <f>F20+I22</f>
        <v>36219088.661125004</v>
      </c>
    </row>
    <row r="28" spans="1:9" ht="15.6">
      <c r="A28" s="208"/>
      <c r="B28" s="209"/>
      <c r="C28" s="210"/>
      <c r="D28" s="209"/>
      <c r="E28" s="211"/>
      <c r="F28" s="95"/>
    </row>
    <row r="29" spans="1:9" ht="17.399999999999999">
      <c r="A29" s="212"/>
      <c r="B29" s="215" t="s">
        <v>108</v>
      </c>
      <c r="C29" s="216"/>
      <c r="D29" s="213"/>
      <c r="E29" s="214"/>
      <c r="F29" s="95"/>
    </row>
    <row r="30" spans="1:9" ht="17.399999999999999">
      <c r="A30" s="97"/>
      <c r="B30" s="98" t="s">
        <v>106</v>
      </c>
      <c r="C30" s="97"/>
      <c r="D30" s="97"/>
      <c r="E30" s="97"/>
      <c r="F30" s="97"/>
    </row>
    <row r="31" spans="1:9">
      <c r="A31" s="152"/>
      <c r="B31" s="245" t="s">
        <v>84</v>
      </c>
      <c r="C31" s="772" t="s">
        <v>85</v>
      </c>
      <c r="D31" s="772"/>
      <c r="E31" s="756" t="s">
        <v>86</v>
      </c>
      <c r="F31" s="756"/>
    </row>
    <row r="32" spans="1:9" ht="27" customHeight="1">
      <c r="A32" s="153" t="s">
        <v>87</v>
      </c>
      <c r="B32" s="154" t="s">
        <v>174</v>
      </c>
      <c r="C32" s="753" t="s">
        <v>107</v>
      </c>
      <c r="D32" s="753"/>
      <c r="E32" s="754"/>
      <c r="F32" s="755"/>
    </row>
    <row r="33" spans="1:6" ht="40.799999999999997" customHeight="1">
      <c r="A33" s="153" t="s">
        <v>88</v>
      </c>
      <c r="B33" s="154" t="s">
        <v>175</v>
      </c>
      <c r="C33" s="753" t="s">
        <v>176</v>
      </c>
      <c r="D33" s="753"/>
      <c r="E33" s="754"/>
      <c r="F33" s="755"/>
    </row>
    <row r="34" spans="1:6" ht="39" customHeight="1">
      <c r="A34" s="753" t="s">
        <v>89</v>
      </c>
      <c r="B34" s="753"/>
      <c r="C34" s="753"/>
      <c r="D34" s="753"/>
      <c r="E34" s="753"/>
      <c r="F34" s="753"/>
    </row>
  </sheetData>
  <mergeCells count="24">
    <mergeCell ref="A5:F5"/>
    <mergeCell ref="A1:A3"/>
    <mergeCell ref="B1:D3"/>
    <mergeCell ref="E1:F1"/>
    <mergeCell ref="E2:F2"/>
    <mergeCell ref="E3:F3"/>
    <mergeCell ref="E31:F31"/>
    <mergeCell ref="A6:F6"/>
    <mergeCell ref="B7:F7"/>
    <mergeCell ref="A8:F8"/>
    <mergeCell ref="B10:F10"/>
    <mergeCell ref="B12:F12"/>
    <mergeCell ref="A20:D20"/>
    <mergeCell ref="A21:D21"/>
    <mergeCell ref="A22:D22"/>
    <mergeCell ref="A23:D23"/>
    <mergeCell ref="C31:D31"/>
    <mergeCell ref="B14:F14"/>
    <mergeCell ref="B17:F17"/>
    <mergeCell ref="A34:F34"/>
    <mergeCell ref="C32:D32"/>
    <mergeCell ref="E32:F32"/>
    <mergeCell ref="C33:D33"/>
    <mergeCell ref="E33:F33"/>
  </mergeCells>
  <phoneticPr fontId="9" type="noConversion"/>
  <pageMargins left="0.7" right="0.7" top="0.75" bottom="0.75" header="0.3" footer="0.3"/>
  <pageSetup paperSize="9" scale="70"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4A704-1D04-4798-A7CB-634637935918}">
  <dimension ref="A1:H50"/>
  <sheetViews>
    <sheetView tabSelected="1" view="pageBreakPreview" zoomScale="80" zoomScaleNormal="94" zoomScaleSheetLayoutView="80" workbookViewId="0">
      <selection activeCell="J11" sqref="J11"/>
    </sheetView>
  </sheetViews>
  <sheetFormatPr baseColWidth="10" defaultRowHeight="14.4"/>
  <cols>
    <col min="1" max="1" width="16.33203125" customWidth="1"/>
    <col min="2" max="2" width="36" customWidth="1"/>
    <col min="5" max="5" width="18.21875" bestFit="1" customWidth="1"/>
    <col min="6" max="6" width="21.44140625" bestFit="1" customWidth="1"/>
    <col min="8" max="8" width="14.5546875" bestFit="1" customWidth="1"/>
  </cols>
  <sheetData>
    <row r="1" spans="1:6">
      <c r="A1" s="786"/>
      <c r="B1" s="787" t="s">
        <v>0</v>
      </c>
      <c r="C1" s="788"/>
      <c r="D1" s="788"/>
      <c r="E1" s="789" t="s">
        <v>1</v>
      </c>
      <c r="F1" s="790"/>
    </row>
    <row r="2" spans="1:6">
      <c r="A2" s="773"/>
      <c r="B2" s="775"/>
      <c r="C2" s="775"/>
      <c r="D2" s="775"/>
      <c r="E2" s="778" t="s">
        <v>2</v>
      </c>
      <c r="F2" s="779"/>
    </row>
    <row r="3" spans="1:6" ht="45.6" customHeight="1">
      <c r="A3" s="773"/>
      <c r="B3" s="775"/>
      <c r="C3" s="775"/>
      <c r="D3" s="775"/>
      <c r="E3" s="776" t="s">
        <v>3</v>
      </c>
      <c r="F3" s="780"/>
    </row>
    <row r="4" spans="1:6" ht="15.6">
      <c r="A4" s="731"/>
      <c r="B4" s="204"/>
      <c r="C4" s="204"/>
      <c r="D4" s="204"/>
      <c r="E4" s="205"/>
      <c r="F4" s="732"/>
    </row>
    <row r="5" spans="1:6" ht="15.6">
      <c r="A5" s="791" t="s">
        <v>4</v>
      </c>
      <c r="B5" s="758"/>
      <c r="C5" s="758"/>
      <c r="D5" s="758"/>
      <c r="E5" s="758"/>
      <c r="F5" s="792"/>
    </row>
    <row r="6" spans="1:6" ht="15.6">
      <c r="A6" s="791" t="s">
        <v>158</v>
      </c>
      <c r="B6" s="758"/>
      <c r="C6" s="758"/>
      <c r="D6" s="758"/>
      <c r="E6" s="758"/>
      <c r="F6" s="792"/>
    </row>
    <row r="7" spans="1:6" ht="15.6">
      <c r="A7" s="733" t="s">
        <v>5</v>
      </c>
      <c r="B7" s="760"/>
      <c r="C7" s="760"/>
      <c r="D7" s="760"/>
      <c r="E7" s="760"/>
      <c r="F7" s="793"/>
    </row>
    <row r="8" spans="1:6" ht="27.6" customHeight="1">
      <c r="A8" s="794" t="s">
        <v>938</v>
      </c>
      <c r="B8" s="763"/>
      <c r="C8" s="763"/>
      <c r="D8" s="763"/>
      <c r="E8" s="763"/>
      <c r="F8" s="795"/>
    </row>
    <row r="9" spans="1:6">
      <c r="A9" s="734" t="s">
        <v>6</v>
      </c>
      <c r="B9" s="1" t="s">
        <v>7</v>
      </c>
      <c r="C9" s="2" t="s">
        <v>8</v>
      </c>
      <c r="D9" s="3" t="s">
        <v>9</v>
      </c>
      <c r="E9" s="4" t="s">
        <v>10</v>
      </c>
      <c r="F9" s="735" t="s">
        <v>11</v>
      </c>
    </row>
    <row r="10" spans="1:6">
      <c r="A10" s="736" t="s">
        <v>12</v>
      </c>
      <c r="B10" s="765" t="s">
        <v>171</v>
      </c>
      <c r="C10" s="765"/>
      <c r="D10" s="765"/>
      <c r="E10" s="765"/>
      <c r="F10" s="737">
        <f>SUM(F11:F14)</f>
        <v>9131245.4000000004</v>
      </c>
    </row>
    <row r="11" spans="1:6" ht="124.8">
      <c r="A11" s="738" t="s">
        <v>13</v>
      </c>
      <c r="B11" s="7" t="s">
        <v>937</v>
      </c>
      <c r="C11" s="8" t="s">
        <v>204</v>
      </c>
      <c r="D11" s="10">
        <v>300</v>
      </c>
      <c r="E11" s="11">
        <f>APU!I48</f>
        <v>17241</v>
      </c>
      <c r="F11" s="739">
        <f>D11*E11</f>
        <v>5172300</v>
      </c>
    </row>
    <row r="12" spans="1:6" ht="28.2">
      <c r="A12" s="738" t="s">
        <v>849</v>
      </c>
      <c r="B12" s="7" t="s">
        <v>847</v>
      </c>
      <c r="C12" s="8" t="s">
        <v>204</v>
      </c>
      <c r="D12" s="10">
        <v>100</v>
      </c>
      <c r="E12" s="11">
        <f>APU!I96</f>
        <v>9191</v>
      </c>
      <c r="F12" s="739">
        <f>D12*E12</f>
        <v>919100</v>
      </c>
    </row>
    <row r="13" spans="1:6" ht="42">
      <c r="A13" s="738" t="s">
        <v>850</v>
      </c>
      <c r="B13" s="7" t="s">
        <v>848</v>
      </c>
      <c r="C13" s="8" t="s">
        <v>204</v>
      </c>
      <c r="D13" s="10">
        <v>50</v>
      </c>
      <c r="E13" s="11">
        <f>APU!I145</f>
        <v>5589</v>
      </c>
      <c r="F13" s="739">
        <f>D13*E13</f>
        <v>279450</v>
      </c>
    </row>
    <row r="14" spans="1:6" ht="135" customHeight="1">
      <c r="A14" s="738" t="s">
        <v>852</v>
      </c>
      <c r="B14" s="7" t="s">
        <v>851</v>
      </c>
      <c r="C14" s="8" t="s">
        <v>14</v>
      </c>
      <c r="D14" s="10">
        <f>D17</f>
        <v>214.2</v>
      </c>
      <c r="E14" s="11">
        <f>APU!I194</f>
        <v>12887</v>
      </c>
      <c r="F14" s="739">
        <f>D14*E14</f>
        <v>2760395.4</v>
      </c>
    </row>
    <row r="15" spans="1:6">
      <c r="A15" s="740" t="s">
        <v>16</v>
      </c>
      <c r="B15" s="785" t="s">
        <v>845</v>
      </c>
      <c r="C15" s="785"/>
      <c r="D15" s="785"/>
      <c r="E15" s="785"/>
      <c r="F15" s="741">
        <f>SUM(F16:F19)</f>
        <v>51790296.799999997</v>
      </c>
    </row>
    <row r="16" spans="1:6" ht="124.2">
      <c r="A16" s="738" t="s">
        <v>17</v>
      </c>
      <c r="B16" s="9" t="s">
        <v>889</v>
      </c>
      <c r="C16" s="8" t="s">
        <v>204</v>
      </c>
      <c r="D16" s="10">
        <v>100</v>
      </c>
      <c r="E16" s="11">
        <f>APU!I247</f>
        <v>112179</v>
      </c>
      <c r="F16" s="742">
        <f>D16*E16</f>
        <v>11217900</v>
      </c>
    </row>
    <row r="17" spans="1:6" ht="27.6">
      <c r="A17" s="738" t="s">
        <v>846</v>
      </c>
      <c r="B17" s="9" t="s">
        <v>844</v>
      </c>
      <c r="C17" s="8" t="s">
        <v>14</v>
      </c>
      <c r="D17" s="10">
        <f>428.4/2</f>
        <v>214.2</v>
      </c>
      <c r="E17" s="11">
        <f>APU!I298</f>
        <v>168474</v>
      </c>
      <c r="F17" s="742">
        <f>D17*E17</f>
        <v>36087130.799999997</v>
      </c>
    </row>
    <row r="18" spans="1:6" ht="220.8">
      <c r="A18" s="738" t="s">
        <v>890</v>
      </c>
      <c r="B18" s="9" t="s">
        <v>891</v>
      </c>
      <c r="C18" s="8" t="s">
        <v>8</v>
      </c>
      <c r="D18" s="10">
        <v>6</v>
      </c>
      <c r="E18" s="11">
        <f>APU!I353</f>
        <v>113511</v>
      </c>
      <c r="F18" s="742">
        <f>D18*E18</f>
        <v>681066</v>
      </c>
    </row>
    <row r="19" spans="1:6" ht="151.80000000000001">
      <c r="A19" s="738" t="s">
        <v>926</v>
      </c>
      <c r="B19" s="9" t="s">
        <v>892</v>
      </c>
      <c r="C19" s="8" t="s">
        <v>204</v>
      </c>
      <c r="D19" s="10">
        <v>50</v>
      </c>
      <c r="E19" s="11">
        <f>APU!I407</f>
        <v>76084</v>
      </c>
      <c r="F19" s="743">
        <f>D19*E19</f>
        <v>3804200</v>
      </c>
    </row>
    <row r="20" spans="1:6">
      <c r="A20" s="740" t="s">
        <v>177</v>
      </c>
      <c r="B20" s="785" t="s">
        <v>179</v>
      </c>
      <c r="C20" s="785"/>
      <c r="D20" s="785"/>
      <c r="E20" s="785"/>
      <c r="F20" s="744">
        <f>SUM(F21:F27)</f>
        <v>62382416</v>
      </c>
    </row>
    <row r="21" spans="1:6" ht="55.8">
      <c r="A21" s="738" t="s">
        <v>178</v>
      </c>
      <c r="B21" s="248" t="s">
        <v>181</v>
      </c>
      <c r="C21" s="8" t="s">
        <v>8</v>
      </c>
      <c r="D21" s="8">
        <v>1</v>
      </c>
      <c r="E21" s="11">
        <f>APU!I461</f>
        <v>6896300</v>
      </c>
      <c r="F21" s="745">
        <f t="shared" ref="F21:F27" si="0">D21*E21</f>
        <v>6896300</v>
      </c>
    </row>
    <row r="22" spans="1:6" ht="28.2">
      <c r="A22" s="738" t="s">
        <v>180</v>
      </c>
      <c r="B22" s="582" t="s">
        <v>773</v>
      </c>
      <c r="C22" s="8" t="s">
        <v>8</v>
      </c>
      <c r="D22" s="8">
        <v>3</v>
      </c>
      <c r="E22" s="11">
        <f>APU!I514</f>
        <v>5099986</v>
      </c>
      <c r="F22" s="745">
        <f>D22*E22</f>
        <v>15299958</v>
      </c>
    </row>
    <row r="23" spans="1:6" ht="28.2">
      <c r="A23" s="738" t="s">
        <v>650</v>
      </c>
      <c r="B23" s="582" t="s">
        <v>774</v>
      </c>
      <c r="C23" s="8" t="s">
        <v>8</v>
      </c>
      <c r="D23" s="8">
        <v>6</v>
      </c>
      <c r="E23" s="11">
        <f>APU!I567</f>
        <v>3404723</v>
      </c>
      <c r="F23" s="745">
        <f t="shared" ref="F23" si="1">D23*E23</f>
        <v>20428338</v>
      </c>
    </row>
    <row r="24" spans="1:6" ht="42">
      <c r="A24" s="738" t="s">
        <v>655</v>
      </c>
      <c r="B24" s="248" t="s">
        <v>659</v>
      </c>
      <c r="C24" s="8" t="s">
        <v>8</v>
      </c>
      <c r="D24" s="8">
        <v>1</v>
      </c>
      <c r="E24" s="11">
        <f>APU!I620</f>
        <v>2187232</v>
      </c>
      <c r="F24" s="745">
        <f t="shared" si="0"/>
        <v>2187232</v>
      </c>
    </row>
    <row r="25" spans="1:6" ht="28.2">
      <c r="A25" s="738" t="s">
        <v>658</v>
      </c>
      <c r="B25" s="582" t="s">
        <v>526</v>
      </c>
      <c r="C25" s="455" t="s">
        <v>8</v>
      </c>
      <c r="D25" s="455">
        <v>15</v>
      </c>
      <c r="E25" s="456">
        <v>750000</v>
      </c>
      <c r="F25" s="746">
        <f t="shared" si="0"/>
        <v>11250000</v>
      </c>
    </row>
    <row r="26" spans="1:6" ht="46.2" customHeight="1">
      <c r="A26" s="738" t="s">
        <v>663</v>
      </c>
      <c r="B26" s="582" t="s">
        <v>768</v>
      </c>
      <c r="C26" s="455" t="s">
        <v>8</v>
      </c>
      <c r="D26" s="455">
        <v>6</v>
      </c>
      <c r="E26" s="456">
        <f>APU!I673</f>
        <v>430098</v>
      </c>
      <c r="F26" s="746">
        <f t="shared" si="0"/>
        <v>2580588</v>
      </c>
    </row>
    <row r="27" spans="1:6" ht="42">
      <c r="A27" s="738" t="s">
        <v>664</v>
      </c>
      <c r="B27" s="582" t="s">
        <v>769</v>
      </c>
      <c r="C27" s="455" t="s">
        <v>229</v>
      </c>
      <c r="D27" s="455">
        <v>200</v>
      </c>
      <c r="E27" s="456">
        <v>18700</v>
      </c>
      <c r="F27" s="746">
        <f t="shared" si="0"/>
        <v>3740000</v>
      </c>
    </row>
    <row r="28" spans="1:6">
      <c r="A28" s="740" t="s">
        <v>527</v>
      </c>
      <c r="B28" s="766" t="s">
        <v>656</v>
      </c>
      <c r="C28" s="767"/>
      <c r="D28" s="767"/>
      <c r="E28" s="767"/>
      <c r="F28" s="747">
        <f>SUM(F29:F31)</f>
        <v>113944696.79999985</v>
      </c>
    </row>
    <row r="29" spans="1:6" ht="96.6">
      <c r="A29" s="748" t="s">
        <v>528</v>
      </c>
      <c r="B29" s="9" t="s">
        <v>529</v>
      </c>
      <c r="C29" s="455" t="s">
        <v>14</v>
      </c>
      <c r="D29" s="455">
        <v>3215.6799997920793</v>
      </c>
      <c r="E29" s="456">
        <f>APU!I723</f>
        <v>22701.721708333334</v>
      </c>
      <c r="F29" s="746">
        <f>D29*E29</f>
        <v>73001472.458333179</v>
      </c>
    </row>
    <row r="30" spans="1:6" ht="96.6">
      <c r="A30" s="738" t="s">
        <v>534</v>
      </c>
      <c r="B30" s="9" t="s">
        <v>653</v>
      </c>
      <c r="C30" s="8" t="s">
        <v>14</v>
      </c>
      <c r="D30" s="592">
        <v>1700</v>
      </c>
      <c r="E30" s="11">
        <f>APU!I763</f>
        <v>18195.900000000001</v>
      </c>
      <c r="F30" s="745">
        <f>D30*E30</f>
        <v>30933030.000000004</v>
      </c>
    </row>
    <row r="31" spans="1:6" ht="27.6">
      <c r="A31" s="748" t="s">
        <v>657</v>
      </c>
      <c r="B31" s="9" t="s">
        <v>775</v>
      </c>
      <c r="C31" s="8" t="s">
        <v>14</v>
      </c>
      <c r="D31" s="10">
        <v>250</v>
      </c>
      <c r="E31" s="11">
        <f>APU!I820</f>
        <v>40040.777366666669</v>
      </c>
      <c r="F31" s="745">
        <f>D31*E31</f>
        <v>10010194.341666667</v>
      </c>
    </row>
    <row r="32" spans="1:6" ht="15.6">
      <c r="A32" s="781" t="s">
        <v>102</v>
      </c>
      <c r="B32" s="770"/>
      <c r="C32" s="770"/>
      <c r="D32" s="771"/>
      <c r="E32" s="91"/>
      <c r="F32" s="749">
        <f>F28+F20+F15+F10</f>
        <v>237248654.99999985</v>
      </c>
    </row>
    <row r="33" spans="1:8" ht="15.6">
      <c r="A33" s="781" t="s">
        <v>103</v>
      </c>
      <c r="B33" s="770"/>
      <c r="C33" s="770"/>
      <c r="D33" s="771"/>
      <c r="E33" s="581">
        <v>0.3</v>
      </c>
      <c r="F33" s="750">
        <f>ROUND(F32*E33,0)</f>
        <v>71174597</v>
      </c>
    </row>
    <row r="34" spans="1:8" ht="15.6">
      <c r="A34" s="781" t="s">
        <v>104</v>
      </c>
      <c r="B34" s="770"/>
      <c r="C34" s="770"/>
      <c r="D34" s="771"/>
      <c r="E34" s="93">
        <f>+AU!D44</f>
        <v>0.05</v>
      </c>
      <c r="F34" s="750">
        <f>ROUND(F32*E34,0)</f>
        <v>11862433</v>
      </c>
      <c r="H34" s="348"/>
    </row>
    <row r="35" spans="1:8" ht="15.6">
      <c r="A35" s="781" t="s">
        <v>843</v>
      </c>
      <c r="B35" s="770"/>
      <c r="C35" s="770"/>
      <c r="D35" s="771"/>
      <c r="E35" s="93"/>
      <c r="F35" s="750">
        <f>PGIO!H38</f>
        <v>10868361</v>
      </c>
      <c r="H35" s="348"/>
    </row>
    <row r="36" spans="1:8" ht="15.6">
      <c r="A36" s="781" t="s">
        <v>888</v>
      </c>
      <c r="B36" s="770"/>
      <c r="C36" s="770"/>
      <c r="D36" s="771"/>
      <c r="E36" s="93"/>
      <c r="F36" s="750">
        <f>SUM(F32:F35)</f>
        <v>331154045.99999988</v>
      </c>
      <c r="H36" s="348"/>
    </row>
    <row r="37" spans="1:8" ht="15.6">
      <c r="A37" s="781" t="s">
        <v>886</v>
      </c>
      <c r="B37" s="770"/>
      <c r="C37" s="770"/>
      <c r="D37" s="771"/>
      <c r="E37" s="93">
        <f>F37/F36</f>
        <v>5.6909931277119311E-2</v>
      </c>
      <c r="F37" s="750">
        <f>'PPTO INTERVENTORIA'!G35</f>
        <v>18845954</v>
      </c>
      <c r="H37" s="348"/>
    </row>
    <row r="38" spans="1:8" ht="16.2" thickBot="1">
      <c r="A38" s="782" t="s">
        <v>887</v>
      </c>
      <c r="B38" s="783"/>
      <c r="C38" s="783"/>
      <c r="D38" s="784"/>
      <c r="E38" s="751"/>
      <c r="F38" s="752">
        <f>F36+F37</f>
        <v>349999999.99999988</v>
      </c>
      <c r="H38" s="349"/>
    </row>
    <row r="39" spans="1:8" ht="15.6">
      <c r="A39" s="476"/>
      <c r="B39" s="479"/>
      <c r="C39" s="476"/>
      <c r="D39" s="476"/>
      <c r="E39" s="477"/>
      <c r="F39" s="478"/>
      <c r="H39" s="349"/>
    </row>
    <row r="40" spans="1:8">
      <c r="B40" s="474"/>
      <c r="E40" s="475"/>
    </row>
    <row r="42" spans="1:8">
      <c r="E42" s="475"/>
    </row>
    <row r="44" spans="1:8" ht="15.6">
      <c r="A44" s="208"/>
      <c r="B44" s="480"/>
      <c r="C44" s="210"/>
      <c r="D44" s="209"/>
      <c r="E44" s="211"/>
      <c r="F44" s="95"/>
    </row>
    <row r="45" spans="1:8" ht="17.399999999999999">
      <c r="A45" s="212"/>
      <c r="B45" s="215" t="str">
        <f>'PPTO INTERVENTORIA'!A40</f>
        <v>MANUEL ANGEL MUÑOZ PEREZ</v>
      </c>
      <c r="C45" s="216"/>
      <c r="D45" s="213"/>
      <c r="E45" s="214"/>
      <c r="F45" s="95"/>
    </row>
    <row r="46" spans="1:8" ht="17.399999999999999">
      <c r="A46" s="97"/>
      <c r="B46" s="98" t="str">
        <f>'PPTO INTERVENTORIA'!A41</f>
        <v>DIRECTOR DE OBRAS PUBLICAS</v>
      </c>
      <c r="C46" s="97"/>
      <c r="D46" s="97"/>
      <c r="E46" s="97"/>
      <c r="F46" s="97"/>
    </row>
    <row r="47" spans="1:8">
      <c r="A47" s="152"/>
      <c r="B47" s="245" t="s">
        <v>84</v>
      </c>
      <c r="C47" s="772" t="s">
        <v>85</v>
      </c>
      <c r="D47" s="772"/>
      <c r="E47" s="756" t="s">
        <v>86</v>
      </c>
      <c r="F47" s="756"/>
    </row>
    <row r="48" spans="1:8" ht="25.2" customHeight="1">
      <c r="A48" s="153" t="s">
        <v>87</v>
      </c>
      <c r="B48" s="154" t="s">
        <v>174</v>
      </c>
      <c r="C48" s="753" t="s">
        <v>107</v>
      </c>
      <c r="D48" s="753"/>
      <c r="E48" s="754"/>
      <c r="F48" s="755"/>
    </row>
    <row r="49" spans="1:6" ht="35.4" customHeight="1">
      <c r="A49" s="153" t="s">
        <v>88</v>
      </c>
      <c r="B49" s="154" t="str">
        <f>B45</f>
        <v>MANUEL ANGEL MUÑOZ PEREZ</v>
      </c>
      <c r="C49" s="753" t="str">
        <f>B46</f>
        <v>DIRECTOR DE OBRAS PUBLICAS</v>
      </c>
      <c r="D49" s="753"/>
      <c r="E49" s="754"/>
      <c r="F49" s="755"/>
    </row>
    <row r="50" spans="1:6" ht="32.4" customHeight="1">
      <c r="A50" s="753" t="s">
        <v>89</v>
      </c>
      <c r="B50" s="753"/>
      <c r="C50" s="753"/>
      <c r="D50" s="753"/>
      <c r="E50" s="753"/>
      <c r="F50" s="753"/>
    </row>
  </sheetData>
  <mergeCells count="27">
    <mergeCell ref="B20:E20"/>
    <mergeCell ref="A1:A3"/>
    <mergeCell ref="B1:D3"/>
    <mergeCell ref="E1:F1"/>
    <mergeCell ref="E2:F2"/>
    <mergeCell ref="E3:F3"/>
    <mergeCell ref="A5:F5"/>
    <mergeCell ref="A6:F6"/>
    <mergeCell ref="B7:F7"/>
    <mergeCell ref="A8:F8"/>
    <mergeCell ref="B10:E10"/>
    <mergeCell ref="B15:E15"/>
    <mergeCell ref="B28:E28"/>
    <mergeCell ref="A32:D32"/>
    <mergeCell ref="A33:D33"/>
    <mergeCell ref="A34:D34"/>
    <mergeCell ref="A50:F50"/>
    <mergeCell ref="A35:D35"/>
    <mergeCell ref="C47:D47"/>
    <mergeCell ref="E47:F47"/>
    <mergeCell ref="C48:D48"/>
    <mergeCell ref="E48:F48"/>
    <mergeCell ref="C49:D49"/>
    <mergeCell ref="E49:F49"/>
    <mergeCell ref="A38:D38"/>
    <mergeCell ref="A37:D37"/>
    <mergeCell ref="A36:D36"/>
  </mergeCells>
  <phoneticPr fontId="9" type="noConversion"/>
  <pageMargins left="0.7" right="0.7" top="0.75" bottom="0.75" header="0.3" footer="0.3"/>
  <pageSetup paperSize="9" scale="58" orientation="portrait" r:id="rId1"/>
  <rowBreaks count="1" manualBreakCount="1">
    <brk id="25"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DCE41-677E-47F9-AEC3-CD8D8CB025FC}">
  <dimension ref="A1:L42"/>
  <sheetViews>
    <sheetView view="pageBreakPreview" topLeftCell="A28" zoomScale="110" zoomScaleNormal="100" zoomScaleSheetLayoutView="110" workbookViewId="0">
      <selection activeCell="G36" sqref="G36"/>
    </sheetView>
  </sheetViews>
  <sheetFormatPr baseColWidth="10" defaultRowHeight="14.4"/>
  <cols>
    <col min="2" max="2" width="44" customWidth="1"/>
    <col min="7" max="7" width="13.88671875" customWidth="1"/>
    <col min="9" max="9" width="16.88671875" bestFit="1" customWidth="1"/>
    <col min="10" max="10" width="15.5546875" customWidth="1"/>
    <col min="11" max="11" width="14.5546875" customWidth="1"/>
    <col min="12" max="12" width="12.6640625" customWidth="1"/>
  </cols>
  <sheetData>
    <row r="1" spans="1:7" ht="24" thickBot="1">
      <c r="A1" s="796" t="s">
        <v>853</v>
      </c>
      <c r="B1" s="797"/>
      <c r="C1" s="797"/>
      <c r="D1" s="797"/>
      <c r="E1" s="797"/>
      <c r="F1" s="797"/>
      <c r="G1" s="798"/>
    </row>
    <row r="2" spans="1:7" ht="24">
      <c r="A2" s="681" t="s">
        <v>6</v>
      </c>
      <c r="B2" s="682" t="s">
        <v>25</v>
      </c>
      <c r="C2" s="682" t="s">
        <v>9</v>
      </c>
      <c r="D2" s="683" t="s">
        <v>854</v>
      </c>
      <c r="E2" s="683" t="s">
        <v>855</v>
      </c>
      <c r="F2" s="682" t="s">
        <v>856</v>
      </c>
      <c r="G2" s="684" t="s">
        <v>11</v>
      </c>
    </row>
    <row r="3" spans="1:7">
      <c r="A3" s="685" t="s">
        <v>857</v>
      </c>
      <c r="B3" s="686" t="s">
        <v>858</v>
      </c>
      <c r="C3" s="687"/>
      <c r="D3" s="687"/>
      <c r="E3" s="687"/>
      <c r="F3" s="688"/>
      <c r="G3" s="689">
        <f>IFERROR(IF(SUM(G15)=0,"",SUM(G14:G14)),"")</f>
        <v>15836935.724999998</v>
      </c>
    </row>
    <row r="4" spans="1:7">
      <c r="A4" s="690">
        <v>1</v>
      </c>
      <c r="B4" s="691" t="s">
        <v>859</v>
      </c>
      <c r="C4" s="692"/>
      <c r="D4" s="692"/>
      <c r="E4" s="692"/>
      <c r="F4" s="693"/>
      <c r="G4" s="694">
        <f>IFERROR(IF(SUM(G5:G8)=0,"",SUM(G5:G8)),"")</f>
        <v>7879072.5</v>
      </c>
    </row>
    <row r="5" spans="1:7">
      <c r="A5" s="695">
        <v>1.2</v>
      </c>
      <c r="B5" s="696" t="str">
        <f>+'[254]FACTOR PRESTACIONAL CAU'!E9</f>
        <v>ING RESIDENTE INTERVENTORIA</v>
      </c>
      <c r="C5" s="697">
        <v>1</v>
      </c>
      <c r="D5" s="698">
        <f>'SALARIOS Y PRESTACIONES '!D16</f>
        <v>5252715</v>
      </c>
      <c r="E5" s="699">
        <v>1</v>
      </c>
      <c r="F5" s="697">
        <v>1.5</v>
      </c>
      <c r="G5" s="700">
        <f>(IF(C5=0,"",IFERROR(C5*(D5)*E5*F5,"")))</f>
        <v>7879072.5</v>
      </c>
    </row>
    <row r="6" spans="1:7">
      <c r="A6" s="695"/>
      <c r="B6" s="696"/>
      <c r="C6" s="697"/>
      <c r="D6" s="698"/>
      <c r="E6" s="699"/>
      <c r="F6" s="697"/>
      <c r="G6" s="700"/>
    </row>
    <row r="7" spans="1:7">
      <c r="A7" s="695"/>
      <c r="B7" s="696"/>
      <c r="C7" s="697"/>
      <c r="D7" s="698"/>
      <c r="E7" s="699"/>
      <c r="F7" s="697"/>
      <c r="G7" s="700"/>
    </row>
    <row r="8" spans="1:7">
      <c r="A8" s="695"/>
      <c r="B8" s="696"/>
      <c r="C8" s="697"/>
      <c r="D8" s="698"/>
      <c r="E8" s="699"/>
      <c r="F8" s="697"/>
      <c r="G8" s="700"/>
    </row>
    <row r="9" spans="1:7">
      <c r="A9" s="690">
        <v>2</v>
      </c>
      <c r="B9" s="701" t="s">
        <v>860</v>
      </c>
      <c r="C9" s="701"/>
      <c r="D9" s="701"/>
      <c r="E9" s="701"/>
      <c r="F9" s="701"/>
      <c r="G9" s="694" t="str">
        <f>IFERROR(IF(SUM(G10:G10)=0,"",SUM(G10:G10)),"")</f>
        <v/>
      </c>
    </row>
    <row r="10" spans="1:7">
      <c r="A10" s="695">
        <v>2.1</v>
      </c>
      <c r="B10" s="696" t="s">
        <v>681</v>
      </c>
      <c r="C10" s="697">
        <v>1</v>
      </c>
      <c r="D10" s="698">
        <f>+'[254]FACTOR PRESTACIONAL CAU'!N12</f>
        <v>1750905</v>
      </c>
      <c r="E10" s="699">
        <v>0</v>
      </c>
      <c r="F10" s="697">
        <v>0</v>
      </c>
      <c r="G10" s="700">
        <f>+IF(C10=0,"",IFERROR(C10*(D10)*E10*F10,""))</f>
        <v>0</v>
      </c>
    </row>
    <row r="11" spans="1:7">
      <c r="A11" s="690">
        <v>3</v>
      </c>
      <c r="B11" s="691" t="s">
        <v>861</v>
      </c>
      <c r="C11" s="692"/>
      <c r="D11" s="692"/>
      <c r="E11" s="692"/>
      <c r="F11" s="692"/>
      <c r="G11" s="702"/>
    </row>
    <row r="12" spans="1:7">
      <c r="A12" s="695">
        <v>3.1</v>
      </c>
      <c r="B12" s="703" t="s">
        <v>862</v>
      </c>
      <c r="C12" s="704"/>
      <c r="D12" s="704"/>
      <c r="E12" s="705"/>
      <c r="F12" s="705"/>
      <c r="G12" s="706">
        <f>IF(SUM(G9,G4)=0,"",SUM(G9,G4))</f>
        <v>7879072.5</v>
      </c>
    </row>
    <row r="13" spans="1:7">
      <c r="A13" s="695">
        <v>3.2</v>
      </c>
      <c r="B13" s="703" t="s">
        <v>863</v>
      </c>
      <c r="C13" s="704"/>
      <c r="D13" s="704"/>
      <c r="E13" s="705"/>
      <c r="F13" s="705"/>
      <c r="G13" s="707">
        <f>+'[254]FM INTERVENTORIA'!H32</f>
        <v>2.0099999999999998</v>
      </c>
    </row>
    <row r="14" spans="1:7">
      <c r="A14" s="695">
        <v>3.3</v>
      </c>
      <c r="B14" s="703" t="s">
        <v>864</v>
      </c>
      <c r="C14" s="704"/>
      <c r="D14" s="704"/>
      <c r="E14" s="705"/>
      <c r="F14" s="705"/>
      <c r="G14" s="706">
        <f>+IFERROR(G12*G13,"")</f>
        <v>15836935.724999998</v>
      </c>
    </row>
    <row r="15" spans="1:7">
      <c r="A15" s="708"/>
      <c r="B15" s="709" t="s">
        <v>865</v>
      </c>
      <c r="C15" s="710"/>
      <c r="D15" s="710"/>
      <c r="E15" s="710"/>
      <c r="F15" s="711"/>
      <c r="G15" s="712">
        <f>SUM(,G14)</f>
        <v>15836935.724999998</v>
      </c>
    </row>
    <row r="16" spans="1:7">
      <c r="A16" s="685" t="s">
        <v>866</v>
      </c>
      <c r="B16" s="686" t="s">
        <v>867</v>
      </c>
      <c r="C16" s="687"/>
      <c r="D16" s="687"/>
      <c r="E16" s="687"/>
      <c r="F16" s="688"/>
      <c r="G16" s="689">
        <f>+G17+G31+G24</f>
        <v>0</v>
      </c>
    </row>
    <row r="17" spans="1:8">
      <c r="A17" s="713">
        <v>4</v>
      </c>
      <c r="B17" s="691" t="s">
        <v>868</v>
      </c>
      <c r="C17" s="692"/>
      <c r="D17" s="692"/>
      <c r="E17" s="692"/>
      <c r="F17" s="693"/>
      <c r="G17" s="694">
        <f>IF(SUM(G18:G23)=0,0,SUM(G18:G23))</f>
        <v>0</v>
      </c>
    </row>
    <row r="18" spans="1:8">
      <c r="A18" s="695">
        <v>4.0999999999999996</v>
      </c>
      <c r="B18" s="703" t="s">
        <v>869</v>
      </c>
      <c r="C18" s="697">
        <v>1</v>
      </c>
      <c r="D18" s="698">
        <f>+'[255]INSUMOS CAUCASIA'!D100</f>
        <v>120718.375</v>
      </c>
      <c r="E18" s="698"/>
      <c r="F18" s="697">
        <v>0</v>
      </c>
      <c r="G18" s="700">
        <f t="shared" ref="G18:G23" si="0">(IFERROR(C18*D18*F18,""))</f>
        <v>0</v>
      </c>
    </row>
    <row r="19" spans="1:8" ht="24">
      <c r="A19" s="695">
        <v>4.2</v>
      </c>
      <c r="B19" s="696" t="s">
        <v>870</v>
      </c>
      <c r="C19" s="697">
        <v>1</v>
      </c>
      <c r="D19" s="714">
        <f>+'[255]INSUMOS CAUCASIA'!D101</f>
        <v>120000</v>
      </c>
      <c r="E19" s="698"/>
      <c r="F19" s="697">
        <v>0</v>
      </c>
      <c r="G19" s="700">
        <f t="shared" si="0"/>
        <v>0</v>
      </c>
    </row>
    <row r="20" spans="1:8" ht="48">
      <c r="A20" s="695">
        <v>4.3</v>
      </c>
      <c r="B20" s="696" t="s">
        <v>871</v>
      </c>
      <c r="C20" s="697">
        <v>1</v>
      </c>
      <c r="D20" s="714">
        <f>+'[255]INSUMOS CAUCASIA'!D96</f>
        <v>100000</v>
      </c>
      <c r="E20" s="698"/>
      <c r="F20" s="697">
        <v>0</v>
      </c>
      <c r="G20" s="700">
        <f t="shared" si="0"/>
        <v>0</v>
      </c>
    </row>
    <row r="21" spans="1:8">
      <c r="A21" s="695">
        <v>4.4000000000000004</v>
      </c>
      <c r="B21" s="696" t="s">
        <v>872</v>
      </c>
      <c r="C21" s="697">
        <v>1</v>
      </c>
      <c r="D21" s="714">
        <f>+'[255]INSUMOS CAUCASIA'!D99</f>
        <v>75000</v>
      </c>
      <c r="E21" s="698"/>
      <c r="F21" s="697">
        <f>+F20</f>
        <v>0</v>
      </c>
      <c r="G21" s="700">
        <f t="shared" si="0"/>
        <v>0</v>
      </c>
    </row>
    <row r="22" spans="1:8">
      <c r="A22" s="695">
        <v>4.5</v>
      </c>
      <c r="B22" s="696" t="s">
        <v>873</v>
      </c>
      <c r="C22" s="697">
        <v>1</v>
      </c>
      <c r="D22" s="714">
        <f>+'[255]INSUMOS CAUCASIA'!D113</f>
        <v>65000</v>
      </c>
      <c r="E22" s="698"/>
      <c r="F22" s="697">
        <f>+F20</f>
        <v>0</v>
      </c>
      <c r="G22" s="700">
        <f t="shared" si="0"/>
        <v>0</v>
      </c>
    </row>
    <row r="23" spans="1:8" ht="24">
      <c r="A23" s="695">
        <v>4.5999999999999996</v>
      </c>
      <c r="B23" s="696" t="s">
        <v>874</v>
      </c>
      <c r="C23" s="697">
        <v>1</v>
      </c>
      <c r="D23" s="714">
        <f>+'[255]INSUMOS CAUCASIA'!D104</f>
        <v>450000</v>
      </c>
      <c r="E23" s="698"/>
      <c r="F23" s="697">
        <v>0</v>
      </c>
      <c r="G23" s="700">
        <f t="shared" si="0"/>
        <v>0</v>
      </c>
    </row>
    <row r="24" spans="1:8">
      <c r="A24" s="713">
        <v>5</v>
      </c>
      <c r="B24" s="691" t="s">
        <v>875</v>
      </c>
      <c r="C24" s="692"/>
      <c r="D24" s="692"/>
      <c r="E24" s="692"/>
      <c r="F24" s="693"/>
      <c r="G24" s="694">
        <f>IF(SUM(G25:G30)=0,0,SUM(G25:G30))</f>
        <v>0</v>
      </c>
    </row>
    <row r="25" spans="1:8" ht="45" customHeight="1">
      <c r="A25" s="695">
        <v>5.0999999999999996</v>
      </c>
      <c r="B25" s="696" t="s">
        <v>876</v>
      </c>
      <c r="C25" s="697">
        <v>0</v>
      </c>
      <c r="D25" s="714">
        <f>+'[254]INSUMOS CAUCASIA'!D128</f>
        <v>20000</v>
      </c>
      <c r="E25" s="698"/>
      <c r="F25" s="698"/>
      <c r="G25" s="700">
        <f t="shared" ref="G25:G30" si="1">(IFERROR(C25*D25,""))</f>
        <v>0</v>
      </c>
      <c r="H25">
        <v>7594000</v>
      </c>
    </row>
    <row r="26" spans="1:8" ht="45" customHeight="1">
      <c r="A26" s="695">
        <v>5.2</v>
      </c>
      <c r="B26" s="696" t="s">
        <v>877</v>
      </c>
      <c r="C26" s="697">
        <v>0</v>
      </c>
      <c r="D26" s="714">
        <f>+'[254]INSUMOS CAUCASIA'!D129</f>
        <v>110000</v>
      </c>
      <c r="E26" s="698"/>
      <c r="F26" s="698"/>
      <c r="G26" s="700">
        <f t="shared" si="1"/>
        <v>0</v>
      </c>
    </row>
    <row r="27" spans="1:8" ht="45" customHeight="1">
      <c r="A27" s="695">
        <v>5.3</v>
      </c>
      <c r="B27" s="696" t="s">
        <v>878</v>
      </c>
      <c r="C27" s="697">
        <v>0</v>
      </c>
      <c r="D27" s="714">
        <f>+'[254]INSUMOS CAUCASIA'!D130</f>
        <v>60000</v>
      </c>
      <c r="E27" s="698"/>
      <c r="F27" s="698"/>
      <c r="G27" s="700">
        <f t="shared" si="1"/>
        <v>0</v>
      </c>
    </row>
    <row r="28" spans="1:8" ht="45" customHeight="1">
      <c r="A28" s="695">
        <v>5.4</v>
      </c>
      <c r="B28" s="696" t="s">
        <v>879</v>
      </c>
      <c r="C28" s="697">
        <v>0</v>
      </c>
      <c r="D28" s="714">
        <f>+'[254]INSUMOS CAUCASIA'!D131</f>
        <v>180000</v>
      </c>
      <c r="E28" s="698"/>
      <c r="F28" s="698"/>
      <c r="G28" s="700">
        <f t="shared" si="1"/>
        <v>0</v>
      </c>
    </row>
    <row r="29" spans="1:8" ht="45" customHeight="1">
      <c r="A29" s="695">
        <v>5.5</v>
      </c>
      <c r="B29" s="696" t="s">
        <v>880</v>
      </c>
      <c r="C29" s="697">
        <v>0</v>
      </c>
      <c r="D29" s="714">
        <f>+'[254]INSUMOS CAUCASIA'!D132</f>
        <v>70000</v>
      </c>
      <c r="E29" s="698"/>
      <c r="F29" s="698"/>
      <c r="G29" s="700">
        <f t="shared" si="1"/>
        <v>0</v>
      </c>
    </row>
    <row r="30" spans="1:8" ht="45" customHeight="1">
      <c r="A30" s="695">
        <v>5.6</v>
      </c>
      <c r="B30" s="696" t="s">
        <v>881</v>
      </c>
      <c r="C30" s="697">
        <v>0</v>
      </c>
      <c r="D30" s="714">
        <f>+'[254]INSUMOS CAUCASIA'!D133</f>
        <v>17000</v>
      </c>
      <c r="E30" s="698"/>
      <c r="F30" s="698"/>
      <c r="G30" s="700">
        <f t="shared" si="1"/>
        <v>0</v>
      </c>
    </row>
    <row r="31" spans="1:8">
      <c r="A31" s="713">
        <v>6</v>
      </c>
      <c r="B31" s="691" t="s">
        <v>882</v>
      </c>
      <c r="C31" s="692"/>
      <c r="D31" s="692"/>
      <c r="E31" s="692"/>
      <c r="F31" s="693"/>
      <c r="G31" s="694">
        <f>IF(SUM(G32:G32)=0,0,SUM(G32:G32))</f>
        <v>0</v>
      </c>
    </row>
    <row r="32" spans="1:8">
      <c r="A32" s="695"/>
      <c r="B32" s="696"/>
      <c r="C32" s="698"/>
      <c r="D32" s="698"/>
      <c r="E32" s="698"/>
      <c r="F32" s="698"/>
      <c r="G32" s="700"/>
    </row>
    <row r="33" spans="1:12">
      <c r="A33" s="799" t="s">
        <v>883</v>
      </c>
      <c r="B33" s="800"/>
      <c r="C33" s="800"/>
      <c r="D33" s="800"/>
      <c r="E33" s="800"/>
      <c r="F33" s="801"/>
      <c r="G33" s="715">
        <f>IFERROR(IF(SUM(G16,G3)=0,"",ROUND(SUM(G16,G3),0)),"")</f>
        <v>15836936</v>
      </c>
      <c r="I33" s="716"/>
    </row>
    <row r="34" spans="1:12">
      <c r="A34" s="799" t="s">
        <v>884</v>
      </c>
      <c r="B34" s="800"/>
      <c r="C34" s="800"/>
      <c r="D34" s="800"/>
      <c r="E34" s="800"/>
      <c r="F34" s="717">
        <v>0.19</v>
      </c>
      <c r="G34" s="715">
        <f>+IFERROR(ROUND(G33*F34,0),"")</f>
        <v>3009018</v>
      </c>
    </row>
    <row r="35" spans="1:12" ht="15" thickBot="1">
      <c r="A35" s="802" t="s">
        <v>885</v>
      </c>
      <c r="B35" s="803"/>
      <c r="C35" s="803"/>
      <c r="D35" s="803"/>
      <c r="E35" s="803"/>
      <c r="F35" s="804"/>
      <c r="G35" s="718">
        <f>IF(G33="","",SUM(G33:G34))</f>
        <v>18845954</v>
      </c>
      <c r="I35" s="719"/>
      <c r="K35" s="716"/>
      <c r="L35" s="716"/>
    </row>
    <row r="36" spans="1:12">
      <c r="G36" s="222"/>
      <c r="K36" s="716"/>
    </row>
    <row r="38" spans="1:12">
      <c r="I38" s="719"/>
      <c r="J38" s="155"/>
      <c r="K38" s="155"/>
    </row>
    <row r="39" spans="1:12">
      <c r="A39" s="728"/>
      <c r="B39" s="728"/>
    </row>
    <row r="40" spans="1:12" ht="15.6">
      <c r="A40" s="626" t="str">
        <f>+'[254]PRECIOS UNITARIOS'!$B$41</f>
        <v>MANUEL ANGEL MUÑOZ PEREZ</v>
      </c>
    </row>
    <row r="41" spans="1:12" ht="15.6">
      <c r="A41" s="626" t="str">
        <f>+'[254]PRECIOS UNITARIOS'!$B$42</f>
        <v>DIRECTOR DE OBRAS PUBLICAS</v>
      </c>
    </row>
    <row r="42" spans="1:12" ht="15.6">
      <c r="A42" s="626" t="str">
        <f>+'[254]PRECIOS UNITARIOS'!$B$43</f>
        <v>MUNICIPIO DE CAUCASIA</v>
      </c>
    </row>
  </sheetData>
  <protectedRanges>
    <protectedRange sqref="F10 F6:F8" name="plazos_modicables"/>
    <protectedRange sqref="C10 E10:F10 F6:F8 C5:C8" name="cantidad_modificables"/>
    <protectedRange sqref="E5:E8" name="cantidad_modificables_2"/>
    <protectedRange sqref="B18:C18" name="Otroscostos_mod"/>
    <protectedRange sqref="F18:F23" name="plazos_modicables_1"/>
    <protectedRange sqref="D18 F18:F23" name="cantidad_modificables_1"/>
    <protectedRange sqref="B19:C23" name="OTROS_1_1"/>
  </protectedRanges>
  <mergeCells count="4">
    <mergeCell ref="A1:G1"/>
    <mergeCell ref="A33:F33"/>
    <mergeCell ref="A34:E34"/>
    <mergeCell ref="A35:F35"/>
  </mergeCells>
  <pageMargins left="0.7" right="0.7" top="0.75" bottom="0.75" header="0.3" footer="0.3"/>
  <pageSetup scale="7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96F6F-277E-4927-B4F6-F620A651211E}">
  <dimension ref="A1:P822"/>
  <sheetViews>
    <sheetView view="pageBreakPreview" topLeftCell="A792" zoomScale="80" zoomScaleNormal="100" zoomScaleSheetLayoutView="80" workbookViewId="0">
      <selection activeCell="R806" sqref="R806"/>
    </sheetView>
  </sheetViews>
  <sheetFormatPr baseColWidth="10" defaultRowHeight="14.4"/>
  <cols>
    <col min="6" max="6" width="12.33203125" customWidth="1"/>
    <col min="7" max="7" width="19" customWidth="1"/>
    <col min="8" max="8" width="17.5546875" bestFit="1" customWidth="1"/>
    <col min="9" max="9" width="20.44140625" customWidth="1"/>
    <col min="11" max="11" width="18.5546875" customWidth="1"/>
  </cols>
  <sheetData>
    <row r="1" spans="1:16">
      <c r="A1" s="833" t="s">
        <v>18</v>
      </c>
      <c r="B1" s="833"/>
      <c r="C1" s="833"/>
      <c r="D1" s="833"/>
      <c r="E1" s="833"/>
      <c r="F1" s="834" t="s">
        <v>19</v>
      </c>
      <c r="G1" s="834"/>
      <c r="H1" s="834"/>
      <c r="I1" s="834"/>
    </row>
    <row r="2" spans="1:16">
      <c r="A2" s="833"/>
      <c r="B2" s="833"/>
      <c r="C2" s="833"/>
      <c r="D2" s="833"/>
      <c r="E2" s="833"/>
      <c r="F2" s="834"/>
      <c r="G2" s="834"/>
      <c r="H2" s="834"/>
      <c r="I2" s="834"/>
    </row>
    <row r="3" spans="1:16">
      <c r="A3" s="833"/>
      <c r="B3" s="833"/>
      <c r="C3" s="833"/>
      <c r="D3" s="833"/>
      <c r="E3" s="833"/>
      <c r="F3" s="834"/>
      <c r="G3" s="834"/>
      <c r="H3" s="834"/>
      <c r="I3" s="834"/>
    </row>
    <row r="4" spans="1:16" ht="15.6">
      <c r="A4" s="12"/>
      <c r="B4" s="13"/>
      <c r="C4" s="13"/>
      <c r="D4" s="13"/>
      <c r="E4" s="13"/>
      <c r="F4" s="13"/>
      <c r="G4" s="13"/>
      <c r="H4" s="13"/>
      <c r="I4" s="14"/>
    </row>
    <row r="5" spans="1:16" ht="15.6">
      <c r="A5" s="15" t="s">
        <v>20</v>
      </c>
      <c r="B5" s="835" t="str">
        <f>Presupuesto!A8</f>
        <v xml:space="preserve">ADECUCACION CIUDADELA EDUCATIVA DEL MUNICIPIO DE CAUCASIA DEPARTAMENTO DE ANTIOQUIA </v>
      </c>
      <c r="C5" s="835"/>
      <c r="D5" s="835"/>
      <c r="E5" s="835"/>
      <c r="F5" s="835"/>
      <c r="G5" s="835"/>
      <c r="H5" s="835"/>
      <c r="I5" s="836"/>
    </row>
    <row r="6" spans="1:16" ht="27" customHeight="1">
      <c r="A6" s="12" t="s">
        <v>21</v>
      </c>
      <c r="B6" s="835"/>
      <c r="C6" s="835"/>
      <c r="D6" s="835"/>
      <c r="E6" s="835"/>
      <c r="F6" s="835"/>
      <c r="G6" s="835"/>
      <c r="H6" s="835"/>
      <c r="I6" s="836"/>
    </row>
    <row r="7" spans="1:16" ht="15.6">
      <c r="A7" s="16" t="s">
        <v>22</v>
      </c>
      <c r="B7" s="908" t="str">
        <f>'PRESUPUESTO DEF'!B11</f>
        <v>Suministro e Instalación de CERRAMIENTO PROVISIONAL en tela verde con una altura de 2,1 m. y estructura en larguero común. Incluye suministro, transporte, instalación y desmonte de la tela , excavación manual en cualquier material y todos los demás elementos necesarios para su correcta instalación.</v>
      </c>
      <c r="C7" s="908"/>
      <c r="D7" s="908"/>
      <c r="E7" s="908"/>
      <c r="F7" s="908"/>
      <c r="G7" s="908"/>
      <c r="H7" s="908"/>
      <c r="I7" s="909"/>
    </row>
    <row r="8" spans="1:16" ht="28.2" customHeight="1">
      <c r="A8" s="17" t="str">
        <f>'presupuesto completo '!A11</f>
        <v>1.1</v>
      </c>
      <c r="B8" s="908"/>
      <c r="C8" s="908"/>
      <c r="D8" s="908"/>
      <c r="E8" s="908"/>
      <c r="F8" s="908"/>
      <c r="G8" s="908"/>
      <c r="H8" s="908"/>
      <c r="I8" s="909"/>
    </row>
    <row r="9" spans="1:16" ht="15.6">
      <c r="A9" s="15"/>
      <c r="B9" s="18"/>
      <c r="C9" s="18"/>
      <c r="D9" s="13"/>
      <c r="E9" s="13"/>
      <c r="F9" s="13"/>
      <c r="G9" s="13"/>
      <c r="H9" s="19" t="s">
        <v>23</v>
      </c>
      <c r="I9" s="20" t="str">
        <f>'PRESUPUESTO DEF'!C11</f>
        <v>ML</v>
      </c>
    </row>
    <row r="10" spans="1:16" ht="15.6">
      <c r="A10" s="15" t="s">
        <v>24</v>
      </c>
      <c r="B10" s="18"/>
      <c r="C10" s="18"/>
      <c r="D10" s="18"/>
      <c r="E10" s="13"/>
      <c r="F10" s="13"/>
      <c r="G10" s="13"/>
      <c r="H10" s="13"/>
      <c r="I10" s="14"/>
    </row>
    <row r="11" spans="1:16" ht="15.6">
      <c r="A11" s="812" t="s">
        <v>25</v>
      </c>
      <c r="B11" s="812"/>
      <c r="C11" s="812"/>
      <c r="D11" s="812"/>
      <c r="E11" s="812"/>
      <c r="F11" s="21" t="s">
        <v>9</v>
      </c>
      <c r="G11" s="21" t="s">
        <v>26</v>
      </c>
      <c r="H11" s="21" t="s">
        <v>27</v>
      </c>
      <c r="I11" s="22" t="s">
        <v>28</v>
      </c>
    </row>
    <row r="12" spans="1:16" ht="15.6">
      <c r="A12" s="811" t="s">
        <v>29</v>
      </c>
      <c r="B12" s="811"/>
      <c r="C12" s="811"/>
      <c r="D12" s="811"/>
      <c r="E12" s="811"/>
      <c r="F12" s="22"/>
      <c r="G12" s="23"/>
      <c r="H12" s="24"/>
      <c r="I12" s="25">
        <f>ROUND(I38*0.05,)</f>
        <v>279</v>
      </c>
    </row>
    <row r="13" spans="1:16" ht="15.6">
      <c r="A13" s="823"/>
      <c r="B13" s="824"/>
      <c r="C13" s="824"/>
      <c r="D13" s="824"/>
      <c r="E13" s="825"/>
      <c r="F13" s="22"/>
      <c r="G13" s="26"/>
      <c r="H13" s="23"/>
      <c r="I13" s="27"/>
    </row>
    <row r="14" spans="1:16" ht="15.6">
      <c r="A14" s="904"/>
      <c r="B14" s="905"/>
      <c r="C14" s="905"/>
      <c r="D14" s="905"/>
      <c r="E14" s="906"/>
      <c r="F14" s="22"/>
      <c r="G14" s="26"/>
      <c r="H14" s="23"/>
      <c r="I14" s="27"/>
      <c r="L14" t="s">
        <v>138</v>
      </c>
      <c r="O14">
        <v>24000</v>
      </c>
    </row>
    <row r="15" spans="1:16" ht="15.6">
      <c r="A15" s="904"/>
      <c r="B15" s="905"/>
      <c r="C15" s="905"/>
      <c r="D15" s="905"/>
      <c r="E15" s="906"/>
      <c r="F15" s="28"/>
      <c r="G15" s="29"/>
      <c r="H15" s="23"/>
      <c r="I15" s="27"/>
      <c r="O15">
        <v>4000</v>
      </c>
      <c r="P15" t="s">
        <v>139</v>
      </c>
    </row>
    <row r="16" spans="1:16" ht="15.6">
      <c r="A16" s="12"/>
      <c r="B16" s="13"/>
      <c r="C16" s="13"/>
      <c r="D16" s="13"/>
      <c r="E16" s="13"/>
      <c r="F16" s="13"/>
      <c r="G16" s="30"/>
      <c r="H16" s="31" t="s">
        <v>31</v>
      </c>
      <c r="I16" s="32">
        <f>SUM(I12:I15)</f>
        <v>279</v>
      </c>
    </row>
    <row r="17" spans="1:13" ht="15.6">
      <c r="A17" s="15" t="s">
        <v>32</v>
      </c>
      <c r="B17" s="18"/>
      <c r="C17" s="18"/>
      <c r="D17" s="18"/>
      <c r="E17" s="13"/>
      <c r="F17" s="13"/>
      <c r="G17" s="30"/>
      <c r="H17" s="30"/>
      <c r="I17" s="14"/>
    </row>
    <row r="18" spans="1:13" ht="15.6">
      <c r="A18" s="812" t="s">
        <v>25</v>
      </c>
      <c r="B18" s="812"/>
      <c r="C18" s="812"/>
      <c r="D18" s="812"/>
      <c r="E18" s="812"/>
      <c r="F18" s="21" t="s">
        <v>33</v>
      </c>
      <c r="G18" s="33" t="s">
        <v>34</v>
      </c>
      <c r="H18" s="33" t="s">
        <v>35</v>
      </c>
      <c r="I18" s="22" t="s">
        <v>28</v>
      </c>
    </row>
    <row r="19" spans="1:13" ht="35.4" customHeight="1">
      <c r="A19" s="901" t="s">
        <v>893</v>
      </c>
      <c r="B19" s="902"/>
      <c r="C19" s="902"/>
      <c r="D19" s="902"/>
      <c r="E19" s="903"/>
      <c r="F19" s="21" t="s">
        <v>594</v>
      </c>
      <c r="G19" s="721">
        <v>2800</v>
      </c>
      <c r="H19" s="33">
        <v>1.05</v>
      </c>
      <c r="I19" s="722">
        <f>G19*H19</f>
        <v>2940</v>
      </c>
    </row>
    <row r="20" spans="1:13" ht="15.6">
      <c r="A20" s="904" t="s">
        <v>894</v>
      </c>
      <c r="B20" s="905"/>
      <c r="C20" s="905"/>
      <c r="D20" s="905"/>
      <c r="E20" s="906"/>
      <c r="F20" s="21" t="s">
        <v>566</v>
      </c>
      <c r="G20" s="721">
        <v>4050</v>
      </c>
      <c r="H20" s="33">
        <v>1</v>
      </c>
      <c r="I20" s="722">
        <f t="shared" ref="I20:I23" si="0">G20*H20</f>
        <v>4050</v>
      </c>
    </row>
    <row r="21" spans="1:13" ht="15.6">
      <c r="A21" s="907" t="s">
        <v>895</v>
      </c>
      <c r="B21" s="907"/>
      <c r="C21" s="907"/>
      <c r="D21" s="907"/>
      <c r="E21" s="907"/>
      <c r="F21" s="22" t="s">
        <v>616</v>
      </c>
      <c r="G21" s="29">
        <v>5512</v>
      </c>
      <c r="H21" s="35">
        <v>0.04</v>
      </c>
      <c r="I21" s="722">
        <f t="shared" si="0"/>
        <v>220.48000000000002</v>
      </c>
    </row>
    <row r="22" spans="1:13" ht="15.6">
      <c r="A22" s="904" t="s">
        <v>896</v>
      </c>
      <c r="B22" s="905"/>
      <c r="C22" s="905"/>
      <c r="D22" s="905"/>
      <c r="E22" s="906"/>
      <c r="F22" s="22" t="s">
        <v>566</v>
      </c>
      <c r="G22" s="29">
        <v>5000</v>
      </c>
      <c r="H22" s="35">
        <v>0.5</v>
      </c>
      <c r="I22" s="722">
        <f t="shared" si="0"/>
        <v>2500</v>
      </c>
    </row>
    <row r="23" spans="1:13" ht="15.6">
      <c r="A23" s="907" t="s">
        <v>897</v>
      </c>
      <c r="B23" s="907"/>
      <c r="C23" s="907"/>
      <c r="D23" s="907"/>
      <c r="E23" s="907"/>
      <c r="F23" s="21" t="s">
        <v>157</v>
      </c>
      <c r="G23" s="29">
        <v>7753</v>
      </c>
      <c r="H23" s="23">
        <v>0.215</v>
      </c>
      <c r="I23" s="722">
        <f t="shared" si="0"/>
        <v>1666.895</v>
      </c>
    </row>
    <row r="24" spans="1:13" ht="15.6">
      <c r="A24" s="12"/>
      <c r="B24" s="13"/>
      <c r="C24" s="13"/>
      <c r="D24" s="13"/>
      <c r="E24" s="13"/>
      <c r="F24" s="13"/>
      <c r="G24" s="30"/>
      <c r="H24" s="31" t="s">
        <v>31</v>
      </c>
      <c r="I24" s="36">
        <f>SUM(I19:I23)</f>
        <v>11377.375</v>
      </c>
    </row>
    <row r="25" spans="1:13" ht="15.6">
      <c r="A25" s="15" t="s">
        <v>36</v>
      </c>
      <c r="B25" s="18"/>
      <c r="C25" s="18"/>
      <c r="D25" s="18"/>
      <c r="E25" s="13"/>
      <c r="F25" s="13"/>
      <c r="G25" s="13"/>
      <c r="H25" s="13"/>
      <c r="I25" s="14"/>
      <c r="L25" s="220"/>
    </row>
    <row r="26" spans="1:13" ht="15.6">
      <c r="A26" s="812" t="s">
        <v>37</v>
      </c>
      <c r="B26" s="812"/>
      <c r="C26" s="812"/>
      <c r="D26" s="812"/>
      <c r="E26" s="37" t="s">
        <v>38</v>
      </c>
      <c r="F26" s="21" t="s">
        <v>39</v>
      </c>
      <c r="G26" s="21" t="s">
        <v>40</v>
      </c>
      <c r="H26" s="21" t="s">
        <v>41</v>
      </c>
      <c r="I26" s="22" t="s">
        <v>28</v>
      </c>
    </row>
    <row r="27" spans="1:13" ht="15.6">
      <c r="A27" s="811" t="s">
        <v>42</v>
      </c>
      <c r="B27" s="811"/>
      <c r="C27" s="811"/>
      <c r="D27" s="811"/>
      <c r="E27" s="38"/>
      <c r="F27" s="38"/>
      <c r="G27" s="38"/>
      <c r="H27" s="39"/>
      <c r="I27" s="25"/>
    </row>
    <row r="28" spans="1:13" ht="15.6">
      <c r="A28" s="811" t="s">
        <v>140</v>
      </c>
      <c r="B28" s="811"/>
      <c r="C28" s="811"/>
      <c r="D28" s="811"/>
      <c r="E28" s="38"/>
      <c r="F28" s="38"/>
      <c r="G28" s="38"/>
      <c r="H28" s="38"/>
      <c r="I28" s="34"/>
    </row>
    <row r="29" spans="1:13" ht="15.6">
      <c r="A29" s="811"/>
      <c r="B29" s="811"/>
      <c r="C29" s="811"/>
      <c r="D29" s="811"/>
      <c r="E29" s="38"/>
      <c r="F29" s="38"/>
      <c r="G29" s="38"/>
      <c r="H29" s="38"/>
      <c r="I29" s="34"/>
      <c r="K29" s="222">
        <v>5.3844192945383243E-2</v>
      </c>
    </row>
    <row r="30" spans="1:13" ht="15.6">
      <c r="A30" s="812"/>
      <c r="B30" s="812"/>
      <c r="C30" s="812"/>
      <c r="D30" s="812"/>
      <c r="E30" s="38"/>
      <c r="F30" s="38"/>
      <c r="G30" s="38"/>
      <c r="H30" s="38"/>
      <c r="I30" s="34"/>
    </row>
    <row r="31" spans="1:13" ht="15.6">
      <c r="A31" s="12"/>
      <c r="B31" s="13"/>
      <c r="C31" s="13"/>
      <c r="D31" s="13"/>
      <c r="E31" s="13"/>
      <c r="F31" s="13"/>
      <c r="G31" s="13"/>
      <c r="H31" s="31" t="s">
        <v>31</v>
      </c>
      <c r="I31" s="36">
        <f>SUM(I27:I30)</f>
        <v>0</v>
      </c>
      <c r="M31" s="219">
        <f>+I27/I16</f>
        <v>0</v>
      </c>
    </row>
    <row r="32" spans="1:13" ht="15.6">
      <c r="A32" s="15" t="s">
        <v>43</v>
      </c>
      <c r="B32" s="18"/>
      <c r="C32" s="18"/>
      <c r="D32" s="18"/>
      <c r="E32" s="13"/>
      <c r="F32" s="13"/>
      <c r="G32" s="13"/>
      <c r="H32" s="13"/>
      <c r="I32" s="14"/>
    </row>
    <row r="33" spans="1:11" ht="15.6">
      <c r="A33" s="812" t="s">
        <v>44</v>
      </c>
      <c r="B33" s="812"/>
      <c r="C33" s="812"/>
      <c r="D33" s="812"/>
      <c r="E33" s="21"/>
      <c r="F33" s="816" t="s">
        <v>45</v>
      </c>
      <c r="G33" s="816"/>
      <c r="H33" s="21" t="s">
        <v>27</v>
      </c>
      <c r="I33" s="22" t="s">
        <v>28</v>
      </c>
    </row>
    <row r="34" spans="1:11" ht="15.6">
      <c r="A34" s="812" t="str">
        <f>CUADRILLA!B14</f>
        <v xml:space="preserve">CUADRILLA 3 </v>
      </c>
      <c r="B34" s="812"/>
      <c r="C34" s="812"/>
      <c r="D34" s="812"/>
      <c r="E34" s="23"/>
      <c r="F34" s="911">
        <f>CUADRILLA!C14</f>
        <v>279232.79444444447</v>
      </c>
      <c r="G34" s="911"/>
      <c r="H34" s="24">
        <v>50</v>
      </c>
      <c r="I34" s="40">
        <f>ROUND(F34/H34,)</f>
        <v>5585</v>
      </c>
    </row>
    <row r="35" spans="1:11" ht="15.6">
      <c r="A35" s="812"/>
      <c r="B35" s="812"/>
      <c r="C35" s="812"/>
      <c r="D35" s="812"/>
      <c r="E35" s="23"/>
      <c r="F35" s="822"/>
      <c r="G35" s="822"/>
      <c r="H35" s="24"/>
      <c r="I35" s="34"/>
    </row>
    <row r="36" spans="1:11" ht="15.6">
      <c r="A36" s="812"/>
      <c r="B36" s="812"/>
      <c r="C36" s="812"/>
      <c r="D36" s="812"/>
      <c r="E36" s="23"/>
      <c r="F36" s="822"/>
      <c r="G36" s="822"/>
      <c r="H36" s="24"/>
      <c r="I36" s="34"/>
    </row>
    <row r="37" spans="1:11" ht="15.6">
      <c r="A37" s="812"/>
      <c r="B37" s="812"/>
      <c r="C37" s="812"/>
      <c r="D37" s="812"/>
      <c r="E37" s="23"/>
      <c r="F37" s="822"/>
      <c r="G37" s="822"/>
      <c r="H37" s="41"/>
      <c r="I37" s="42"/>
    </row>
    <row r="38" spans="1:11" ht="15.6">
      <c r="A38" s="12"/>
      <c r="B38" s="13"/>
      <c r="C38" s="13"/>
      <c r="D38" s="13"/>
      <c r="E38" s="30"/>
      <c r="F38" s="30"/>
      <c r="G38" s="30"/>
      <c r="H38" s="31" t="s">
        <v>31</v>
      </c>
      <c r="I38" s="36">
        <f>SUM(I34:I37)</f>
        <v>5585</v>
      </c>
    </row>
    <row r="39" spans="1:11" ht="15.6">
      <c r="A39" s="12"/>
      <c r="B39" s="13"/>
      <c r="C39" s="13"/>
      <c r="D39" s="13"/>
      <c r="E39" s="30"/>
      <c r="F39" s="30"/>
      <c r="G39" s="30"/>
      <c r="H39" s="30"/>
      <c r="I39" s="20"/>
    </row>
    <row r="40" spans="1:11" ht="15.6">
      <c r="A40" s="12"/>
      <c r="B40" s="13"/>
      <c r="C40" s="13"/>
      <c r="D40" s="13"/>
      <c r="E40" s="30"/>
      <c r="F40" s="43" t="s">
        <v>46</v>
      </c>
      <c r="G40" s="13"/>
      <c r="H40" s="44"/>
      <c r="I40" s="36">
        <f>+I38+I31+I24+I16</f>
        <v>17241.375</v>
      </c>
    </row>
    <row r="41" spans="1:11" ht="15.6">
      <c r="A41" s="15" t="s">
        <v>47</v>
      </c>
      <c r="B41" s="18"/>
      <c r="C41" s="18"/>
      <c r="D41" s="18"/>
      <c r="E41" s="30"/>
      <c r="F41" s="30"/>
      <c r="G41" s="30"/>
      <c r="H41" s="30"/>
      <c r="I41" s="14"/>
    </row>
    <row r="42" spans="1:11" ht="15.6">
      <c r="A42" s="812" t="s">
        <v>25</v>
      </c>
      <c r="B42" s="812"/>
      <c r="C42" s="812"/>
      <c r="D42" s="812"/>
      <c r="E42" s="812"/>
      <c r="F42" s="812"/>
      <c r="G42" s="812"/>
      <c r="H42" s="33" t="s">
        <v>48</v>
      </c>
      <c r="I42" s="22" t="s">
        <v>49</v>
      </c>
    </row>
    <row r="43" spans="1:11" ht="15.6">
      <c r="A43" s="811" t="s">
        <v>50</v>
      </c>
      <c r="B43" s="811"/>
      <c r="C43" s="811"/>
      <c r="D43" s="811"/>
      <c r="E43" s="811"/>
      <c r="F43" s="811"/>
      <c r="G43" s="811"/>
      <c r="H43" s="45"/>
      <c r="I43" s="34"/>
    </row>
    <row r="44" spans="1:11" ht="15.6">
      <c r="A44" s="811" t="s">
        <v>51</v>
      </c>
      <c r="B44" s="811"/>
      <c r="C44" s="811"/>
      <c r="D44" s="811"/>
      <c r="E44" s="811"/>
      <c r="F44" s="811"/>
      <c r="G44" s="811"/>
      <c r="H44" s="45"/>
      <c r="I44" s="34"/>
    </row>
    <row r="45" spans="1:11" ht="15.6">
      <c r="A45" s="811" t="s">
        <v>52</v>
      </c>
      <c r="B45" s="811"/>
      <c r="C45" s="811"/>
      <c r="D45" s="811"/>
      <c r="E45" s="811"/>
      <c r="F45" s="811"/>
      <c r="G45" s="811"/>
      <c r="H45" s="45"/>
      <c r="I45" s="34"/>
    </row>
    <row r="46" spans="1:11" ht="15.6">
      <c r="A46" s="12"/>
      <c r="B46" s="13"/>
      <c r="C46" s="13"/>
      <c r="D46" s="13"/>
      <c r="E46" s="30"/>
      <c r="F46" s="30"/>
      <c r="G46" s="30"/>
      <c r="H46" s="31" t="s">
        <v>31</v>
      </c>
      <c r="I46" s="36"/>
    </row>
    <row r="47" spans="1:11" ht="15.6">
      <c r="A47" s="12"/>
      <c r="B47" s="13"/>
      <c r="C47" s="13"/>
      <c r="D47" s="13"/>
      <c r="E47" s="30"/>
      <c r="F47" s="30"/>
      <c r="G47" s="30"/>
      <c r="H47" s="46"/>
      <c r="I47" s="47"/>
    </row>
    <row r="48" spans="1:11" ht="15.6">
      <c r="A48" s="12"/>
      <c r="B48" s="13"/>
      <c r="C48" s="13"/>
      <c r="D48" s="13"/>
      <c r="E48" s="30"/>
      <c r="F48" s="43"/>
      <c r="G48" s="44"/>
      <c r="H48" s="48" t="s">
        <v>53</v>
      </c>
      <c r="I48" s="62">
        <f>ROUND((I40+I46),0)</f>
        <v>17241</v>
      </c>
      <c r="K48" s="221">
        <v>15828.472616632831</v>
      </c>
    </row>
    <row r="49" spans="1:16">
      <c r="A49" s="833" t="s">
        <v>18</v>
      </c>
      <c r="B49" s="833"/>
      <c r="C49" s="833"/>
      <c r="D49" s="833"/>
      <c r="E49" s="833"/>
      <c r="F49" s="834" t="s">
        <v>19</v>
      </c>
      <c r="G49" s="834"/>
      <c r="H49" s="834"/>
      <c r="I49" s="834"/>
    </row>
    <row r="50" spans="1:16">
      <c r="A50" s="833"/>
      <c r="B50" s="833"/>
      <c r="C50" s="833"/>
      <c r="D50" s="833"/>
      <c r="E50" s="833"/>
      <c r="F50" s="834"/>
      <c r="G50" s="834"/>
      <c r="H50" s="834"/>
      <c r="I50" s="834"/>
    </row>
    <row r="51" spans="1:16">
      <c r="A51" s="833"/>
      <c r="B51" s="833"/>
      <c r="C51" s="833"/>
      <c r="D51" s="833"/>
      <c r="E51" s="833"/>
      <c r="F51" s="834"/>
      <c r="G51" s="834"/>
      <c r="H51" s="834"/>
      <c r="I51" s="834"/>
    </row>
    <row r="52" spans="1:16" ht="15.6">
      <c r="A52" s="12"/>
      <c r="B52" s="13"/>
      <c r="C52" s="13"/>
      <c r="D52" s="13"/>
      <c r="E52" s="13"/>
      <c r="F52" s="13"/>
      <c r="G52" s="13"/>
      <c r="H52" s="13"/>
      <c r="I52" s="14"/>
    </row>
    <row r="53" spans="1:16" ht="15.6">
      <c r="A53" s="15" t="s">
        <v>20</v>
      </c>
      <c r="B53" s="835" t="str">
        <f>B5</f>
        <v xml:space="preserve">ADECUCACION CIUDADELA EDUCATIVA DEL MUNICIPIO DE CAUCASIA DEPARTAMENTO DE ANTIOQUIA </v>
      </c>
      <c r="C53" s="835"/>
      <c r="D53" s="835"/>
      <c r="E53" s="835"/>
      <c r="F53" s="835"/>
      <c r="G53" s="835"/>
      <c r="H53" s="835"/>
      <c r="I53" s="836"/>
    </row>
    <row r="54" spans="1:16" ht="27" customHeight="1">
      <c r="A54" s="12" t="s">
        <v>21</v>
      </c>
      <c r="B54" s="835"/>
      <c r="C54" s="835"/>
      <c r="D54" s="835"/>
      <c r="E54" s="835"/>
      <c r="F54" s="835"/>
      <c r="G54" s="835"/>
      <c r="H54" s="835"/>
      <c r="I54" s="836"/>
    </row>
    <row r="55" spans="1:16" ht="15.6">
      <c r="A55" s="16" t="s">
        <v>22</v>
      </c>
      <c r="B55" s="908" t="str">
        <f>'PRESUPUESTO DEF'!B12</f>
        <v>RETIRO Y BOTADA  DE CANOAS y  RUANAS.</v>
      </c>
      <c r="C55" s="908"/>
      <c r="D55" s="908"/>
      <c r="E55" s="908"/>
      <c r="F55" s="908"/>
      <c r="G55" s="908"/>
      <c r="H55" s="908"/>
      <c r="I55" s="909"/>
    </row>
    <row r="56" spans="1:16" ht="28.2" customHeight="1">
      <c r="A56" s="17" t="str">
        <f>'PRESUPUESTO DEF'!A12</f>
        <v>1.2</v>
      </c>
      <c r="B56" s="908"/>
      <c r="C56" s="908"/>
      <c r="D56" s="908"/>
      <c r="E56" s="908"/>
      <c r="F56" s="908"/>
      <c r="G56" s="908"/>
      <c r="H56" s="908"/>
      <c r="I56" s="909"/>
    </row>
    <row r="57" spans="1:16" ht="15.6">
      <c r="A57" s="15"/>
      <c r="B57" s="18"/>
      <c r="C57" s="18"/>
      <c r="D57" s="13"/>
      <c r="E57" s="13"/>
      <c r="F57" s="13"/>
      <c r="G57" s="13"/>
      <c r="H57" s="19" t="s">
        <v>23</v>
      </c>
      <c r="I57" s="20" t="str">
        <f>'PRESUPUESTO DEF'!C12</f>
        <v>ML</v>
      </c>
    </row>
    <row r="58" spans="1:16" ht="15.6">
      <c r="A58" s="15" t="s">
        <v>24</v>
      </c>
      <c r="B58" s="18"/>
      <c r="C58" s="18"/>
      <c r="D58" s="18"/>
      <c r="E58" s="13"/>
      <c r="F58" s="13"/>
      <c r="G58" s="13"/>
      <c r="H58" s="13"/>
      <c r="I58" s="14"/>
    </row>
    <row r="59" spans="1:16" ht="15.6">
      <c r="A59" s="812" t="s">
        <v>25</v>
      </c>
      <c r="B59" s="812"/>
      <c r="C59" s="812"/>
      <c r="D59" s="812"/>
      <c r="E59" s="812"/>
      <c r="F59" s="21" t="s">
        <v>9</v>
      </c>
      <c r="G59" s="21" t="s">
        <v>26</v>
      </c>
      <c r="H59" s="21" t="s">
        <v>27</v>
      </c>
      <c r="I59" s="22" t="s">
        <v>28</v>
      </c>
    </row>
    <row r="60" spans="1:16" ht="15.6">
      <c r="A60" s="811" t="s">
        <v>29</v>
      </c>
      <c r="B60" s="811"/>
      <c r="C60" s="811"/>
      <c r="D60" s="811"/>
      <c r="E60" s="811"/>
      <c r="F60" s="22"/>
      <c r="G60" s="23"/>
      <c r="H60" s="720"/>
      <c r="I60" s="25">
        <f>ROUND(I86*0.05,)</f>
        <v>399</v>
      </c>
    </row>
    <row r="61" spans="1:16" ht="15.6">
      <c r="A61" s="823" t="s">
        <v>898</v>
      </c>
      <c r="B61" s="824"/>
      <c r="C61" s="824"/>
      <c r="D61" s="824"/>
      <c r="E61" s="825"/>
      <c r="F61" s="22" t="s">
        <v>900</v>
      </c>
      <c r="G61" s="26">
        <v>3250</v>
      </c>
      <c r="H61" s="723">
        <v>0.04</v>
      </c>
      <c r="I61" s="27">
        <f>G61*H61</f>
        <v>130</v>
      </c>
    </row>
    <row r="62" spans="1:16" ht="33" customHeight="1">
      <c r="A62" s="901" t="s">
        <v>899</v>
      </c>
      <c r="B62" s="902"/>
      <c r="C62" s="902"/>
      <c r="D62" s="902"/>
      <c r="E62" s="903"/>
      <c r="F62" s="22" t="s">
        <v>900</v>
      </c>
      <c r="G62" s="26">
        <v>750</v>
      </c>
      <c r="H62" s="720">
        <v>2.5000000000000001E-2</v>
      </c>
      <c r="I62" s="27">
        <f>G62*H62</f>
        <v>18.75</v>
      </c>
      <c r="L62" t="s">
        <v>138</v>
      </c>
      <c r="O62">
        <v>24000</v>
      </c>
    </row>
    <row r="63" spans="1:16" ht="15.6">
      <c r="A63" s="904"/>
      <c r="B63" s="905"/>
      <c r="C63" s="905"/>
      <c r="D63" s="905"/>
      <c r="E63" s="906"/>
      <c r="F63" s="28"/>
      <c r="G63" s="29"/>
      <c r="H63" s="23"/>
      <c r="I63" s="27"/>
      <c r="O63">
        <v>4000</v>
      </c>
      <c r="P63" t="s">
        <v>139</v>
      </c>
    </row>
    <row r="64" spans="1:16" ht="15.6">
      <c r="A64" s="12"/>
      <c r="B64" s="13"/>
      <c r="C64" s="13"/>
      <c r="D64" s="13"/>
      <c r="E64" s="13"/>
      <c r="F64" s="13"/>
      <c r="G64" s="30"/>
      <c r="H64" s="31" t="s">
        <v>31</v>
      </c>
      <c r="I64" s="32">
        <f>SUM(I60:I63)</f>
        <v>547.75</v>
      </c>
    </row>
    <row r="65" spans="1:13" ht="15.6">
      <c r="A65" s="15" t="s">
        <v>32</v>
      </c>
      <c r="B65" s="18"/>
      <c r="C65" s="18"/>
      <c r="D65" s="18"/>
      <c r="E65" s="13"/>
      <c r="F65" s="13"/>
      <c r="G65" s="30"/>
      <c r="H65" s="30"/>
      <c r="I65" s="14"/>
    </row>
    <row r="66" spans="1:13" ht="15.6">
      <c r="A66" s="812" t="s">
        <v>25</v>
      </c>
      <c r="B66" s="812"/>
      <c r="C66" s="812"/>
      <c r="D66" s="812"/>
      <c r="E66" s="812"/>
      <c r="F66" s="21" t="s">
        <v>33</v>
      </c>
      <c r="G66" s="33" t="s">
        <v>34</v>
      </c>
      <c r="H66" s="33" t="s">
        <v>35</v>
      </c>
      <c r="I66" s="22" t="s">
        <v>28</v>
      </c>
    </row>
    <row r="67" spans="1:13" ht="35.4" customHeight="1">
      <c r="A67" s="901"/>
      <c r="B67" s="902"/>
      <c r="C67" s="902"/>
      <c r="D67" s="902"/>
      <c r="E67" s="903"/>
      <c r="F67" s="21"/>
      <c r="G67" s="721"/>
      <c r="H67" s="33"/>
      <c r="I67" s="722"/>
    </row>
    <row r="68" spans="1:13" ht="15.6">
      <c r="A68" s="904"/>
      <c r="B68" s="905"/>
      <c r="C68" s="905"/>
      <c r="D68" s="905"/>
      <c r="E68" s="906"/>
      <c r="F68" s="21"/>
      <c r="G68" s="721"/>
      <c r="H68" s="33"/>
      <c r="I68" s="722"/>
    </row>
    <row r="69" spans="1:13" ht="15.6">
      <c r="A69" s="907"/>
      <c r="B69" s="907"/>
      <c r="C69" s="907"/>
      <c r="D69" s="907"/>
      <c r="E69" s="907"/>
      <c r="F69" s="22"/>
      <c r="G69" s="29"/>
      <c r="H69" s="35"/>
      <c r="I69" s="722"/>
    </row>
    <row r="70" spans="1:13" ht="15.6">
      <c r="A70" s="904"/>
      <c r="B70" s="905"/>
      <c r="C70" s="905"/>
      <c r="D70" s="905"/>
      <c r="E70" s="906"/>
      <c r="F70" s="22"/>
      <c r="G70" s="29"/>
      <c r="H70" s="35"/>
      <c r="I70" s="722"/>
    </row>
    <row r="71" spans="1:13" ht="15.6">
      <c r="A71" s="907"/>
      <c r="B71" s="907"/>
      <c r="C71" s="907"/>
      <c r="D71" s="907"/>
      <c r="E71" s="907"/>
      <c r="F71" s="21"/>
      <c r="G71" s="29"/>
      <c r="H71" s="23"/>
      <c r="I71" s="722"/>
    </row>
    <row r="72" spans="1:13" ht="15.6">
      <c r="A72" s="12"/>
      <c r="B72" s="13"/>
      <c r="C72" s="13"/>
      <c r="D72" s="13"/>
      <c r="E72" s="13"/>
      <c r="F72" s="13"/>
      <c r="G72" s="30"/>
      <c r="H72" s="31" t="s">
        <v>31</v>
      </c>
      <c r="I72" s="36">
        <f>SUM(I67:I71)</f>
        <v>0</v>
      </c>
    </row>
    <row r="73" spans="1:13" ht="15.6">
      <c r="A73" s="15" t="s">
        <v>36</v>
      </c>
      <c r="B73" s="18"/>
      <c r="C73" s="18"/>
      <c r="D73" s="18"/>
      <c r="E73" s="13"/>
      <c r="F73" s="13"/>
      <c r="G73" s="13"/>
      <c r="H73" s="13"/>
      <c r="I73" s="14"/>
      <c r="L73" s="220"/>
    </row>
    <row r="74" spans="1:13" ht="15.6">
      <c r="A74" s="812" t="s">
        <v>37</v>
      </c>
      <c r="B74" s="812"/>
      <c r="C74" s="812"/>
      <c r="D74" s="812"/>
      <c r="E74" s="37" t="s">
        <v>38</v>
      </c>
      <c r="F74" s="21" t="s">
        <v>39</v>
      </c>
      <c r="G74" s="21" t="s">
        <v>40</v>
      </c>
      <c r="H74" s="21" t="s">
        <v>41</v>
      </c>
      <c r="I74" s="22" t="s">
        <v>28</v>
      </c>
    </row>
    <row r="75" spans="1:13" ht="15.6">
      <c r="A75" s="811" t="s">
        <v>902</v>
      </c>
      <c r="B75" s="811"/>
      <c r="C75" s="811"/>
      <c r="D75" s="811"/>
      <c r="E75" s="38"/>
      <c r="F75" s="38"/>
      <c r="G75" s="725">
        <v>0.01</v>
      </c>
      <c r="H75" s="39"/>
      <c r="I75" s="25">
        <f>G75*I82</f>
        <v>79.78</v>
      </c>
    </row>
    <row r="76" spans="1:13" ht="15.6">
      <c r="A76" s="811" t="s">
        <v>901</v>
      </c>
      <c r="B76" s="811"/>
      <c r="C76" s="811"/>
      <c r="D76" s="811"/>
      <c r="E76" s="38"/>
      <c r="F76" s="38"/>
      <c r="G76" s="724">
        <v>1.3000000000000001E-2</v>
      </c>
      <c r="H76" s="38">
        <v>45000</v>
      </c>
      <c r="I76" s="34">
        <f>G76*H76</f>
        <v>585</v>
      </c>
    </row>
    <row r="77" spans="1:13" ht="15.6">
      <c r="A77" s="811"/>
      <c r="B77" s="811"/>
      <c r="C77" s="811"/>
      <c r="D77" s="811"/>
      <c r="E77" s="38"/>
      <c r="F77" s="38"/>
      <c r="G77" s="38"/>
      <c r="H77" s="38"/>
      <c r="I77" s="34"/>
      <c r="K77" s="222">
        <v>5.3844192945383243E-2</v>
      </c>
    </row>
    <row r="78" spans="1:13" ht="15.6">
      <c r="A78" s="812"/>
      <c r="B78" s="812"/>
      <c r="C78" s="812"/>
      <c r="D78" s="812"/>
      <c r="E78" s="38"/>
      <c r="F78" s="38"/>
      <c r="G78" s="38"/>
      <c r="H78" s="38"/>
      <c r="I78" s="34"/>
    </row>
    <row r="79" spans="1:13" ht="15.6">
      <c r="A79" s="12"/>
      <c r="B79" s="13"/>
      <c r="C79" s="13"/>
      <c r="D79" s="13"/>
      <c r="E79" s="13"/>
      <c r="F79" s="13"/>
      <c r="G79" s="13"/>
      <c r="H79" s="31" t="s">
        <v>31</v>
      </c>
      <c r="I79" s="36">
        <f>SUM(I75:I78)</f>
        <v>664.78</v>
      </c>
      <c r="M79" s="219">
        <f>+I75/I64</f>
        <v>0.14565038795070745</v>
      </c>
    </row>
    <row r="80" spans="1:13" ht="15.6">
      <c r="A80" s="15" t="s">
        <v>43</v>
      </c>
      <c r="B80" s="18"/>
      <c r="C80" s="18"/>
      <c r="D80" s="18"/>
      <c r="E80" s="13"/>
      <c r="F80" s="13"/>
      <c r="G80" s="13"/>
      <c r="H80" s="13"/>
      <c r="I80" s="14"/>
    </row>
    <row r="81" spans="1:11" ht="15.6">
      <c r="A81" s="812" t="s">
        <v>44</v>
      </c>
      <c r="B81" s="812"/>
      <c r="C81" s="812"/>
      <c r="D81" s="812"/>
      <c r="E81" s="21"/>
      <c r="F81" s="816" t="s">
        <v>45</v>
      </c>
      <c r="G81" s="816"/>
      <c r="H81" s="21" t="s">
        <v>27</v>
      </c>
      <c r="I81" s="22" t="s">
        <v>28</v>
      </c>
    </row>
    <row r="82" spans="1:11" ht="15.6">
      <c r="A82" s="812" t="str">
        <f>CUADRILLA!B14</f>
        <v xml:space="preserve">CUADRILLA 3 </v>
      </c>
      <c r="B82" s="812"/>
      <c r="C82" s="812"/>
      <c r="D82" s="812"/>
      <c r="E82" s="23"/>
      <c r="F82" s="911">
        <f>CUADRILLA!C14</f>
        <v>279232.79444444447</v>
      </c>
      <c r="G82" s="911"/>
      <c r="H82" s="24">
        <v>35</v>
      </c>
      <c r="I82" s="40">
        <f>ROUND(F82/H82,)</f>
        <v>7978</v>
      </c>
    </row>
    <row r="83" spans="1:11" ht="15.6">
      <c r="A83" s="812"/>
      <c r="B83" s="812"/>
      <c r="C83" s="812"/>
      <c r="D83" s="812"/>
      <c r="E83" s="23"/>
      <c r="F83" s="822"/>
      <c r="G83" s="822"/>
      <c r="H83" s="24"/>
      <c r="I83" s="34"/>
    </row>
    <row r="84" spans="1:11" ht="15.6">
      <c r="A84" s="812"/>
      <c r="B84" s="812"/>
      <c r="C84" s="812"/>
      <c r="D84" s="812"/>
      <c r="E84" s="23"/>
      <c r="F84" s="822"/>
      <c r="G84" s="822"/>
      <c r="H84" s="24"/>
      <c r="I84" s="34"/>
    </row>
    <row r="85" spans="1:11" ht="15.6">
      <c r="A85" s="812"/>
      <c r="B85" s="812"/>
      <c r="C85" s="812"/>
      <c r="D85" s="812"/>
      <c r="E85" s="23"/>
      <c r="F85" s="822"/>
      <c r="G85" s="822"/>
      <c r="H85" s="41"/>
      <c r="I85" s="42"/>
    </row>
    <row r="86" spans="1:11" ht="15.6">
      <c r="A86" s="12"/>
      <c r="B86" s="13"/>
      <c r="C86" s="13"/>
      <c r="D86" s="13"/>
      <c r="E86" s="30"/>
      <c r="F86" s="30"/>
      <c r="G86" s="30"/>
      <c r="H86" s="31" t="s">
        <v>31</v>
      </c>
      <c r="I86" s="36">
        <f>SUM(I82:I85)</f>
        <v>7978</v>
      </c>
    </row>
    <row r="87" spans="1:11" ht="15.6">
      <c r="A87" s="12"/>
      <c r="B87" s="13"/>
      <c r="C87" s="13"/>
      <c r="D87" s="13"/>
      <c r="E87" s="30"/>
      <c r="F87" s="30"/>
      <c r="G87" s="30"/>
      <c r="H87" s="30"/>
      <c r="I87" s="20"/>
    </row>
    <row r="88" spans="1:11" ht="15.6">
      <c r="A88" s="12"/>
      <c r="B88" s="13"/>
      <c r="C88" s="13"/>
      <c r="D88" s="13"/>
      <c r="E88" s="30"/>
      <c r="F88" s="43" t="s">
        <v>46</v>
      </c>
      <c r="G88" s="13"/>
      <c r="H88" s="44"/>
      <c r="I88" s="36">
        <f>+I86+I79+I72+I64</f>
        <v>9190.5300000000007</v>
      </c>
    </row>
    <row r="89" spans="1:11" ht="15.6">
      <c r="A89" s="15" t="s">
        <v>47</v>
      </c>
      <c r="B89" s="18"/>
      <c r="C89" s="18"/>
      <c r="D89" s="18"/>
      <c r="E89" s="30"/>
      <c r="F89" s="30"/>
      <c r="G89" s="30"/>
      <c r="H89" s="30"/>
      <c r="I89" s="14"/>
    </row>
    <row r="90" spans="1:11" ht="15.6">
      <c r="A90" s="812" t="s">
        <v>25</v>
      </c>
      <c r="B90" s="812"/>
      <c r="C90" s="812"/>
      <c r="D90" s="812"/>
      <c r="E90" s="812"/>
      <c r="F90" s="812"/>
      <c r="G90" s="812"/>
      <c r="H90" s="33" t="s">
        <v>48</v>
      </c>
      <c r="I90" s="22" t="s">
        <v>49</v>
      </c>
    </row>
    <row r="91" spans="1:11" ht="15.6">
      <c r="A91" s="811" t="s">
        <v>50</v>
      </c>
      <c r="B91" s="811"/>
      <c r="C91" s="811"/>
      <c r="D91" s="811"/>
      <c r="E91" s="811"/>
      <c r="F91" s="811"/>
      <c r="G91" s="811"/>
      <c r="H91" s="45"/>
      <c r="I91" s="34"/>
    </row>
    <row r="92" spans="1:11" ht="15.6">
      <c r="A92" s="811" t="s">
        <v>51</v>
      </c>
      <c r="B92" s="811"/>
      <c r="C92" s="811"/>
      <c r="D92" s="811"/>
      <c r="E92" s="811"/>
      <c r="F92" s="811"/>
      <c r="G92" s="811"/>
      <c r="H92" s="45"/>
      <c r="I92" s="34"/>
    </row>
    <row r="93" spans="1:11" ht="15.6">
      <c r="A93" s="811" t="s">
        <v>52</v>
      </c>
      <c r="B93" s="811"/>
      <c r="C93" s="811"/>
      <c r="D93" s="811"/>
      <c r="E93" s="811"/>
      <c r="F93" s="811"/>
      <c r="G93" s="811"/>
      <c r="H93" s="45"/>
      <c r="I93" s="34"/>
    </row>
    <row r="94" spans="1:11" ht="15.6">
      <c r="A94" s="12"/>
      <c r="B94" s="13"/>
      <c r="C94" s="13"/>
      <c r="D94" s="13"/>
      <c r="E94" s="30"/>
      <c r="F94" s="30"/>
      <c r="G94" s="30"/>
      <c r="H94" s="31" t="s">
        <v>31</v>
      </c>
      <c r="I94" s="36"/>
    </row>
    <row r="95" spans="1:11" ht="15.6">
      <c r="A95" s="12"/>
      <c r="B95" s="13"/>
      <c r="C95" s="13"/>
      <c r="D95" s="13"/>
      <c r="E95" s="30"/>
      <c r="F95" s="30"/>
      <c r="G95" s="30"/>
      <c r="H95" s="46"/>
      <c r="I95" s="47"/>
    </row>
    <row r="96" spans="1:11" ht="15.6">
      <c r="A96" s="12"/>
      <c r="B96" s="13"/>
      <c r="C96" s="13"/>
      <c r="D96" s="13"/>
      <c r="E96" s="30"/>
      <c r="F96" s="43"/>
      <c r="G96" s="44"/>
      <c r="H96" s="48" t="s">
        <v>53</v>
      </c>
      <c r="I96" s="62">
        <f>ROUND((I88+I94),0)</f>
        <v>9191</v>
      </c>
      <c r="K96" s="221">
        <v>15828.472616632831</v>
      </c>
    </row>
    <row r="97" spans="1:16" ht="15.6">
      <c r="A97" s="13"/>
      <c r="B97" s="13"/>
      <c r="C97" s="13"/>
      <c r="D97" s="13"/>
      <c r="E97" s="30"/>
      <c r="F97" s="43"/>
      <c r="G97" s="44"/>
      <c r="H97" s="48"/>
      <c r="I97" s="458"/>
      <c r="K97" s="481"/>
    </row>
    <row r="98" spans="1:16">
      <c r="A98" s="833" t="s">
        <v>18</v>
      </c>
      <c r="B98" s="833"/>
      <c r="C98" s="833"/>
      <c r="D98" s="833"/>
      <c r="E98" s="833"/>
      <c r="F98" s="834" t="s">
        <v>19</v>
      </c>
      <c r="G98" s="834"/>
      <c r="H98" s="834"/>
      <c r="I98" s="834"/>
    </row>
    <row r="99" spans="1:16">
      <c r="A99" s="833"/>
      <c r="B99" s="833"/>
      <c r="C99" s="833"/>
      <c r="D99" s="833"/>
      <c r="E99" s="833"/>
      <c r="F99" s="834"/>
      <c r="G99" s="834"/>
      <c r="H99" s="834"/>
      <c r="I99" s="834"/>
    </row>
    <row r="100" spans="1:16">
      <c r="A100" s="833"/>
      <c r="B100" s="833"/>
      <c r="C100" s="833"/>
      <c r="D100" s="833"/>
      <c r="E100" s="833"/>
      <c r="F100" s="834"/>
      <c r="G100" s="834"/>
      <c r="H100" s="834"/>
      <c r="I100" s="834"/>
    </row>
    <row r="101" spans="1:16" ht="15.6">
      <c r="A101" s="12"/>
      <c r="B101" s="13"/>
      <c r="C101" s="13"/>
      <c r="D101" s="13"/>
      <c r="E101" s="13"/>
      <c r="F101" s="13"/>
      <c r="G101" s="13"/>
      <c r="H101" s="13"/>
      <c r="I101" s="14"/>
    </row>
    <row r="102" spans="1:16" ht="15.6">
      <c r="A102" s="15" t="s">
        <v>20</v>
      </c>
      <c r="B102" s="835" t="str">
        <f>B53</f>
        <v xml:space="preserve">ADECUCACION CIUDADELA EDUCATIVA DEL MUNICIPIO DE CAUCASIA DEPARTAMENTO DE ANTIOQUIA </v>
      </c>
      <c r="C102" s="835"/>
      <c r="D102" s="835"/>
      <c r="E102" s="835"/>
      <c r="F102" s="835"/>
      <c r="G102" s="835"/>
      <c r="H102" s="835"/>
      <c r="I102" s="836"/>
    </row>
    <row r="103" spans="1:16" ht="27" customHeight="1">
      <c r="A103" s="12" t="s">
        <v>21</v>
      </c>
      <c r="B103" s="835"/>
      <c r="C103" s="835"/>
      <c r="D103" s="835"/>
      <c r="E103" s="835"/>
      <c r="F103" s="835"/>
      <c r="G103" s="835"/>
      <c r="H103" s="835"/>
      <c r="I103" s="836"/>
    </row>
    <row r="104" spans="1:16" ht="15.6">
      <c r="A104" s="16" t="s">
        <v>22</v>
      </c>
      <c r="B104" s="908" t="str">
        <f>'PRESUPUESTO DEF'!B13</f>
        <v xml:space="preserve">RETIRO Y BOTADA  DE BAJANTES Y/O TUBERÍA EXPUESTA en mal estado. </v>
      </c>
      <c r="C104" s="908"/>
      <c r="D104" s="908"/>
      <c r="E104" s="908"/>
      <c r="F104" s="908"/>
      <c r="G104" s="908"/>
      <c r="H104" s="908"/>
      <c r="I104" s="909"/>
    </row>
    <row r="105" spans="1:16" ht="28.2" customHeight="1">
      <c r="A105" s="17" t="str">
        <f>'PRESUPUESTO DEF'!A13</f>
        <v>1.3</v>
      </c>
      <c r="B105" s="908"/>
      <c r="C105" s="908"/>
      <c r="D105" s="908"/>
      <c r="E105" s="908"/>
      <c r="F105" s="908"/>
      <c r="G105" s="908"/>
      <c r="H105" s="908"/>
      <c r="I105" s="909"/>
    </row>
    <row r="106" spans="1:16" ht="15.6">
      <c r="A106" s="15"/>
      <c r="B106" s="18"/>
      <c r="C106" s="18"/>
      <c r="D106" s="13"/>
      <c r="E106" s="13"/>
      <c r="F106" s="13"/>
      <c r="G106" s="13"/>
      <c r="H106" s="19" t="s">
        <v>23</v>
      </c>
      <c r="I106" s="20" t="str">
        <f>'PRESUPUESTO DEF'!C13</f>
        <v>ML</v>
      </c>
    </row>
    <row r="107" spans="1:16" ht="15.6">
      <c r="A107" s="15" t="s">
        <v>24</v>
      </c>
      <c r="B107" s="18"/>
      <c r="C107" s="18"/>
      <c r="D107" s="18"/>
      <c r="E107" s="13"/>
      <c r="F107" s="13"/>
      <c r="G107" s="13"/>
      <c r="H107" s="13"/>
      <c r="I107" s="14"/>
    </row>
    <row r="108" spans="1:16" ht="15.6">
      <c r="A108" s="812" t="s">
        <v>25</v>
      </c>
      <c r="B108" s="812"/>
      <c r="C108" s="812"/>
      <c r="D108" s="812"/>
      <c r="E108" s="812"/>
      <c r="F108" s="21" t="s">
        <v>9</v>
      </c>
      <c r="G108" s="21" t="s">
        <v>26</v>
      </c>
      <c r="H108" s="21" t="s">
        <v>27</v>
      </c>
      <c r="I108" s="22" t="s">
        <v>28</v>
      </c>
    </row>
    <row r="109" spans="1:16" ht="15.6">
      <c r="A109" s="811" t="s">
        <v>29</v>
      </c>
      <c r="B109" s="811"/>
      <c r="C109" s="811"/>
      <c r="D109" s="811"/>
      <c r="E109" s="811"/>
      <c r="F109" s="22"/>
      <c r="G109" s="23"/>
      <c r="H109" s="720"/>
      <c r="I109" s="25">
        <f>ROUND(I135*0.05,)</f>
        <v>254</v>
      </c>
    </row>
    <row r="110" spans="1:16" ht="15.6">
      <c r="A110" s="823" t="s">
        <v>898</v>
      </c>
      <c r="B110" s="824"/>
      <c r="C110" s="824"/>
      <c r="D110" s="824"/>
      <c r="E110" s="825"/>
      <c r="F110" s="22" t="s">
        <v>900</v>
      </c>
      <c r="G110" s="26">
        <v>3250</v>
      </c>
      <c r="H110" s="723">
        <v>0.04</v>
      </c>
      <c r="I110" s="27">
        <f>G110*H110</f>
        <v>130</v>
      </c>
    </row>
    <row r="111" spans="1:16" ht="33" customHeight="1">
      <c r="A111" s="901" t="s">
        <v>899</v>
      </c>
      <c r="B111" s="902"/>
      <c r="C111" s="902"/>
      <c r="D111" s="902"/>
      <c r="E111" s="903"/>
      <c r="F111" s="22" t="s">
        <v>900</v>
      </c>
      <c r="G111" s="26">
        <v>750</v>
      </c>
      <c r="H111" s="720">
        <v>2.5000000000000001E-2</v>
      </c>
      <c r="I111" s="27">
        <f>G111*H111</f>
        <v>18.75</v>
      </c>
      <c r="L111" t="s">
        <v>138</v>
      </c>
      <c r="O111">
        <v>24000</v>
      </c>
    </row>
    <row r="112" spans="1:16" ht="15.6">
      <c r="A112" s="904"/>
      <c r="B112" s="905"/>
      <c r="C112" s="905"/>
      <c r="D112" s="905"/>
      <c r="E112" s="906"/>
      <c r="F112" s="28"/>
      <c r="G112" s="29"/>
      <c r="H112" s="23"/>
      <c r="I112" s="27"/>
      <c r="O112">
        <v>4000</v>
      </c>
      <c r="P112" t="s">
        <v>139</v>
      </c>
    </row>
    <row r="113" spans="1:13" ht="15.6">
      <c r="A113" s="12"/>
      <c r="B113" s="13"/>
      <c r="C113" s="13"/>
      <c r="D113" s="13"/>
      <c r="E113" s="13"/>
      <c r="F113" s="13"/>
      <c r="G113" s="30"/>
      <c r="H113" s="31" t="s">
        <v>31</v>
      </c>
      <c r="I113" s="32">
        <f>SUM(I109:I112)</f>
        <v>402.75</v>
      </c>
    </row>
    <row r="114" spans="1:13" ht="15.6">
      <c r="A114" s="15" t="s">
        <v>32</v>
      </c>
      <c r="B114" s="18"/>
      <c r="C114" s="18"/>
      <c r="D114" s="18"/>
      <c r="E114" s="13"/>
      <c r="F114" s="13"/>
      <c r="G114" s="30"/>
      <c r="H114" s="30"/>
      <c r="I114" s="14"/>
    </row>
    <row r="115" spans="1:13" ht="15.6">
      <c r="A115" s="812" t="s">
        <v>25</v>
      </c>
      <c r="B115" s="812"/>
      <c r="C115" s="812"/>
      <c r="D115" s="812"/>
      <c r="E115" s="812"/>
      <c r="F115" s="21" t="s">
        <v>33</v>
      </c>
      <c r="G115" s="33" t="s">
        <v>34</v>
      </c>
      <c r="H115" s="33" t="s">
        <v>35</v>
      </c>
      <c r="I115" s="22" t="s">
        <v>28</v>
      </c>
    </row>
    <row r="116" spans="1:13" ht="35.4" customHeight="1">
      <c r="A116" s="901"/>
      <c r="B116" s="902"/>
      <c r="C116" s="902"/>
      <c r="D116" s="902"/>
      <c r="E116" s="903"/>
      <c r="F116" s="21"/>
      <c r="G116" s="721"/>
      <c r="H116" s="33"/>
      <c r="I116" s="722"/>
    </row>
    <row r="117" spans="1:13" ht="15.6">
      <c r="A117" s="904"/>
      <c r="B117" s="905"/>
      <c r="C117" s="905"/>
      <c r="D117" s="905"/>
      <c r="E117" s="906"/>
      <c r="F117" s="21"/>
      <c r="G117" s="721"/>
      <c r="H117" s="33"/>
      <c r="I117" s="722"/>
    </row>
    <row r="118" spans="1:13" ht="15.6">
      <c r="A118" s="907"/>
      <c r="B118" s="907"/>
      <c r="C118" s="907"/>
      <c r="D118" s="907"/>
      <c r="E118" s="907"/>
      <c r="F118" s="22"/>
      <c r="G118" s="29"/>
      <c r="H118" s="35"/>
      <c r="I118" s="722"/>
    </row>
    <row r="119" spans="1:13" ht="15.6">
      <c r="A119" s="904"/>
      <c r="B119" s="905"/>
      <c r="C119" s="905"/>
      <c r="D119" s="905"/>
      <c r="E119" s="906"/>
      <c r="F119" s="22"/>
      <c r="G119" s="29"/>
      <c r="H119" s="35"/>
      <c r="I119" s="722"/>
    </row>
    <row r="120" spans="1:13" ht="15.6">
      <c r="A120" s="907"/>
      <c r="B120" s="907"/>
      <c r="C120" s="907"/>
      <c r="D120" s="907"/>
      <c r="E120" s="907"/>
      <c r="F120" s="21"/>
      <c r="G120" s="29"/>
      <c r="H120" s="23"/>
      <c r="I120" s="722"/>
    </row>
    <row r="121" spans="1:13" ht="15.6">
      <c r="A121" s="12"/>
      <c r="B121" s="13"/>
      <c r="C121" s="13"/>
      <c r="D121" s="13"/>
      <c r="E121" s="13"/>
      <c r="F121" s="13"/>
      <c r="G121" s="30"/>
      <c r="H121" s="31" t="s">
        <v>31</v>
      </c>
      <c r="I121" s="36">
        <f>SUM(I116:I120)</f>
        <v>0</v>
      </c>
    </row>
    <row r="122" spans="1:13" ht="15.6">
      <c r="A122" s="15" t="s">
        <v>36</v>
      </c>
      <c r="B122" s="18"/>
      <c r="C122" s="18"/>
      <c r="D122" s="18"/>
      <c r="E122" s="13"/>
      <c r="F122" s="13"/>
      <c r="G122" s="13"/>
      <c r="H122" s="13"/>
      <c r="I122" s="14"/>
      <c r="L122" s="220"/>
    </row>
    <row r="123" spans="1:13" ht="15.6">
      <c r="A123" s="812" t="s">
        <v>37</v>
      </c>
      <c r="B123" s="812"/>
      <c r="C123" s="812"/>
      <c r="D123" s="812"/>
      <c r="E123" s="37" t="s">
        <v>38</v>
      </c>
      <c r="F123" s="21" t="s">
        <v>39</v>
      </c>
      <c r="G123" s="21" t="s">
        <v>40</v>
      </c>
      <c r="H123" s="21" t="s">
        <v>41</v>
      </c>
      <c r="I123" s="22" t="s">
        <v>28</v>
      </c>
    </row>
    <row r="124" spans="1:13" ht="15.6">
      <c r="A124" s="811" t="s">
        <v>902</v>
      </c>
      <c r="B124" s="811"/>
      <c r="C124" s="811"/>
      <c r="D124" s="811"/>
      <c r="E124" s="38"/>
      <c r="F124" s="38"/>
      <c r="G124" s="725">
        <v>0.01</v>
      </c>
      <c r="H124" s="39"/>
      <c r="I124" s="25">
        <f>G124*I131</f>
        <v>50.77</v>
      </c>
    </row>
    <row r="125" spans="1:13" ht="15.6">
      <c r="A125" s="811" t="s">
        <v>901</v>
      </c>
      <c r="B125" s="811"/>
      <c r="C125" s="811"/>
      <c r="D125" s="811"/>
      <c r="E125" s="38"/>
      <c r="F125" s="38"/>
      <c r="G125" s="726">
        <v>1.3000000000000002E-3</v>
      </c>
      <c r="H125" s="38">
        <v>45000</v>
      </c>
      <c r="I125" s="34">
        <f>G125*H125</f>
        <v>58.500000000000007</v>
      </c>
    </row>
    <row r="126" spans="1:13" ht="15.6">
      <c r="A126" s="811"/>
      <c r="B126" s="811"/>
      <c r="C126" s="811"/>
      <c r="D126" s="811"/>
      <c r="E126" s="38"/>
      <c r="F126" s="38"/>
      <c r="G126" s="38"/>
      <c r="H126" s="38"/>
      <c r="I126" s="34"/>
      <c r="K126" s="222">
        <v>5.3844192945383243E-2</v>
      </c>
    </row>
    <row r="127" spans="1:13" ht="15.6">
      <c r="A127" s="812"/>
      <c r="B127" s="812"/>
      <c r="C127" s="812"/>
      <c r="D127" s="812"/>
      <c r="E127" s="38"/>
      <c r="F127" s="38"/>
      <c r="G127" s="38"/>
      <c r="H127" s="38"/>
      <c r="I127" s="34"/>
    </row>
    <row r="128" spans="1:13" ht="15.6">
      <c r="A128" s="12"/>
      <c r="B128" s="13"/>
      <c r="C128" s="13"/>
      <c r="D128" s="13"/>
      <c r="E128" s="13"/>
      <c r="F128" s="13"/>
      <c r="G128" s="13"/>
      <c r="H128" s="31" t="s">
        <v>31</v>
      </c>
      <c r="I128" s="36">
        <f>SUM(I124:I127)</f>
        <v>109.27000000000001</v>
      </c>
      <c r="M128" s="219">
        <f>+I124/I113</f>
        <v>0.12605834885164494</v>
      </c>
    </row>
    <row r="129" spans="1:9" ht="15.6">
      <c r="A129" s="15" t="s">
        <v>43</v>
      </c>
      <c r="B129" s="18"/>
      <c r="C129" s="18"/>
      <c r="D129" s="18"/>
      <c r="E129" s="13"/>
      <c r="F129" s="13"/>
      <c r="G129" s="13"/>
      <c r="H129" s="13"/>
      <c r="I129" s="14"/>
    </row>
    <row r="130" spans="1:9" ht="15.6">
      <c r="A130" s="812" t="s">
        <v>44</v>
      </c>
      <c r="B130" s="812"/>
      <c r="C130" s="812"/>
      <c r="D130" s="812"/>
      <c r="E130" s="21"/>
      <c r="F130" s="816" t="s">
        <v>45</v>
      </c>
      <c r="G130" s="816"/>
      <c r="H130" s="21" t="s">
        <v>27</v>
      </c>
      <c r="I130" s="22" t="s">
        <v>28</v>
      </c>
    </row>
    <row r="131" spans="1:9" ht="15.6">
      <c r="A131" s="812" t="str">
        <f>CUADRILLA!B14</f>
        <v xml:space="preserve">CUADRILLA 3 </v>
      </c>
      <c r="B131" s="812"/>
      <c r="C131" s="812"/>
      <c r="D131" s="812"/>
      <c r="E131" s="23"/>
      <c r="F131" s="911">
        <f>CUADRILLA!C14</f>
        <v>279232.79444444447</v>
      </c>
      <c r="G131" s="911"/>
      <c r="H131" s="24">
        <v>55</v>
      </c>
      <c r="I131" s="40">
        <f>ROUND(F131/H131,)</f>
        <v>5077</v>
      </c>
    </row>
    <row r="132" spans="1:9" ht="15.6">
      <c r="A132" s="812"/>
      <c r="B132" s="812"/>
      <c r="C132" s="812"/>
      <c r="D132" s="812"/>
      <c r="E132" s="23"/>
      <c r="F132" s="822"/>
      <c r="G132" s="822"/>
      <c r="H132" s="24"/>
      <c r="I132" s="34"/>
    </row>
    <row r="133" spans="1:9" ht="15.6">
      <c r="A133" s="812"/>
      <c r="B133" s="812"/>
      <c r="C133" s="812"/>
      <c r="D133" s="812"/>
      <c r="E133" s="23"/>
      <c r="F133" s="822"/>
      <c r="G133" s="822"/>
      <c r="H133" s="24"/>
      <c r="I133" s="34"/>
    </row>
    <row r="134" spans="1:9" ht="15.6">
      <c r="A134" s="812"/>
      <c r="B134" s="812"/>
      <c r="C134" s="812"/>
      <c r="D134" s="812"/>
      <c r="E134" s="23"/>
      <c r="F134" s="822"/>
      <c r="G134" s="822"/>
      <c r="H134" s="41"/>
      <c r="I134" s="42"/>
    </row>
    <row r="135" spans="1:9" ht="15.6">
      <c r="A135" s="12"/>
      <c r="B135" s="13"/>
      <c r="C135" s="13"/>
      <c r="D135" s="13"/>
      <c r="E135" s="30"/>
      <c r="F135" s="30"/>
      <c r="G135" s="30"/>
      <c r="H135" s="31" t="s">
        <v>31</v>
      </c>
      <c r="I135" s="36">
        <f>SUM(I131:I134)</f>
        <v>5077</v>
      </c>
    </row>
    <row r="136" spans="1:9" ht="15.6">
      <c r="A136" s="12"/>
      <c r="B136" s="13"/>
      <c r="C136" s="13"/>
      <c r="D136" s="13"/>
      <c r="E136" s="30"/>
      <c r="F136" s="30"/>
      <c r="G136" s="30"/>
      <c r="H136" s="30"/>
      <c r="I136" s="20"/>
    </row>
    <row r="137" spans="1:9" ht="15.6">
      <c r="A137" s="12"/>
      <c r="B137" s="13"/>
      <c r="C137" s="13"/>
      <c r="D137" s="13"/>
      <c r="E137" s="30"/>
      <c r="F137" s="43" t="s">
        <v>46</v>
      </c>
      <c r="G137" s="13"/>
      <c r="H137" s="44"/>
      <c r="I137" s="36">
        <f>+I135+I128+I121+I113</f>
        <v>5589.02</v>
      </c>
    </row>
    <row r="138" spans="1:9" ht="15.6">
      <c r="A138" s="15" t="s">
        <v>47</v>
      </c>
      <c r="B138" s="18"/>
      <c r="C138" s="18"/>
      <c r="D138" s="18"/>
      <c r="E138" s="30"/>
      <c r="F138" s="30"/>
      <c r="G138" s="30"/>
      <c r="H138" s="30"/>
      <c r="I138" s="14"/>
    </row>
    <row r="139" spans="1:9" ht="15.6">
      <c r="A139" s="812" t="s">
        <v>25</v>
      </c>
      <c r="B139" s="812"/>
      <c r="C139" s="812"/>
      <c r="D139" s="812"/>
      <c r="E139" s="812"/>
      <c r="F139" s="812"/>
      <c r="G139" s="812"/>
      <c r="H139" s="33" t="s">
        <v>48</v>
      </c>
      <c r="I139" s="22" t="s">
        <v>49</v>
      </c>
    </row>
    <row r="140" spans="1:9" ht="15.6">
      <c r="A140" s="811" t="s">
        <v>50</v>
      </c>
      <c r="B140" s="811"/>
      <c r="C140" s="811"/>
      <c r="D140" s="811"/>
      <c r="E140" s="811"/>
      <c r="F140" s="811"/>
      <c r="G140" s="811"/>
      <c r="H140" s="45"/>
      <c r="I140" s="34"/>
    </row>
    <row r="141" spans="1:9" ht="15.6">
      <c r="A141" s="811" t="s">
        <v>51</v>
      </c>
      <c r="B141" s="811"/>
      <c r="C141" s="811"/>
      <c r="D141" s="811"/>
      <c r="E141" s="811"/>
      <c r="F141" s="811"/>
      <c r="G141" s="811"/>
      <c r="H141" s="45"/>
      <c r="I141" s="34"/>
    </row>
    <row r="142" spans="1:9" ht="15.6">
      <c r="A142" s="811" t="s">
        <v>52</v>
      </c>
      <c r="B142" s="811"/>
      <c r="C142" s="811"/>
      <c r="D142" s="811"/>
      <c r="E142" s="811"/>
      <c r="F142" s="811"/>
      <c r="G142" s="811"/>
      <c r="H142" s="45"/>
      <c r="I142" s="34"/>
    </row>
    <row r="143" spans="1:9" ht="15.6">
      <c r="A143" s="12"/>
      <c r="B143" s="13"/>
      <c r="C143" s="13"/>
      <c r="D143" s="13"/>
      <c r="E143" s="30"/>
      <c r="F143" s="30"/>
      <c r="G143" s="30"/>
      <c r="H143" s="31" t="s">
        <v>31</v>
      </c>
      <c r="I143" s="36"/>
    </row>
    <row r="144" spans="1:9" ht="15.6">
      <c r="A144" s="12"/>
      <c r="B144" s="13"/>
      <c r="C144" s="13"/>
      <c r="D144" s="13"/>
      <c r="E144" s="30"/>
      <c r="F144" s="30"/>
      <c r="G144" s="30"/>
      <c r="H144" s="46"/>
      <c r="I144" s="47"/>
    </row>
    <row r="145" spans="1:15" ht="15.6">
      <c r="A145" s="12"/>
      <c r="B145" s="13"/>
      <c r="C145" s="13"/>
      <c r="D145" s="13"/>
      <c r="E145" s="30"/>
      <c r="F145" s="43"/>
      <c r="G145" s="44"/>
      <c r="H145" s="48" t="s">
        <v>53</v>
      </c>
      <c r="I145" s="62">
        <f>ROUND((I137+I143),0)</f>
        <v>5589</v>
      </c>
      <c r="K145" s="221">
        <v>15828.472616632831</v>
      </c>
    </row>
    <row r="146" spans="1:15" ht="15.6">
      <c r="A146" s="12"/>
      <c r="B146" s="13"/>
      <c r="C146" s="13"/>
      <c r="D146" s="13"/>
      <c r="E146" s="30"/>
      <c r="F146" s="43"/>
      <c r="G146" s="44"/>
      <c r="H146" s="48"/>
      <c r="I146" s="458"/>
      <c r="K146" s="481"/>
    </row>
    <row r="147" spans="1:15">
      <c r="A147" s="833" t="s">
        <v>18</v>
      </c>
      <c r="B147" s="833"/>
      <c r="C147" s="833"/>
      <c r="D147" s="833"/>
      <c r="E147" s="833"/>
      <c r="F147" s="834" t="s">
        <v>19</v>
      </c>
      <c r="G147" s="834"/>
      <c r="H147" s="834"/>
      <c r="I147" s="893"/>
    </row>
    <row r="148" spans="1:15">
      <c r="A148" s="833"/>
      <c r="B148" s="833"/>
      <c r="C148" s="833"/>
      <c r="D148" s="833"/>
      <c r="E148" s="833"/>
      <c r="F148" s="834"/>
      <c r="G148" s="834"/>
      <c r="H148" s="834"/>
      <c r="I148" s="834"/>
    </row>
    <row r="149" spans="1:15">
      <c r="A149" s="833"/>
      <c r="B149" s="833"/>
      <c r="C149" s="833"/>
      <c r="D149" s="833"/>
      <c r="E149" s="833"/>
      <c r="F149" s="834"/>
      <c r="G149" s="834"/>
      <c r="H149" s="834"/>
      <c r="I149" s="834"/>
    </row>
    <row r="150" spans="1:15" ht="15.6">
      <c r="A150" s="12"/>
      <c r="B150" s="13"/>
      <c r="C150" s="13"/>
      <c r="D150" s="13"/>
      <c r="E150" s="13"/>
      <c r="F150" s="13"/>
      <c r="G150" s="13"/>
      <c r="H150" s="13"/>
      <c r="I150" s="14"/>
    </row>
    <row r="151" spans="1:15" ht="15.6">
      <c r="A151" s="15" t="s">
        <v>20</v>
      </c>
      <c r="B151" s="835" t="str">
        <f>B102</f>
        <v xml:space="preserve">ADECUCACION CIUDADELA EDUCATIVA DEL MUNICIPIO DE CAUCASIA DEPARTAMENTO DE ANTIOQUIA </v>
      </c>
      <c r="C151" s="835"/>
      <c r="D151" s="835"/>
      <c r="E151" s="835"/>
      <c r="F151" s="835"/>
      <c r="G151" s="835"/>
      <c r="H151" s="835"/>
      <c r="I151" s="836"/>
    </row>
    <row r="152" spans="1:15" ht="27" customHeight="1">
      <c r="A152" s="12" t="s">
        <v>21</v>
      </c>
      <c r="B152" s="835"/>
      <c r="C152" s="835"/>
      <c r="D152" s="835"/>
      <c r="E152" s="835"/>
      <c r="F152" s="835"/>
      <c r="G152" s="835"/>
      <c r="H152" s="835"/>
      <c r="I152" s="836"/>
    </row>
    <row r="153" spans="1:15" ht="15.6">
      <c r="A153" s="16" t="s">
        <v>22</v>
      </c>
      <c r="B153" s="908" t="str">
        <f>'PRESUPUESTO DEF'!B14</f>
        <v>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
      <c r="C153" s="908"/>
      <c r="D153" s="908"/>
      <c r="E153" s="908"/>
      <c r="F153" s="908"/>
      <c r="G153" s="908"/>
      <c r="H153" s="908"/>
      <c r="I153" s="909"/>
    </row>
    <row r="154" spans="1:15" ht="28.2" customHeight="1">
      <c r="A154" s="17" t="str">
        <f>'PRESUPUESTO DEF'!A14</f>
        <v>1.4</v>
      </c>
      <c r="B154" s="908"/>
      <c r="C154" s="908"/>
      <c r="D154" s="908"/>
      <c r="E154" s="908"/>
      <c r="F154" s="908"/>
      <c r="G154" s="908"/>
      <c r="H154" s="908"/>
      <c r="I154" s="909"/>
    </row>
    <row r="155" spans="1:15" ht="15.6">
      <c r="A155" s="15"/>
      <c r="B155" s="18"/>
      <c r="C155" s="18"/>
      <c r="D155" s="13"/>
      <c r="E155" s="13"/>
      <c r="F155" s="13"/>
      <c r="G155" s="13"/>
      <c r="H155" s="19" t="s">
        <v>23</v>
      </c>
      <c r="I155" s="20" t="str">
        <f>'PRESUPUESTO DEF'!C14</f>
        <v>M2</v>
      </c>
    </row>
    <row r="156" spans="1:15" ht="15.6">
      <c r="A156" s="15" t="s">
        <v>24</v>
      </c>
      <c r="B156" s="18"/>
      <c r="C156" s="18"/>
      <c r="D156" s="18"/>
      <c r="E156" s="13"/>
      <c r="F156" s="13"/>
      <c r="G156" s="13"/>
      <c r="H156" s="13"/>
      <c r="I156" s="14"/>
    </row>
    <row r="157" spans="1:15" ht="15.6">
      <c r="A157" s="812" t="s">
        <v>25</v>
      </c>
      <c r="B157" s="812"/>
      <c r="C157" s="812"/>
      <c r="D157" s="812"/>
      <c r="E157" s="812"/>
      <c r="F157" s="21" t="s">
        <v>9</v>
      </c>
      <c r="G157" s="21" t="s">
        <v>26</v>
      </c>
      <c r="H157" s="21" t="s">
        <v>27</v>
      </c>
      <c r="I157" s="22" t="s">
        <v>28</v>
      </c>
    </row>
    <row r="158" spans="1:15" ht="15.6">
      <c r="A158" s="811" t="s">
        <v>29</v>
      </c>
      <c r="B158" s="811"/>
      <c r="C158" s="811"/>
      <c r="D158" s="811"/>
      <c r="E158" s="811"/>
      <c r="F158" s="22"/>
      <c r="G158" s="23"/>
      <c r="H158" s="720"/>
      <c r="I158" s="25">
        <f>ROUND(I184*0.05,)</f>
        <v>558</v>
      </c>
    </row>
    <row r="159" spans="1:15" ht="15.6">
      <c r="A159" s="823" t="s">
        <v>898</v>
      </c>
      <c r="B159" s="824"/>
      <c r="C159" s="824"/>
      <c r="D159" s="824"/>
      <c r="E159" s="825"/>
      <c r="F159" s="22" t="s">
        <v>900</v>
      </c>
      <c r="G159" s="26">
        <v>3250</v>
      </c>
      <c r="H159" s="723">
        <v>0.04</v>
      </c>
      <c r="I159" s="27">
        <f>G159*H159</f>
        <v>130</v>
      </c>
    </row>
    <row r="160" spans="1:15" ht="33" customHeight="1">
      <c r="A160" s="901" t="s">
        <v>899</v>
      </c>
      <c r="B160" s="902"/>
      <c r="C160" s="902"/>
      <c r="D160" s="902"/>
      <c r="E160" s="903"/>
      <c r="F160" s="22" t="s">
        <v>900</v>
      </c>
      <c r="G160" s="26">
        <v>750</v>
      </c>
      <c r="H160" s="720">
        <v>2.5000000000000001E-2</v>
      </c>
      <c r="I160" s="27">
        <f>G160*H160</f>
        <v>18.75</v>
      </c>
      <c r="L160" t="s">
        <v>138</v>
      </c>
      <c r="O160">
        <v>24000</v>
      </c>
    </row>
    <row r="161" spans="1:16" ht="15.6">
      <c r="A161" s="904"/>
      <c r="B161" s="905"/>
      <c r="C161" s="905"/>
      <c r="D161" s="905"/>
      <c r="E161" s="906"/>
      <c r="F161" s="28"/>
      <c r="G161" s="29"/>
      <c r="H161" s="23"/>
      <c r="I161" s="27"/>
      <c r="O161">
        <v>4000</v>
      </c>
      <c r="P161" t="s">
        <v>139</v>
      </c>
    </row>
    <row r="162" spans="1:16" ht="15.6">
      <c r="A162" s="12"/>
      <c r="B162" s="13"/>
      <c r="C162" s="13"/>
      <c r="D162" s="13"/>
      <c r="E162" s="13"/>
      <c r="F162" s="13"/>
      <c r="G162" s="30"/>
      <c r="H162" s="31" t="s">
        <v>31</v>
      </c>
      <c r="I162" s="32">
        <f>SUM(I158:I161)</f>
        <v>706.75</v>
      </c>
    </row>
    <row r="163" spans="1:16" ht="15.6">
      <c r="A163" s="15" t="s">
        <v>32</v>
      </c>
      <c r="B163" s="18"/>
      <c r="C163" s="18"/>
      <c r="D163" s="18"/>
      <c r="E163" s="13"/>
      <c r="F163" s="13"/>
      <c r="G163" s="30"/>
      <c r="H163" s="30"/>
      <c r="I163" s="14"/>
    </row>
    <row r="164" spans="1:16" ht="15.6">
      <c r="A164" s="812" t="s">
        <v>25</v>
      </c>
      <c r="B164" s="812"/>
      <c r="C164" s="812"/>
      <c r="D164" s="812"/>
      <c r="E164" s="812"/>
      <c r="F164" s="21" t="s">
        <v>33</v>
      </c>
      <c r="G164" s="33" t="s">
        <v>34</v>
      </c>
      <c r="H164" s="33" t="s">
        <v>35</v>
      </c>
      <c r="I164" s="22" t="s">
        <v>28</v>
      </c>
    </row>
    <row r="165" spans="1:16" ht="35.4" customHeight="1">
      <c r="A165" s="901"/>
      <c r="B165" s="902"/>
      <c r="C165" s="902"/>
      <c r="D165" s="902"/>
      <c r="E165" s="903"/>
      <c r="F165" s="21"/>
      <c r="G165" s="721"/>
      <c r="H165" s="33"/>
      <c r="I165" s="722"/>
    </row>
    <row r="166" spans="1:16" ht="15.6">
      <c r="A166" s="904"/>
      <c r="B166" s="905"/>
      <c r="C166" s="905"/>
      <c r="D166" s="905"/>
      <c r="E166" s="906"/>
      <c r="F166" s="21"/>
      <c r="G166" s="721"/>
      <c r="H166" s="33"/>
      <c r="I166" s="722"/>
    </row>
    <row r="167" spans="1:16" ht="15.6">
      <c r="A167" s="907"/>
      <c r="B167" s="907"/>
      <c r="C167" s="907"/>
      <c r="D167" s="907"/>
      <c r="E167" s="907"/>
      <c r="F167" s="22"/>
      <c r="G167" s="29"/>
      <c r="H167" s="35"/>
      <c r="I167" s="722"/>
    </row>
    <row r="168" spans="1:16" ht="15.6">
      <c r="A168" s="904"/>
      <c r="B168" s="905"/>
      <c r="C168" s="905"/>
      <c r="D168" s="905"/>
      <c r="E168" s="906"/>
      <c r="F168" s="22"/>
      <c r="G168" s="29"/>
      <c r="H168" s="35"/>
      <c r="I168" s="722"/>
    </row>
    <row r="169" spans="1:16" ht="15.6">
      <c r="A169" s="907"/>
      <c r="B169" s="907"/>
      <c r="C169" s="907"/>
      <c r="D169" s="907"/>
      <c r="E169" s="907"/>
      <c r="F169" s="21"/>
      <c r="G169" s="29"/>
      <c r="H169" s="23"/>
      <c r="I169" s="722"/>
    </row>
    <row r="170" spans="1:16" ht="15.6">
      <c r="A170" s="12"/>
      <c r="B170" s="13"/>
      <c r="C170" s="13"/>
      <c r="D170" s="13"/>
      <c r="E170" s="13"/>
      <c r="F170" s="13"/>
      <c r="G170" s="30"/>
      <c r="H170" s="31" t="s">
        <v>31</v>
      </c>
      <c r="I170" s="36">
        <f>SUM(I165:I169)</f>
        <v>0</v>
      </c>
    </row>
    <row r="171" spans="1:16" ht="15.6">
      <c r="A171" s="15" t="s">
        <v>36</v>
      </c>
      <c r="B171" s="18"/>
      <c r="C171" s="18"/>
      <c r="D171" s="18"/>
      <c r="E171" s="13"/>
      <c r="F171" s="13"/>
      <c r="G171" s="13"/>
      <c r="H171" s="13"/>
      <c r="I171" s="14"/>
      <c r="L171" s="220"/>
    </row>
    <row r="172" spans="1:16" ht="15.6">
      <c r="A172" s="812" t="s">
        <v>37</v>
      </c>
      <c r="B172" s="812"/>
      <c r="C172" s="812"/>
      <c r="D172" s="812"/>
      <c r="E172" s="37" t="s">
        <v>38</v>
      </c>
      <c r="F172" s="21" t="s">
        <v>39</v>
      </c>
      <c r="G172" s="21" t="s">
        <v>40</v>
      </c>
      <c r="H172" s="21" t="s">
        <v>41</v>
      </c>
      <c r="I172" s="22" t="s">
        <v>28</v>
      </c>
    </row>
    <row r="173" spans="1:16" ht="15.6">
      <c r="A173" s="811" t="s">
        <v>902</v>
      </c>
      <c r="B173" s="811"/>
      <c r="C173" s="811"/>
      <c r="D173" s="811"/>
      <c r="E173" s="38"/>
      <c r="F173" s="38"/>
      <c r="G173" s="725">
        <v>0.01</v>
      </c>
      <c r="H173" s="39"/>
      <c r="I173" s="25">
        <f>G173*I180</f>
        <v>111.69</v>
      </c>
    </row>
    <row r="174" spans="1:16" ht="15.6">
      <c r="A174" s="811" t="s">
        <v>901</v>
      </c>
      <c r="B174" s="811"/>
      <c r="C174" s="811"/>
      <c r="D174" s="811"/>
      <c r="E174" s="38"/>
      <c r="F174" s="38"/>
      <c r="G174" s="726">
        <v>0.02</v>
      </c>
      <c r="H174" s="38">
        <v>45000</v>
      </c>
      <c r="I174" s="34">
        <f>G174*H174</f>
        <v>900</v>
      </c>
    </row>
    <row r="175" spans="1:16" ht="15.6">
      <c r="A175" s="811"/>
      <c r="B175" s="811"/>
      <c r="C175" s="811"/>
      <c r="D175" s="811"/>
      <c r="E175" s="38"/>
      <c r="F175" s="38"/>
      <c r="G175" s="38"/>
      <c r="H175" s="38"/>
      <c r="I175" s="34"/>
      <c r="K175" s="222">
        <v>5.3844192945383243E-2</v>
      </c>
    </row>
    <row r="176" spans="1:16" ht="15.6">
      <c r="A176" s="812"/>
      <c r="B176" s="812"/>
      <c r="C176" s="812"/>
      <c r="D176" s="812"/>
      <c r="E176" s="38"/>
      <c r="F176" s="38"/>
      <c r="G176" s="38"/>
      <c r="H176" s="38"/>
      <c r="I176" s="34"/>
    </row>
    <row r="177" spans="1:13" ht="15.6">
      <c r="A177" s="12"/>
      <c r="B177" s="13"/>
      <c r="C177" s="13"/>
      <c r="D177" s="13"/>
      <c r="E177" s="13"/>
      <c r="F177" s="13"/>
      <c r="G177" s="13"/>
      <c r="H177" s="31" t="s">
        <v>31</v>
      </c>
      <c r="I177" s="36">
        <f>SUM(I173:I176)</f>
        <v>1011.69</v>
      </c>
      <c r="M177" s="219">
        <f>+I173/I162</f>
        <v>0.1580332507958967</v>
      </c>
    </row>
    <row r="178" spans="1:13" ht="15.6">
      <c r="A178" s="15" t="s">
        <v>43</v>
      </c>
      <c r="B178" s="18"/>
      <c r="C178" s="18"/>
      <c r="D178" s="18"/>
      <c r="E178" s="13"/>
      <c r="F178" s="13"/>
      <c r="G178" s="13"/>
      <c r="H178" s="13"/>
      <c r="I178" s="14"/>
    </row>
    <row r="179" spans="1:13" ht="15.6">
      <c r="A179" s="812" t="s">
        <v>44</v>
      </c>
      <c r="B179" s="812"/>
      <c r="C179" s="812"/>
      <c r="D179" s="812"/>
      <c r="E179" s="21"/>
      <c r="F179" s="816" t="s">
        <v>45</v>
      </c>
      <c r="G179" s="816"/>
      <c r="H179" s="21" t="s">
        <v>27</v>
      </c>
      <c r="I179" s="22" t="s">
        <v>28</v>
      </c>
    </row>
    <row r="180" spans="1:13" ht="15.6">
      <c r="A180" s="812" t="str">
        <f>CUADRILLA!B14</f>
        <v xml:space="preserve">CUADRILLA 3 </v>
      </c>
      <c r="B180" s="812"/>
      <c r="C180" s="812"/>
      <c r="D180" s="812"/>
      <c r="E180" s="23"/>
      <c r="F180" s="911">
        <f>CUADRILLA!C14</f>
        <v>279232.79444444447</v>
      </c>
      <c r="G180" s="911"/>
      <c r="H180" s="24">
        <v>25</v>
      </c>
      <c r="I180" s="40">
        <f>ROUND(F180/H180,)</f>
        <v>11169</v>
      </c>
    </row>
    <row r="181" spans="1:13" ht="15.6">
      <c r="A181" s="812"/>
      <c r="B181" s="812"/>
      <c r="C181" s="812"/>
      <c r="D181" s="812"/>
      <c r="E181" s="23"/>
      <c r="F181" s="822"/>
      <c r="G181" s="822"/>
      <c r="H181" s="24"/>
      <c r="I181" s="34"/>
    </row>
    <row r="182" spans="1:13" ht="15.6">
      <c r="A182" s="812"/>
      <c r="B182" s="812"/>
      <c r="C182" s="812"/>
      <c r="D182" s="812"/>
      <c r="E182" s="23"/>
      <c r="F182" s="822"/>
      <c r="G182" s="822"/>
      <c r="H182" s="24"/>
      <c r="I182" s="34"/>
    </row>
    <row r="183" spans="1:13" ht="15.6">
      <c r="A183" s="812"/>
      <c r="B183" s="812"/>
      <c r="C183" s="812"/>
      <c r="D183" s="812"/>
      <c r="E183" s="23"/>
      <c r="F183" s="822"/>
      <c r="G183" s="822"/>
      <c r="H183" s="41"/>
      <c r="I183" s="42"/>
    </row>
    <row r="184" spans="1:13" ht="15.6">
      <c r="A184" s="12"/>
      <c r="B184" s="13"/>
      <c r="C184" s="13"/>
      <c r="D184" s="13"/>
      <c r="E184" s="30"/>
      <c r="F184" s="30"/>
      <c r="G184" s="30"/>
      <c r="H184" s="31" t="s">
        <v>31</v>
      </c>
      <c r="I184" s="36">
        <f>SUM(I180:I183)</f>
        <v>11169</v>
      </c>
    </row>
    <row r="185" spans="1:13" ht="15.6">
      <c r="A185" s="12"/>
      <c r="B185" s="13"/>
      <c r="C185" s="13"/>
      <c r="D185" s="13"/>
      <c r="E185" s="30"/>
      <c r="F185" s="30"/>
      <c r="G185" s="30"/>
      <c r="H185" s="30"/>
      <c r="I185" s="20"/>
    </row>
    <row r="186" spans="1:13" ht="15.6">
      <c r="A186" s="12"/>
      <c r="B186" s="13"/>
      <c r="C186" s="13"/>
      <c r="D186" s="13"/>
      <c r="E186" s="30"/>
      <c r="F186" s="43" t="s">
        <v>46</v>
      </c>
      <c r="G186" s="13"/>
      <c r="H186" s="44"/>
      <c r="I186" s="36">
        <f>+I184+I177+I170+I162</f>
        <v>12887.44</v>
      </c>
    </row>
    <row r="187" spans="1:13" ht="15.6">
      <c r="A187" s="15" t="s">
        <v>47</v>
      </c>
      <c r="B187" s="18"/>
      <c r="C187" s="18"/>
      <c r="D187" s="18"/>
      <c r="E187" s="30"/>
      <c r="F187" s="30"/>
      <c r="G187" s="30"/>
      <c r="H187" s="30"/>
      <c r="I187" s="14"/>
    </row>
    <row r="188" spans="1:13" ht="15.6">
      <c r="A188" s="812" t="s">
        <v>25</v>
      </c>
      <c r="B188" s="812"/>
      <c r="C188" s="812"/>
      <c r="D188" s="812"/>
      <c r="E188" s="812"/>
      <c r="F188" s="812"/>
      <c r="G188" s="812"/>
      <c r="H188" s="33" t="s">
        <v>48</v>
      </c>
      <c r="I188" s="22" t="s">
        <v>49</v>
      </c>
    </row>
    <row r="189" spans="1:13" ht="15.6">
      <c r="A189" s="811" t="s">
        <v>50</v>
      </c>
      <c r="B189" s="811"/>
      <c r="C189" s="811"/>
      <c r="D189" s="811"/>
      <c r="E189" s="811"/>
      <c r="F189" s="811"/>
      <c r="G189" s="811"/>
      <c r="H189" s="45"/>
      <c r="I189" s="34"/>
    </row>
    <row r="190" spans="1:13" ht="15.6">
      <c r="A190" s="811" t="s">
        <v>51</v>
      </c>
      <c r="B190" s="811"/>
      <c r="C190" s="811"/>
      <c r="D190" s="811"/>
      <c r="E190" s="811"/>
      <c r="F190" s="811"/>
      <c r="G190" s="811"/>
      <c r="H190" s="45"/>
      <c r="I190" s="34"/>
    </row>
    <row r="191" spans="1:13" ht="15.6">
      <c r="A191" s="811" t="s">
        <v>52</v>
      </c>
      <c r="B191" s="811"/>
      <c r="C191" s="811"/>
      <c r="D191" s="811"/>
      <c r="E191" s="811"/>
      <c r="F191" s="811"/>
      <c r="G191" s="811"/>
      <c r="H191" s="45"/>
      <c r="I191" s="34"/>
    </row>
    <row r="192" spans="1:13" ht="15.6">
      <c r="A192" s="12"/>
      <c r="B192" s="13"/>
      <c r="C192" s="13"/>
      <c r="D192" s="13"/>
      <c r="E192" s="30"/>
      <c r="F192" s="30"/>
      <c r="G192" s="30"/>
      <c r="H192" s="31" t="s">
        <v>31</v>
      </c>
      <c r="I192" s="36"/>
    </row>
    <row r="193" spans="1:11" ht="15.6">
      <c r="A193" s="12"/>
      <c r="B193" s="13"/>
      <c r="C193" s="13"/>
      <c r="D193" s="13"/>
      <c r="E193" s="30"/>
      <c r="F193" s="30"/>
      <c r="G193" s="30"/>
      <c r="H193" s="46"/>
      <c r="I193" s="47"/>
    </row>
    <row r="194" spans="1:11" ht="15.6">
      <c r="A194" s="12"/>
      <c r="B194" s="13"/>
      <c r="C194" s="13"/>
      <c r="D194" s="13"/>
      <c r="E194" s="30"/>
      <c r="F194" s="43"/>
      <c r="G194" s="44"/>
      <c r="H194" s="48" t="s">
        <v>53</v>
      </c>
      <c r="I194" s="62">
        <f>ROUND((I186+I192),0)</f>
        <v>12887</v>
      </c>
      <c r="K194" s="221">
        <v>15828.472616632831</v>
      </c>
    </row>
    <row r="195" spans="1:11" ht="15.6">
      <c r="A195" s="12"/>
      <c r="B195" s="13"/>
      <c r="C195" s="13"/>
      <c r="D195" s="13"/>
      <c r="E195" s="30"/>
      <c r="F195" s="43"/>
      <c r="G195" s="44"/>
      <c r="H195" s="48"/>
      <c r="I195" s="458"/>
      <c r="K195" s="481"/>
    </row>
    <row r="196" spans="1:11" ht="14.4" customHeight="1">
      <c r="A196" s="833" t="s">
        <v>18</v>
      </c>
      <c r="B196" s="833"/>
      <c r="C196" s="833"/>
      <c r="D196" s="833"/>
      <c r="E196" s="833"/>
      <c r="F196" s="834" t="s">
        <v>19</v>
      </c>
      <c r="G196" s="834"/>
      <c r="H196" s="834"/>
      <c r="I196" s="834"/>
    </row>
    <row r="197" spans="1:11" ht="14.4" customHeight="1">
      <c r="A197" s="833"/>
      <c r="B197" s="833"/>
      <c r="C197" s="833"/>
      <c r="D197" s="833"/>
      <c r="E197" s="833"/>
      <c r="F197" s="834"/>
      <c r="G197" s="834"/>
      <c r="H197" s="834"/>
      <c r="I197" s="834"/>
    </row>
    <row r="198" spans="1:11">
      <c r="A198" s="833"/>
      <c r="B198" s="833"/>
      <c r="C198" s="833"/>
      <c r="D198" s="833"/>
      <c r="E198" s="833"/>
      <c r="F198" s="834"/>
      <c r="G198" s="834"/>
      <c r="H198" s="834"/>
      <c r="I198" s="834"/>
    </row>
    <row r="199" spans="1:11" ht="15.6">
      <c r="A199" s="63"/>
      <c r="B199" s="64"/>
      <c r="C199" s="64"/>
      <c r="D199" s="64"/>
      <c r="E199" s="64"/>
      <c r="F199" s="65"/>
      <c r="G199" s="65"/>
      <c r="H199" s="65"/>
      <c r="I199" s="66"/>
    </row>
    <row r="200" spans="1:11" ht="23.25" customHeight="1">
      <c r="A200" s="15" t="s">
        <v>20</v>
      </c>
      <c r="B200" s="835" t="str">
        <f>B5</f>
        <v xml:space="preserve">ADECUCACION CIUDADELA EDUCATIVA DEL MUNICIPIO DE CAUCASIA DEPARTAMENTO DE ANTIOQUIA </v>
      </c>
      <c r="C200" s="835"/>
      <c r="D200" s="835"/>
      <c r="E200" s="835"/>
      <c r="F200" s="835"/>
      <c r="G200" s="835"/>
      <c r="H200" s="835"/>
      <c r="I200" s="836"/>
    </row>
    <row r="201" spans="1:11" ht="15.6">
      <c r="A201" s="12" t="s">
        <v>21</v>
      </c>
      <c r="B201" s="835"/>
      <c r="C201" s="835"/>
      <c r="D201" s="835"/>
      <c r="E201" s="835"/>
      <c r="F201" s="835"/>
      <c r="G201" s="835"/>
      <c r="H201" s="835"/>
      <c r="I201" s="836"/>
    </row>
    <row r="202" spans="1:11" ht="25.5" customHeight="1">
      <c r="A202" s="67" t="s">
        <v>90</v>
      </c>
      <c r="B202" s="837" t="str">
        <f>'PRESUPUESTO DEF'!B16</f>
        <v>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v>
      </c>
      <c r="C202" s="837"/>
      <c r="D202" s="837"/>
      <c r="E202" s="837"/>
      <c r="F202" s="837"/>
      <c r="G202" s="837"/>
      <c r="H202" s="837"/>
      <c r="I202" s="838"/>
    </row>
    <row r="203" spans="1:11" ht="14.4" customHeight="1">
      <c r="A203" s="839" t="str">
        <f>'presupuesto completo '!A13</f>
        <v>2.1</v>
      </c>
      <c r="B203" s="837"/>
      <c r="C203" s="837"/>
      <c r="D203" s="837"/>
      <c r="E203" s="837"/>
      <c r="F203" s="837"/>
      <c r="G203" s="837"/>
      <c r="H203" s="837"/>
      <c r="I203" s="838"/>
    </row>
    <row r="204" spans="1:11">
      <c r="A204" s="839"/>
      <c r="B204" s="837"/>
      <c r="C204" s="837"/>
      <c r="D204" s="837"/>
      <c r="E204" s="837"/>
      <c r="F204" s="837"/>
      <c r="G204" s="837"/>
      <c r="H204" s="837"/>
      <c r="I204" s="838"/>
    </row>
    <row r="205" spans="1:11" ht="15.6">
      <c r="A205" s="68"/>
      <c r="B205" s="840"/>
      <c r="C205" s="840"/>
      <c r="D205" s="840"/>
      <c r="E205" s="840"/>
      <c r="F205" s="840"/>
      <c r="G205" s="840"/>
      <c r="H205" s="840"/>
      <c r="I205" s="841"/>
    </row>
    <row r="206" spans="1:11" ht="15.6">
      <c r="A206" s="15"/>
      <c r="B206" s="18"/>
      <c r="C206" s="18"/>
      <c r="D206" s="13"/>
      <c r="E206" s="13"/>
      <c r="F206" s="13"/>
      <c r="G206" s="13"/>
      <c r="H206" s="69" t="s">
        <v>23</v>
      </c>
      <c r="I206" s="70" t="str">
        <f>'PRESUPUESTO DEF'!C16</f>
        <v>ML</v>
      </c>
    </row>
    <row r="207" spans="1:11" ht="15.6">
      <c r="A207" s="15" t="s">
        <v>24</v>
      </c>
      <c r="B207" s="18"/>
      <c r="C207" s="18"/>
      <c r="D207" s="18"/>
      <c r="E207" s="13"/>
      <c r="F207" s="13"/>
      <c r="G207" s="13"/>
      <c r="H207" s="71"/>
      <c r="I207" s="47"/>
    </row>
    <row r="208" spans="1:11" ht="15.6">
      <c r="A208" s="812" t="s">
        <v>25</v>
      </c>
      <c r="B208" s="812"/>
      <c r="C208" s="812"/>
      <c r="D208" s="812"/>
      <c r="E208" s="812"/>
      <c r="F208" s="21" t="s">
        <v>9</v>
      </c>
      <c r="G208" s="21" t="s">
        <v>26</v>
      </c>
      <c r="H208" s="72" t="s">
        <v>27</v>
      </c>
      <c r="I208" s="73" t="s">
        <v>28</v>
      </c>
    </row>
    <row r="209" spans="1:14" ht="15.6">
      <c r="A209" s="823" t="s">
        <v>29</v>
      </c>
      <c r="B209" s="824"/>
      <c r="C209" s="824"/>
      <c r="D209" s="824"/>
      <c r="E209" s="825"/>
      <c r="F209" s="22"/>
      <c r="G209" s="74"/>
      <c r="H209" s="75"/>
      <c r="I209" s="25">
        <f>ROUND(I237*0.05,)</f>
        <v>931</v>
      </c>
    </row>
    <row r="210" spans="1:14" ht="15.6">
      <c r="A210" s="823" t="s">
        <v>898</v>
      </c>
      <c r="B210" s="824"/>
      <c r="C210" s="824"/>
      <c r="D210" s="824"/>
      <c r="E210" s="825"/>
      <c r="F210" s="22" t="s">
        <v>900</v>
      </c>
      <c r="G210" s="26">
        <v>3250</v>
      </c>
      <c r="H210" s="727">
        <v>0.1</v>
      </c>
      <c r="I210" s="76">
        <f>G210*H210</f>
        <v>325</v>
      </c>
    </row>
    <row r="211" spans="1:14" ht="30.6" customHeight="1">
      <c r="A211" s="874" t="s">
        <v>899</v>
      </c>
      <c r="B211" s="875"/>
      <c r="C211" s="875"/>
      <c r="D211" s="875"/>
      <c r="E211" s="876"/>
      <c r="F211" s="22" t="s">
        <v>900</v>
      </c>
      <c r="G211" s="26">
        <v>750</v>
      </c>
      <c r="H211" s="727">
        <v>0.2</v>
      </c>
      <c r="I211" s="76">
        <f>G211*H211</f>
        <v>150</v>
      </c>
    </row>
    <row r="212" spans="1:14" ht="15.6">
      <c r="A212" s="823"/>
      <c r="B212" s="824"/>
      <c r="C212" s="824"/>
      <c r="D212" s="824"/>
      <c r="E212" s="825"/>
      <c r="F212" s="22"/>
      <c r="G212" s="74"/>
      <c r="H212" s="75"/>
      <c r="I212" s="76"/>
      <c r="N212">
        <f>1/40</f>
        <v>2.5000000000000001E-2</v>
      </c>
    </row>
    <row r="213" spans="1:14" ht="15.6">
      <c r="A213" s="823"/>
      <c r="B213" s="824"/>
      <c r="C213" s="824"/>
      <c r="D213" s="824"/>
      <c r="E213" s="825"/>
      <c r="F213" s="22"/>
      <c r="G213" s="74"/>
      <c r="H213" s="75"/>
      <c r="I213" s="76"/>
    </row>
    <row r="214" spans="1:14" ht="15.6">
      <c r="A214" s="823"/>
      <c r="B214" s="824"/>
      <c r="C214" s="824"/>
      <c r="D214" s="824"/>
      <c r="E214" s="825"/>
      <c r="F214" s="22"/>
      <c r="G214" s="74"/>
      <c r="H214" s="75"/>
      <c r="I214" s="76"/>
    </row>
    <row r="215" spans="1:14" ht="15.6">
      <c r="A215" s="823"/>
      <c r="B215" s="824"/>
      <c r="C215" s="824"/>
      <c r="D215" s="824"/>
      <c r="E215" s="825"/>
      <c r="F215" s="22"/>
      <c r="G215" s="74"/>
      <c r="H215" s="75"/>
      <c r="I215" s="76"/>
    </row>
    <row r="216" spans="1:14" ht="15.6">
      <c r="A216" s="12"/>
      <c r="B216" s="13"/>
      <c r="C216" s="13"/>
      <c r="D216" s="13"/>
      <c r="E216" s="13"/>
      <c r="F216" s="13"/>
      <c r="G216" s="30"/>
      <c r="H216" s="69" t="s">
        <v>31</v>
      </c>
      <c r="I216" s="593">
        <f>ROUND((SUM(I209:I215)),2)</f>
        <v>1406</v>
      </c>
    </row>
    <row r="217" spans="1:14" ht="15.6">
      <c r="A217" s="15" t="s">
        <v>32</v>
      </c>
      <c r="B217" s="18"/>
      <c r="C217" s="18"/>
      <c r="D217" s="18"/>
      <c r="E217" s="13"/>
      <c r="F217" s="13"/>
      <c r="G217" s="30"/>
      <c r="H217" s="71"/>
      <c r="I217" s="47"/>
    </row>
    <row r="218" spans="1:14" ht="15.6" customHeight="1">
      <c r="A218" s="812" t="s">
        <v>25</v>
      </c>
      <c r="B218" s="812"/>
      <c r="C218" s="812"/>
      <c r="D218" s="812"/>
      <c r="E218" s="812"/>
      <c r="F218" s="21" t="s">
        <v>33</v>
      </c>
      <c r="G218" s="33" t="s">
        <v>34</v>
      </c>
      <c r="H218" s="72" t="s">
        <v>35</v>
      </c>
      <c r="I218" s="73" t="s">
        <v>28</v>
      </c>
      <c r="M218">
        <f>0.16*6*2+0.06*6*4</f>
        <v>3.36</v>
      </c>
      <c r="N218">
        <f>+M218*N212</f>
        <v>8.4000000000000005E-2</v>
      </c>
    </row>
    <row r="219" spans="1:14" ht="15.6" customHeight="1">
      <c r="A219" s="894" t="s">
        <v>903</v>
      </c>
      <c r="B219" s="894"/>
      <c r="C219" s="894"/>
      <c r="D219" s="894"/>
      <c r="E219" s="895"/>
      <c r="F219" s="21" t="s">
        <v>95</v>
      </c>
      <c r="G219" s="74">
        <v>60000</v>
      </c>
      <c r="H219" s="77">
        <v>1.1000000000000001</v>
      </c>
      <c r="I219" s="25">
        <f>ROUND(G219*H219,)</f>
        <v>66000</v>
      </c>
    </row>
    <row r="220" spans="1:14" ht="32.4" customHeight="1">
      <c r="A220" s="896" t="s">
        <v>904</v>
      </c>
      <c r="B220" s="896"/>
      <c r="C220" s="896"/>
      <c r="D220" s="896"/>
      <c r="E220" s="897"/>
      <c r="F220" s="21" t="s">
        <v>566</v>
      </c>
      <c r="G220" s="74">
        <v>22000</v>
      </c>
      <c r="H220" s="78">
        <v>0.16669999999999999</v>
      </c>
      <c r="I220" s="25">
        <f t="shared" ref="I220:I225" si="1">ROUND(G220*H220,)</f>
        <v>3667</v>
      </c>
    </row>
    <row r="221" spans="1:14" ht="15.6" customHeight="1">
      <c r="A221" s="896" t="s">
        <v>905</v>
      </c>
      <c r="B221" s="896"/>
      <c r="C221" s="896"/>
      <c r="D221" s="896"/>
      <c r="E221" s="897"/>
      <c r="F221" s="21" t="s">
        <v>566</v>
      </c>
      <c r="G221" s="74">
        <v>2100</v>
      </c>
      <c r="H221" s="79">
        <v>1</v>
      </c>
      <c r="I221" s="25">
        <f t="shared" si="1"/>
        <v>2100</v>
      </c>
    </row>
    <row r="222" spans="1:14" ht="15.6">
      <c r="A222" s="896" t="s">
        <v>906</v>
      </c>
      <c r="B222" s="896"/>
      <c r="C222" s="896"/>
      <c r="D222" s="896"/>
      <c r="E222" s="898"/>
      <c r="F222" s="80" t="s">
        <v>97</v>
      </c>
      <c r="G222" s="74">
        <v>74900</v>
      </c>
      <c r="H222" s="77">
        <v>0.05</v>
      </c>
      <c r="I222" s="25">
        <f t="shared" si="1"/>
        <v>3745</v>
      </c>
    </row>
    <row r="223" spans="1:14" ht="15.6">
      <c r="A223" s="896" t="s">
        <v>907</v>
      </c>
      <c r="B223" s="896"/>
      <c r="C223" s="896"/>
      <c r="D223" s="896"/>
      <c r="E223" s="898"/>
      <c r="F223" s="80" t="s">
        <v>97</v>
      </c>
      <c r="G223" s="74">
        <v>109900</v>
      </c>
      <c r="H223" s="77">
        <v>8.5000000000000006E-2</v>
      </c>
      <c r="I223" s="25">
        <f t="shared" si="1"/>
        <v>9342</v>
      </c>
    </row>
    <row r="224" spans="1:14" ht="15.6">
      <c r="A224" s="896" t="s">
        <v>908</v>
      </c>
      <c r="B224" s="896"/>
      <c r="C224" s="896"/>
      <c r="D224" s="896"/>
      <c r="E224" s="897"/>
      <c r="F224" s="21" t="s">
        <v>97</v>
      </c>
      <c r="G224" s="74">
        <v>55800</v>
      </c>
      <c r="H224" s="77">
        <v>0.05</v>
      </c>
      <c r="I224" s="25">
        <f t="shared" si="1"/>
        <v>2790</v>
      </c>
    </row>
    <row r="225" spans="1:9" ht="15.6" customHeight="1">
      <c r="A225" s="899" t="s">
        <v>909</v>
      </c>
      <c r="B225" s="899"/>
      <c r="C225" s="899"/>
      <c r="D225" s="899"/>
      <c r="E225" s="900"/>
      <c r="F225" s="21" t="s">
        <v>910</v>
      </c>
      <c r="G225" s="74">
        <v>12450</v>
      </c>
      <c r="H225" s="79">
        <v>0.01</v>
      </c>
      <c r="I225" s="25">
        <f t="shared" si="1"/>
        <v>125</v>
      </c>
    </row>
    <row r="226" spans="1:9" ht="15.6">
      <c r="A226" s="12"/>
      <c r="B226" s="13"/>
      <c r="C226" s="13"/>
      <c r="D226" s="13"/>
      <c r="E226" s="13"/>
      <c r="F226" s="13"/>
      <c r="G226" s="30"/>
      <c r="H226" s="69" t="s">
        <v>31</v>
      </c>
      <c r="I226" s="62">
        <f>ROUND((SUM(I219:I225)),2)</f>
        <v>87769</v>
      </c>
    </row>
    <row r="227" spans="1:9" ht="15.6">
      <c r="A227" s="15" t="s">
        <v>36</v>
      </c>
      <c r="B227" s="18"/>
      <c r="C227" s="18"/>
      <c r="D227" s="18"/>
      <c r="E227" s="13"/>
      <c r="F227" s="13"/>
      <c r="G227" s="13"/>
      <c r="H227" s="71"/>
      <c r="I227" s="47"/>
    </row>
    <row r="228" spans="1:9" ht="15.6">
      <c r="A228" s="812" t="s">
        <v>37</v>
      </c>
      <c r="B228" s="812"/>
      <c r="C228" s="812"/>
      <c r="D228" s="812"/>
      <c r="E228" s="37" t="s">
        <v>38</v>
      </c>
      <c r="F228" s="21" t="s">
        <v>39</v>
      </c>
      <c r="G228" s="21" t="s">
        <v>40</v>
      </c>
      <c r="H228" s="72" t="s">
        <v>41</v>
      </c>
      <c r="I228" s="73" t="s">
        <v>28</v>
      </c>
    </row>
    <row r="229" spans="1:9" ht="15.6">
      <c r="A229" s="811" t="s">
        <v>98</v>
      </c>
      <c r="B229" s="811"/>
      <c r="C229" s="811"/>
      <c r="D229" s="811"/>
      <c r="E229" s="84"/>
      <c r="F229" s="84"/>
      <c r="G229" s="84"/>
      <c r="H229" s="74"/>
      <c r="I229" s="25">
        <f>ROUND(I226*0.05,0)</f>
        <v>4388</v>
      </c>
    </row>
    <row r="230" spans="1:9" ht="15.6">
      <c r="A230" s="811" t="s">
        <v>141</v>
      </c>
      <c r="B230" s="811"/>
      <c r="C230" s="811"/>
      <c r="D230" s="811"/>
      <c r="E230" s="84"/>
      <c r="F230" s="84"/>
      <c r="G230" s="84"/>
      <c r="H230" s="74"/>
      <c r="I230" s="25"/>
    </row>
    <row r="231" spans="1:9" ht="15.6">
      <c r="A231" s="811"/>
      <c r="B231" s="811"/>
      <c r="C231" s="811"/>
      <c r="D231" s="811"/>
      <c r="E231" s="84"/>
      <c r="F231" s="84"/>
      <c r="G231" s="84"/>
      <c r="H231" s="74"/>
      <c r="I231" s="25"/>
    </row>
    <row r="232" spans="1:9" ht="15.6">
      <c r="A232" s="12"/>
      <c r="B232" s="13"/>
      <c r="C232" s="13"/>
      <c r="D232" s="13"/>
      <c r="E232" s="13"/>
      <c r="F232" s="13"/>
      <c r="G232" s="13"/>
      <c r="H232" s="69" t="s">
        <v>31</v>
      </c>
      <c r="I232" s="62">
        <f>ROUND((SUM(I229:I231)),2)</f>
        <v>4388</v>
      </c>
    </row>
    <row r="233" spans="1:9" ht="15.6">
      <c r="A233" s="15" t="s">
        <v>43</v>
      </c>
      <c r="B233" s="18"/>
      <c r="C233" s="18"/>
      <c r="D233" s="18"/>
      <c r="E233" s="13"/>
      <c r="F233" s="13"/>
      <c r="G233" s="13"/>
      <c r="H233" s="71"/>
      <c r="I233" s="47"/>
    </row>
    <row r="234" spans="1:9" ht="15.6">
      <c r="A234" s="812" t="s">
        <v>44</v>
      </c>
      <c r="B234" s="812"/>
      <c r="C234" s="812"/>
      <c r="D234" s="812"/>
      <c r="E234" s="21" t="s">
        <v>99</v>
      </c>
      <c r="F234" s="816" t="s">
        <v>45</v>
      </c>
      <c r="G234" s="816"/>
      <c r="H234" s="72" t="s">
        <v>27</v>
      </c>
      <c r="I234" s="73" t="s">
        <v>28</v>
      </c>
    </row>
    <row r="235" spans="1:9" ht="15.6">
      <c r="A235" s="812" t="str">
        <f>CUADRILLA!B14</f>
        <v xml:space="preserve">CUADRILLA 3 </v>
      </c>
      <c r="B235" s="812"/>
      <c r="C235" s="812"/>
      <c r="D235" s="812"/>
      <c r="E235" s="85">
        <v>1</v>
      </c>
      <c r="F235" s="889">
        <f>CUADRILLA!C14</f>
        <v>279232.79444444447</v>
      </c>
      <c r="G235" s="889"/>
      <c r="H235" s="72">
        <v>15</v>
      </c>
      <c r="I235" s="25">
        <f>ROUND(F235/H235,)</f>
        <v>18616</v>
      </c>
    </row>
    <row r="236" spans="1:9" ht="15.6">
      <c r="A236" s="812"/>
      <c r="B236" s="812"/>
      <c r="C236" s="812"/>
      <c r="D236" s="812"/>
      <c r="E236" s="85"/>
      <c r="F236" s="889"/>
      <c r="G236" s="889"/>
      <c r="H236" s="77"/>
      <c r="I236" s="25"/>
    </row>
    <row r="237" spans="1:9" ht="15.6">
      <c r="A237" s="12"/>
      <c r="B237" s="13"/>
      <c r="C237" s="13"/>
      <c r="D237" s="13"/>
      <c r="E237" s="30"/>
      <c r="F237" s="86"/>
      <c r="G237" s="30"/>
      <c r="H237" s="69" t="s">
        <v>31</v>
      </c>
      <c r="I237" s="62">
        <f>ROUND((SUM(I235:I236)),2)</f>
        <v>18616</v>
      </c>
    </row>
    <row r="238" spans="1:9" ht="15.6">
      <c r="A238" s="12"/>
      <c r="B238" s="13"/>
      <c r="C238" s="13"/>
      <c r="D238" s="13"/>
      <c r="E238" s="30"/>
      <c r="F238" s="30"/>
      <c r="G238" s="30"/>
      <c r="H238" s="71"/>
      <c r="I238" s="70"/>
    </row>
    <row r="239" spans="1:9" ht="15.6">
      <c r="A239" s="12"/>
      <c r="B239" s="13"/>
      <c r="C239" s="13"/>
      <c r="D239" s="13"/>
      <c r="E239" s="30"/>
      <c r="F239" s="43" t="s">
        <v>46</v>
      </c>
      <c r="G239" s="13"/>
      <c r="H239" s="87"/>
      <c r="I239" s="62">
        <f>+I237+I232+I226+I216</f>
        <v>112179</v>
      </c>
    </row>
    <row r="240" spans="1:9" ht="15.6">
      <c r="A240" s="15" t="s">
        <v>47</v>
      </c>
      <c r="B240" s="18"/>
      <c r="C240" s="18"/>
      <c r="D240" s="18"/>
      <c r="E240" s="30"/>
      <c r="F240" s="30"/>
      <c r="G240" s="30"/>
      <c r="H240" s="71"/>
      <c r="I240" s="47"/>
    </row>
    <row r="241" spans="1:9" ht="15.6">
      <c r="A241" s="812" t="s">
        <v>25</v>
      </c>
      <c r="B241" s="812"/>
      <c r="C241" s="812"/>
      <c r="D241" s="812"/>
      <c r="E241" s="812"/>
      <c r="F241" s="812"/>
      <c r="G241" s="812"/>
      <c r="H241" s="72" t="s">
        <v>48</v>
      </c>
      <c r="I241" s="73" t="s">
        <v>49</v>
      </c>
    </row>
    <row r="242" spans="1:9" ht="15.6">
      <c r="A242" s="811" t="s">
        <v>50</v>
      </c>
      <c r="B242" s="811"/>
      <c r="C242" s="811"/>
      <c r="D242" s="811"/>
      <c r="E242" s="811"/>
      <c r="F242" s="811"/>
      <c r="G242" s="811"/>
      <c r="H242" s="88"/>
      <c r="I242" s="25"/>
    </row>
    <row r="243" spans="1:9" ht="15.6">
      <c r="A243" s="811" t="s">
        <v>51</v>
      </c>
      <c r="B243" s="811"/>
      <c r="C243" s="811"/>
      <c r="D243" s="811"/>
      <c r="E243" s="811"/>
      <c r="F243" s="811"/>
      <c r="G243" s="811"/>
      <c r="H243" s="88"/>
      <c r="I243" s="25"/>
    </row>
    <row r="244" spans="1:9" ht="15.6">
      <c r="A244" s="811" t="s">
        <v>52</v>
      </c>
      <c r="B244" s="811"/>
      <c r="C244" s="811"/>
      <c r="D244" s="811"/>
      <c r="E244" s="811"/>
      <c r="F244" s="811"/>
      <c r="G244" s="811"/>
      <c r="H244" s="88"/>
      <c r="I244" s="25"/>
    </row>
    <row r="245" spans="1:9" ht="15.6">
      <c r="A245" s="12"/>
      <c r="B245" s="13"/>
      <c r="C245" s="13"/>
      <c r="D245" s="13"/>
      <c r="E245" s="30"/>
      <c r="F245" s="30"/>
      <c r="G245" s="30"/>
      <c r="H245" s="69" t="s">
        <v>31</v>
      </c>
      <c r="I245" s="62">
        <f>ROUND((SUM(I242:I244)),0)</f>
        <v>0</v>
      </c>
    </row>
    <row r="246" spans="1:9" ht="15.6">
      <c r="A246" s="12"/>
      <c r="B246" s="13"/>
      <c r="C246" s="13"/>
      <c r="D246" s="13"/>
      <c r="E246" s="30"/>
      <c r="F246" s="30"/>
      <c r="G246" s="30"/>
      <c r="H246" s="71"/>
      <c r="I246" s="47"/>
    </row>
    <row r="247" spans="1:9" ht="15.6">
      <c r="A247" s="12"/>
      <c r="B247" s="13"/>
      <c r="C247" s="13"/>
      <c r="D247" s="13"/>
      <c r="E247" s="30"/>
      <c r="F247" s="43"/>
      <c r="G247" s="44"/>
      <c r="H247" s="89" t="s">
        <v>53</v>
      </c>
      <c r="I247" s="62">
        <f>ROUND((I239+I245),0)</f>
        <v>112179</v>
      </c>
    </row>
    <row r="248" spans="1:9" ht="15.6">
      <c r="A248" s="12"/>
      <c r="B248" s="13"/>
      <c r="C248" s="13"/>
      <c r="D248" s="13"/>
      <c r="E248" s="30"/>
      <c r="F248" s="43"/>
      <c r="G248" s="44"/>
      <c r="H248" s="89"/>
      <c r="I248" s="458"/>
    </row>
    <row r="249" spans="1:9" ht="14.4" customHeight="1">
      <c r="A249" s="833" t="s">
        <v>18</v>
      </c>
      <c r="B249" s="833"/>
      <c r="C249" s="833"/>
      <c r="D249" s="833"/>
      <c r="E249" s="833"/>
      <c r="F249" s="834" t="s">
        <v>19</v>
      </c>
      <c r="G249" s="834"/>
      <c r="H249" s="834"/>
      <c r="I249" s="834"/>
    </row>
    <row r="250" spans="1:9" ht="14.4" customHeight="1">
      <c r="A250" s="833"/>
      <c r="B250" s="833"/>
      <c r="C250" s="833"/>
      <c r="D250" s="833"/>
      <c r="E250" s="833"/>
      <c r="F250" s="834"/>
      <c r="G250" s="834"/>
      <c r="H250" s="834"/>
      <c r="I250" s="834"/>
    </row>
    <row r="251" spans="1:9">
      <c r="A251" s="833"/>
      <c r="B251" s="833"/>
      <c r="C251" s="833"/>
      <c r="D251" s="833"/>
      <c r="E251" s="833"/>
      <c r="F251" s="834"/>
      <c r="G251" s="834"/>
      <c r="H251" s="834"/>
      <c r="I251" s="834"/>
    </row>
    <row r="252" spans="1:9" ht="15.6">
      <c r="A252" s="63"/>
      <c r="B252" s="64"/>
      <c r="C252" s="64"/>
      <c r="D252" s="64"/>
      <c r="E252" s="64"/>
      <c r="F252" s="65"/>
      <c r="G252" s="65"/>
      <c r="H252" s="65"/>
      <c r="I252" s="66"/>
    </row>
    <row r="253" spans="1:9" ht="23.25" customHeight="1">
      <c r="A253" s="15" t="s">
        <v>20</v>
      </c>
      <c r="B253" s="835" t="str">
        <f>B200</f>
        <v xml:space="preserve">ADECUCACION CIUDADELA EDUCATIVA DEL MUNICIPIO DE CAUCASIA DEPARTAMENTO DE ANTIOQUIA </v>
      </c>
      <c r="C253" s="835"/>
      <c r="D253" s="835"/>
      <c r="E253" s="835"/>
      <c r="F253" s="835"/>
      <c r="G253" s="835"/>
      <c r="H253" s="835"/>
      <c r="I253" s="836"/>
    </row>
    <row r="254" spans="1:9" ht="15.6">
      <c r="A254" s="12" t="s">
        <v>21</v>
      </c>
      <c r="B254" s="835"/>
      <c r="C254" s="835"/>
      <c r="D254" s="835"/>
      <c r="E254" s="835"/>
      <c r="F254" s="835"/>
      <c r="G254" s="835"/>
      <c r="H254" s="835"/>
      <c r="I254" s="836"/>
    </row>
    <row r="255" spans="1:9" ht="25.5" customHeight="1">
      <c r="A255" s="67" t="s">
        <v>90</v>
      </c>
      <c r="B255" s="837" t="str">
        <f>'PRESUPUESTO DEF'!B17</f>
        <v>Suministro e instalación de CIELO FALSO EN PVC. Incluye estructura.</v>
      </c>
      <c r="C255" s="837"/>
      <c r="D255" s="837"/>
      <c r="E255" s="837"/>
      <c r="F255" s="837"/>
      <c r="G255" s="837"/>
      <c r="H255" s="837"/>
      <c r="I255" s="838"/>
    </row>
    <row r="256" spans="1:9" ht="14.4" customHeight="1">
      <c r="A256" s="839" t="str">
        <f>'PRESUPUESTO DEF'!A17</f>
        <v>2.2</v>
      </c>
      <c r="B256" s="837"/>
      <c r="C256" s="837"/>
      <c r="D256" s="837"/>
      <c r="E256" s="837"/>
      <c r="F256" s="837"/>
      <c r="G256" s="837"/>
      <c r="H256" s="837"/>
      <c r="I256" s="838"/>
    </row>
    <row r="257" spans="1:14">
      <c r="A257" s="839"/>
      <c r="B257" s="837"/>
      <c r="C257" s="837"/>
      <c r="D257" s="837"/>
      <c r="E257" s="837"/>
      <c r="F257" s="837"/>
      <c r="G257" s="837"/>
      <c r="H257" s="837"/>
      <c r="I257" s="838"/>
    </row>
    <row r="258" spans="1:14" ht="15.6">
      <c r="A258" s="68"/>
      <c r="B258" s="840"/>
      <c r="C258" s="840"/>
      <c r="D258" s="840"/>
      <c r="E258" s="840"/>
      <c r="F258" s="840"/>
      <c r="G258" s="840"/>
      <c r="H258" s="840"/>
      <c r="I258" s="841"/>
    </row>
    <row r="259" spans="1:14" ht="15.6">
      <c r="A259" s="15"/>
      <c r="B259" s="18"/>
      <c r="C259" s="18"/>
      <c r="D259" s="13"/>
      <c r="E259" s="13"/>
      <c r="F259" s="13"/>
      <c r="G259" s="13"/>
      <c r="H259" s="69" t="s">
        <v>23</v>
      </c>
      <c r="I259" s="70" t="str">
        <f>'PRESUPUESTO DEF'!C17</f>
        <v>M2</v>
      </c>
    </row>
    <row r="260" spans="1:14" ht="15.6">
      <c r="A260" s="15" t="s">
        <v>24</v>
      </c>
      <c r="B260" s="18"/>
      <c r="C260" s="18"/>
      <c r="D260" s="18"/>
      <c r="E260" s="13"/>
      <c r="F260" s="13"/>
      <c r="G260" s="13"/>
      <c r="H260" s="71"/>
      <c r="I260" s="47"/>
    </row>
    <row r="261" spans="1:14" ht="15.6">
      <c r="A261" s="812" t="s">
        <v>25</v>
      </c>
      <c r="B261" s="812"/>
      <c r="C261" s="812"/>
      <c r="D261" s="812"/>
      <c r="E261" s="812"/>
      <c r="F261" s="21" t="s">
        <v>9</v>
      </c>
      <c r="G261" s="21" t="s">
        <v>26</v>
      </c>
      <c r="H261" s="72" t="s">
        <v>27</v>
      </c>
      <c r="I261" s="73" t="s">
        <v>28</v>
      </c>
    </row>
    <row r="262" spans="1:14" ht="15.6">
      <c r="A262" s="823" t="s">
        <v>29</v>
      </c>
      <c r="B262" s="824"/>
      <c r="C262" s="824"/>
      <c r="D262" s="824"/>
      <c r="E262" s="825"/>
      <c r="F262" s="22"/>
      <c r="G262" s="74"/>
      <c r="H262" s="75"/>
      <c r="I262" s="25">
        <f>ROUND(I288*0.05,)</f>
        <v>3490</v>
      </c>
    </row>
    <row r="263" spans="1:14" ht="15.6">
      <c r="A263" s="823" t="s">
        <v>898</v>
      </c>
      <c r="B263" s="824"/>
      <c r="C263" s="824"/>
      <c r="D263" s="824"/>
      <c r="E263" s="825"/>
      <c r="F263" s="22" t="s">
        <v>900</v>
      </c>
      <c r="G263" s="26">
        <v>3250</v>
      </c>
      <c r="H263" s="727">
        <v>0.09</v>
      </c>
      <c r="I263" s="76">
        <f>G263*H263</f>
        <v>292.5</v>
      </c>
    </row>
    <row r="264" spans="1:14" ht="30.6" customHeight="1">
      <c r="A264" s="874" t="s">
        <v>899</v>
      </c>
      <c r="B264" s="875"/>
      <c r="C264" s="875"/>
      <c r="D264" s="875"/>
      <c r="E264" s="876"/>
      <c r="F264" s="22" t="s">
        <v>900</v>
      </c>
      <c r="G264" s="26">
        <v>750</v>
      </c>
      <c r="H264" s="727">
        <v>0.09</v>
      </c>
      <c r="I264" s="76">
        <f>G264*H264</f>
        <v>67.5</v>
      </c>
    </row>
    <row r="265" spans="1:14" ht="15.6">
      <c r="A265" s="823"/>
      <c r="B265" s="824"/>
      <c r="C265" s="824"/>
      <c r="D265" s="824"/>
      <c r="E265" s="825"/>
      <c r="F265" s="22"/>
      <c r="G265" s="74"/>
      <c r="H265" s="75"/>
      <c r="I265" s="76"/>
      <c r="N265">
        <f>1/40</f>
        <v>2.5000000000000001E-2</v>
      </c>
    </row>
    <row r="266" spans="1:14" ht="15.6">
      <c r="A266" s="823"/>
      <c r="B266" s="824"/>
      <c r="C266" s="824"/>
      <c r="D266" s="824"/>
      <c r="E266" s="825"/>
      <c r="F266" s="22"/>
      <c r="G266" s="74"/>
      <c r="H266" s="75"/>
      <c r="I266" s="76"/>
    </row>
    <row r="267" spans="1:14" ht="15.6">
      <c r="A267" s="823"/>
      <c r="B267" s="824"/>
      <c r="C267" s="824"/>
      <c r="D267" s="824"/>
      <c r="E267" s="825"/>
      <c r="F267" s="22"/>
      <c r="G267" s="74"/>
      <c r="H267" s="75"/>
      <c r="I267" s="76"/>
    </row>
    <row r="268" spans="1:14" ht="15.6">
      <c r="A268" s="823"/>
      <c r="B268" s="824"/>
      <c r="C268" s="824"/>
      <c r="D268" s="824"/>
      <c r="E268" s="825"/>
      <c r="F268" s="22"/>
      <c r="G268" s="74"/>
      <c r="H268" s="75"/>
      <c r="I268" s="76"/>
    </row>
    <row r="269" spans="1:14" ht="15.6">
      <c r="A269" s="12"/>
      <c r="B269" s="13"/>
      <c r="C269" s="13"/>
      <c r="D269" s="13"/>
      <c r="E269" s="13"/>
      <c r="F269" s="13"/>
      <c r="G269" s="30"/>
      <c r="H269" s="69" t="s">
        <v>31</v>
      </c>
      <c r="I269" s="593">
        <f>ROUND((SUM(I262:I268)),2)</f>
        <v>3850</v>
      </c>
    </row>
    <row r="270" spans="1:14" ht="15.6">
      <c r="A270" s="15" t="s">
        <v>32</v>
      </c>
      <c r="B270" s="18"/>
      <c r="C270" s="18"/>
      <c r="D270" s="18"/>
      <c r="E270" s="13"/>
      <c r="F270" s="13"/>
      <c r="G270" s="30"/>
      <c r="H270" s="71"/>
      <c r="I270" s="47"/>
    </row>
    <row r="271" spans="1:14" ht="15.6" customHeight="1">
      <c r="A271" s="812" t="s">
        <v>25</v>
      </c>
      <c r="B271" s="812"/>
      <c r="C271" s="812"/>
      <c r="D271" s="812"/>
      <c r="E271" s="812"/>
      <c r="F271" s="21" t="s">
        <v>33</v>
      </c>
      <c r="G271" s="33" t="s">
        <v>34</v>
      </c>
      <c r="H271" s="72" t="s">
        <v>35</v>
      </c>
      <c r="I271" s="73" t="s">
        <v>28</v>
      </c>
      <c r="M271">
        <f>0.16*6*2+0.06*6*4</f>
        <v>3.36</v>
      </c>
      <c r="N271">
        <f>+M271*N265</f>
        <v>8.4000000000000005E-2</v>
      </c>
    </row>
    <row r="272" spans="1:14" ht="30.6" customHeight="1">
      <c r="A272" s="917" t="s">
        <v>911</v>
      </c>
      <c r="B272" s="917"/>
      <c r="C272" s="917"/>
      <c r="D272" s="917"/>
      <c r="E272" s="918"/>
      <c r="F272" s="21" t="s">
        <v>93</v>
      </c>
      <c r="G272" s="74">
        <v>82350</v>
      </c>
      <c r="H272" s="77">
        <v>1.05</v>
      </c>
      <c r="I272" s="25">
        <f>ROUND(G272*H272,)</f>
        <v>86468</v>
      </c>
    </row>
    <row r="273" spans="1:9" ht="15.6">
      <c r="A273" s="919" t="s">
        <v>912</v>
      </c>
      <c r="B273" s="919"/>
      <c r="C273" s="919"/>
      <c r="D273" s="919"/>
      <c r="E273" s="920"/>
      <c r="F273" s="21" t="s">
        <v>566</v>
      </c>
      <c r="G273" s="74">
        <v>65</v>
      </c>
      <c r="H273" s="78">
        <v>13</v>
      </c>
      <c r="I273" s="25">
        <f t="shared" ref="I273:I276" si="2">ROUND(G273*H273,)</f>
        <v>845</v>
      </c>
    </row>
    <row r="274" spans="1:9" ht="15.6" customHeight="1">
      <c r="A274" s="919" t="s">
        <v>913</v>
      </c>
      <c r="B274" s="919"/>
      <c r="C274" s="919"/>
      <c r="D274" s="919"/>
      <c r="E274" s="920"/>
      <c r="F274" s="21" t="s">
        <v>566</v>
      </c>
      <c r="G274" s="74">
        <v>43.4</v>
      </c>
      <c r="H274" s="79">
        <v>8</v>
      </c>
      <c r="I274" s="25">
        <f t="shared" si="2"/>
        <v>347</v>
      </c>
    </row>
    <row r="275" spans="1:9" ht="30" customHeight="1">
      <c r="A275" s="919" t="s">
        <v>914</v>
      </c>
      <c r="B275" s="919"/>
      <c r="C275" s="919"/>
      <c r="D275" s="919"/>
      <c r="E275" s="921"/>
      <c r="F275" s="80" t="s">
        <v>594</v>
      </c>
      <c r="G275" s="74">
        <v>2547</v>
      </c>
      <c r="H275" s="77">
        <v>0.84</v>
      </c>
      <c r="I275" s="25">
        <f t="shared" si="2"/>
        <v>2139</v>
      </c>
    </row>
    <row r="276" spans="1:9" ht="27.6" customHeight="1">
      <c r="A276" s="919" t="s">
        <v>915</v>
      </c>
      <c r="B276" s="919"/>
      <c r="C276" s="919"/>
      <c r="D276" s="919"/>
      <c r="E276" s="921"/>
      <c r="F276" s="80" t="s">
        <v>594</v>
      </c>
      <c r="G276" s="74">
        <v>1320.9016393442623</v>
      </c>
      <c r="H276" s="77">
        <v>0.38</v>
      </c>
      <c r="I276" s="25">
        <f t="shared" si="2"/>
        <v>502</v>
      </c>
    </row>
    <row r="277" spans="1:9" ht="15.6">
      <c r="A277" s="12"/>
      <c r="B277" s="13"/>
      <c r="C277" s="13"/>
      <c r="D277" s="13"/>
      <c r="E277" s="13"/>
      <c r="F277" s="13"/>
      <c r="G277" s="30"/>
      <c r="H277" s="69" t="s">
        <v>31</v>
      </c>
      <c r="I277" s="62">
        <f>ROUND((SUM(I272:I276)),2)</f>
        <v>90301</v>
      </c>
    </row>
    <row r="278" spans="1:9" ht="15.6">
      <c r="A278" s="15" t="s">
        <v>36</v>
      </c>
      <c r="B278" s="18"/>
      <c r="C278" s="18"/>
      <c r="D278" s="18"/>
      <c r="E278" s="13"/>
      <c r="F278" s="13"/>
      <c r="G278" s="13"/>
      <c r="H278" s="71"/>
      <c r="I278" s="47"/>
    </row>
    <row r="279" spans="1:9" ht="15.6">
      <c r="A279" s="812" t="s">
        <v>37</v>
      </c>
      <c r="B279" s="812"/>
      <c r="C279" s="812"/>
      <c r="D279" s="812"/>
      <c r="E279" s="37" t="s">
        <v>38</v>
      </c>
      <c r="F279" s="21" t="s">
        <v>39</v>
      </c>
      <c r="G279" s="21" t="s">
        <v>40</v>
      </c>
      <c r="H279" s="72" t="s">
        <v>41</v>
      </c>
      <c r="I279" s="73" t="s">
        <v>28</v>
      </c>
    </row>
    <row r="280" spans="1:9" ht="15.6">
      <c r="A280" s="811" t="s">
        <v>98</v>
      </c>
      <c r="B280" s="811"/>
      <c r="C280" s="811"/>
      <c r="D280" s="811"/>
      <c r="E280" s="84"/>
      <c r="F280" s="84"/>
      <c r="G280" s="84"/>
      <c r="H280" s="74"/>
      <c r="I280" s="25">
        <f>ROUND(I277*0.05,0)</f>
        <v>4515</v>
      </c>
    </row>
    <row r="281" spans="1:9" ht="15.6">
      <c r="A281" s="811" t="s">
        <v>141</v>
      </c>
      <c r="B281" s="811"/>
      <c r="C281" s="811"/>
      <c r="D281" s="811"/>
      <c r="E281" s="84"/>
      <c r="F281" s="84"/>
      <c r="G281" s="84"/>
      <c r="H281" s="74"/>
      <c r="I281" s="25"/>
    </row>
    <row r="282" spans="1:9" ht="15.6">
      <c r="A282" s="811"/>
      <c r="B282" s="811"/>
      <c r="C282" s="811"/>
      <c r="D282" s="811"/>
      <c r="E282" s="84"/>
      <c r="F282" s="84"/>
      <c r="G282" s="84"/>
      <c r="H282" s="74"/>
      <c r="I282" s="25"/>
    </row>
    <row r="283" spans="1:9" ht="15.6">
      <c r="A283" s="12"/>
      <c r="B283" s="13"/>
      <c r="C283" s="13"/>
      <c r="D283" s="13"/>
      <c r="E283" s="13"/>
      <c r="F283" s="13"/>
      <c r="G283" s="13"/>
      <c r="H283" s="69" t="s">
        <v>31</v>
      </c>
      <c r="I283" s="62">
        <f>ROUND((SUM(I280:I282)),2)</f>
        <v>4515</v>
      </c>
    </row>
    <row r="284" spans="1:9" ht="15.6">
      <c r="A284" s="15" t="s">
        <v>43</v>
      </c>
      <c r="B284" s="18"/>
      <c r="C284" s="18"/>
      <c r="D284" s="18"/>
      <c r="E284" s="13"/>
      <c r="F284" s="13"/>
      <c r="G284" s="13"/>
      <c r="H284" s="71"/>
      <c r="I284" s="47"/>
    </row>
    <row r="285" spans="1:9" ht="15.6">
      <c r="A285" s="812" t="s">
        <v>44</v>
      </c>
      <c r="B285" s="812"/>
      <c r="C285" s="812"/>
      <c r="D285" s="812"/>
      <c r="E285" s="21" t="s">
        <v>99</v>
      </c>
      <c r="F285" s="816" t="s">
        <v>45</v>
      </c>
      <c r="G285" s="816"/>
      <c r="H285" s="72" t="s">
        <v>27</v>
      </c>
      <c r="I285" s="73" t="s">
        <v>28</v>
      </c>
    </row>
    <row r="286" spans="1:9" ht="15.6">
      <c r="A286" s="812" t="str">
        <f>CUADRILLA!B14</f>
        <v xml:space="preserve">CUADRILLA 3 </v>
      </c>
      <c r="B286" s="812"/>
      <c r="C286" s="812"/>
      <c r="D286" s="812"/>
      <c r="E286" s="85">
        <v>1</v>
      </c>
      <c r="F286" s="889">
        <f>CUADRILLA!C14</f>
        <v>279232.79444444447</v>
      </c>
      <c r="G286" s="889"/>
      <c r="H286" s="72">
        <v>4</v>
      </c>
      <c r="I286" s="25">
        <f>ROUND(F286/H286,)</f>
        <v>69808</v>
      </c>
    </row>
    <row r="287" spans="1:9" ht="15.6">
      <c r="A287" s="812"/>
      <c r="B287" s="812"/>
      <c r="C287" s="812"/>
      <c r="D287" s="812"/>
      <c r="E287" s="85"/>
      <c r="F287" s="889"/>
      <c r="G287" s="889"/>
      <c r="H287" s="77"/>
      <c r="I287" s="25"/>
    </row>
    <row r="288" spans="1:9" ht="15.6">
      <c r="A288" s="12"/>
      <c r="B288" s="13"/>
      <c r="C288" s="13"/>
      <c r="D288" s="13"/>
      <c r="E288" s="30"/>
      <c r="F288" s="86"/>
      <c r="G288" s="30"/>
      <c r="H288" s="69" t="s">
        <v>31</v>
      </c>
      <c r="I288" s="62">
        <f>ROUND((SUM(I286:I287)),2)</f>
        <v>69808</v>
      </c>
    </row>
    <row r="289" spans="1:9" ht="15.6">
      <c r="A289" s="12"/>
      <c r="B289" s="13"/>
      <c r="C289" s="13"/>
      <c r="D289" s="13"/>
      <c r="E289" s="30"/>
      <c r="F289" s="30"/>
      <c r="G289" s="30"/>
      <c r="H289" s="71"/>
      <c r="I289" s="70"/>
    </row>
    <row r="290" spans="1:9" ht="15.6">
      <c r="A290" s="12"/>
      <c r="B290" s="13"/>
      <c r="C290" s="13"/>
      <c r="D290" s="13"/>
      <c r="E290" s="30"/>
      <c r="F290" s="43" t="s">
        <v>46</v>
      </c>
      <c r="G290" s="13"/>
      <c r="H290" s="87"/>
      <c r="I290" s="62">
        <f>+I288+I283+I277+I269</f>
        <v>168474</v>
      </c>
    </row>
    <row r="291" spans="1:9" ht="15.6">
      <c r="A291" s="15" t="s">
        <v>47</v>
      </c>
      <c r="B291" s="18"/>
      <c r="C291" s="18"/>
      <c r="D291" s="18"/>
      <c r="E291" s="30"/>
      <c r="F291" s="30"/>
      <c r="G291" s="30"/>
      <c r="H291" s="71"/>
      <c r="I291" s="47"/>
    </row>
    <row r="292" spans="1:9" ht="15.6">
      <c r="A292" s="812" t="s">
        <v>25</v>
      </c>
      <c r="B292" s="812"/>
      <c r="C292" s="812"/>
      <c r="D292" s="812"/>
      <c r="E292" s="812"/>
      <c r="F292" s="812"/>
      <c r="G292" s="812"/>
      <c r="H292" s="72" t="s">
        <v>48</v>
      </c>
      <c r="I292" s="73" t="s">
        <v>49</v>
      </c>
    </row>
    <row r="293" spans="1:9" ht="15.6">
      <c r="A293" s="811" t="s">
        <v>50</v>
      </c>
      <c r="B293" s="811"/>
      <c r="C293" s="811"/>
      <c r="D293" s="811"/>
      <c r="E293" s="811"/>
      <c r="F293" s="811"/>
      <c r="G293" s="811"/>
      <c r="H293" s="88"/>
      <c r="I293" s="25"/>
    </row>
    <row r="294" spans="1:9" ht="15.6">
      <c r="A294" s="811" t="s">
        <v>51</v>
      </c>
      <c r="B294" s="811"/>
      <c r="C294" s="811"/>
      <c r="D294" s="811"/>
      <c r="E294" s="811"/>
      <c r="F294" s="811"/>
      <c r="G294" s="811"/>
      <c r="H294" s="88"/>
      <c r="I294" s="25"/>
    </row>
    <row r="295" spans="1:9" ht="15.6">
      <c r="A295" s="811" t="s">
        <v>52</v>
      </c>
      <c r="B295" s="811"/>
      <c r="C295" s="811"/>
      <c r="D295" s="811"/>
      <c r="E295" s="811"/>
      <c r="F295" s="811"/>
      <c r="G295" s="811"/>
      <c r="H295" s="88"/>
      <c r="I295" s="25"/>
    </row>
    <row r="296" spans="1:9" ht="15.6">
      <c r="A296" s="12"/>
      <c r="B296" s="13"/>
      <c r="C296" s="13"/>
      <c r="D296" s="13"/>
      <c r="E296" s="30"/>
      <c r="F296" s="30"/>
      <c r="G296" s="30"/>
      <c r="H296" s="69" t="s">
        <v>31</v>
      </c>
      <c r="I296" s="62">
        <f>ROUND((SUM(I293:I295)),0)</f>
        <v>0</v>
      </c>
    </row>
    <row r="297" spans="1:9" ht="15.6">
      <c r="A297" s="12"/>
      <c r="B297" s="13"/>
      <c r="C297" s="13"/>
      <c r="D297" s="13"/>
      <c r="E297" s="30"/>
      <c r="F297" s="30"/>
      <c r="G297" s="30"/>
      <c r="H297" s="71"/>
      <c r="I297" s="47"/>
    </row>
    <row r="298" spans="1:9" ht="15.6">
      <c r="A298" s="12"/>
      <c r="B298" s="13"/>
      <c r="C298" s="13"/>
      <c r="D298" s="13"/>
      <c r="E298" s="30"/>
      <c r="F298" s="43"/>
      <c r="G298" s="44"/>
      <c r="H298" s="89" t="s">
        <v>53</v>
      </c>
      <c r="I298" s="62">
        <f>ROUND((I290+I296),0)</f>
        <v>168474</v>
      </c>
    </row>
    <row r="299" spans="1:9" ht="15.6">
      <c r="A299" s="12"/>
      <c r="B299" s="13"/>
      <c r="C299" s="13"/>
      <c r="D299" s="13"/>
      <c r="E299" s="30"/>
      <c r="F299" s="43"/>
      <c r="G299" s="44"/>
      <c r="H299" s="89"/>
      <c r="I299" s="458"/>
    </row>
    <row r="300" spans="1:9" ht="14.4" customHeight="1">
      <c r="A300" s="833" t="s">
        <v>18</v>
      </c>
      <c r="B300" s="833"/>
      <c r="C300" s="833"/>
      <c r="D300" s="833"/>
      <c r="E300" s="833"/>
      <c r="F300" s="834" t="s">
        <v>19</v>
      </c>
      <c r="G300" s="834"/>
      <c r="H300" s="834"/>
      <c r="I300" s="834"/>
    </row>
    <row r="301" spans="1:9" ht="14.4" customHeight="1">
      <c r="A301" s="833"/>
      <c r="B301" s="833"/>
      <c r="C301" s="833"/>
      <c r="D301" s="833"/>
      <c r="E301" s="833"/>
      <c r="F301" s="834"/>
      <c r="G301" s="834"/>
      <c r="H301" s="834"/>
      <c r="I301" s="834"/>
    </row>
    <row r="302" spans="1:9">
      <c r="A302" s="833"/>
      <c r="B302" s="833"/>
      <c r="C302" s="833"/>
      <c r="D302" s="833"/>
      <c r="E302" s="833"/>
      <c r="F302" s="834"/>
      <c r="G302" s="834"/>
      <c r="H302" s="834"/>
      <c r="I302" s="834"/>
    </row>
    <row r="303" spans="1:9" ht="15.6">
      <c r="A303" s="63"/>
      <c r="B303" s="64"/>
      <c r="C303" s="64"/>
      <c r="D303" s="64"/>
      <c r="E303" s="64"/>
      <c r="F303" s="65"/>
      <c r="G303" s="65"/>
      <c r="H303" s="65"/>
      <c r="I303" s="66"/>
    </row>
    <row r="304" spans="1:9" ht="23.25" customHeight="1">
      <c r="A304" s="15" t="s">
        <v>20</v>
      </c>
      <c r="B304" s="835" t="str">
        <f>B253</f>
        <v xml:space="preserve">ADECUCACION CIUDADELA EDUCATIVA DEL MUNICIPIO DE CAUCASIA DEPARTAMENTO DE ANTIOQUIA </v>
      </c>
      <c r="C304" s="835"/>
      <c r="D304" s="835"/>
      <c r="E304" s="835"/>
      <c r="F304" s="835"/>
      <c r="G304" s="835"/>
      <c r="H304" s="835"/>
      <c r="I304" s="836"/>
    </row>
    <row r="305" spans="1:14" ht="15.6">
      <c r="A305" s="12" t="s">
        <v>21</v>
      </c>
      <c r="B305" s="835"/>
      <c r="C305" s="835"/>
      <c r="D305" s="835"/>
      <c r="E305" s="835"/>
      <c r="F305" s="835"/>
      <c r="G305" s="835"/>
      <c r="H305" s="835"/>
      <c r="I305" s="836"/>
    </row>
    <row r="306" spans="1:14" ht="49.2" customHeight="1">
      <c r="A306" s="67" t="s">
        <v>90</v>
      </c>
      <c r="B306" s="837" t="str">
        <f>'PRESUPUESTO DEF'!B18</f>
        <v>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v>
      </c>
      <c r="C306" s="837"/>
      <c r="D306" s="837"/>
      <c r="E306" s="837"/>
      <c r="F306" s="837"/>
      <c r="G306" s="837"/>
      <c r="H306" s="837"/>
      <c r="I306" s="838"/>
    </row>
    <row r="307" spans="1:14" ht="14.4" customHeight="1">
      <c r="A307" s="839" t="str">
        <f>'PRESUPUESTO DEF'!A18</f>
        <v>2.3</v>
      </c>
      <c r="B307" s="837"/>
      <c r="C307" s="837"/>
      <c r="D307" s="837"/>
      <c r="E307" s="837"/>
      <c r="F307" s="837"/>
      <c r="G307" s="837"/>
      <c r="H307" s="837"/>
      <c r="I307" s="838"/>
    </row>
    <row r="308" spans="1:14" ht="26.4" customHeight="1">
      <c r="A308" s="839"/>
      <c r="B308" s="837"/>
      <c r="C308" s="837"/>
      <c r="D308" s="837"/>
      <c r="E308" s="837"/>
      <c r="F308" s="837"/>
      <c r="G308" s="837"/>
      <c r="H308" s="837"/>
      <c r="I308" s="838"/>
    </row>
    <row r="309" spans="1:14" ht="15.6">
      <c r="A309" s="68"/>
      <c r="B309" s="840"/>
      <c r="C309" s="840"/>
      <c r="D309" s="840"/>
      <c r="E309" s="840"/>
      <c r="F309" s="840"/>
      <c r="G309" s="840"/>
      <c r="H309" s="840"/>
      <c r="I309" s="841"/>
    </row>
    <row r="310" spans="1:14" ht="15.6">
      <c r="A310" s="15"/>
      <c r="B310" s="18"/>
      <c r="C310" s="18"/>
      <c r="D310" s="13"/>
      <c r="E310" s="13"/>
      <c r="F310" s="13"/>
      <c r="G310" s="13"/>
      <c r="H310" s="69" t="s">
        <v>23</v>
      </c>
      <c r="I310" s="70" t="str">
        <f>'PRESUPUESTO DEF'!C18</f>
        <v>UND</v>
      </c>
    </row>
    <row r="311" spans="1:14" ht="15.6">
      <c r="A311" s="15" t="s">
        <v>24</v>
      </c>
      <c r="B311" s="18"/>
      <c r="C311" s="18"/>
      <c r="D311" s="18"/>
      <c r="E311" s="13"/>
      <c r="F311" s="13"/>
      <c r="G311" s="13"/>
      <c r="H311" s="71"/>
      <c r="I311" s="47"/>
    </row>
    <row r="312" spans="1:14" ht="15.6">
      <c r="A312" s="812" t="s">
        <v>25</v>
      </c>
      <c r="B312" s="812"/>
      <c r="C312" s="812"/>
      <c r="D312" s="812"/>
      <c r="E312" s="812"/>
      <c r="F312" s="21" t="s">
        <v>9</v>
      </c>
      <c r="G312" s="21" t="s">
        <v>26</v>
      </c>
      <c r="H312" s="72" t="s">
        <v>27</v>
      </c>
      <c r="I312" s="73" t="s">
        <v>28</v>
      </c>
    </row>
    <row r="313" spans="1:14" ht="15.6">
      <c r="A313" s="823" t="s">
        <v>29</v>
      </c>
      <c r="B313" s="824"/>
      <c r="C313" s="824"/>
      <c r="D313" s="824"/>
      <c r="E313" s="825"/>
      <c r="F313" s="22"/>
      <c r="G313" s="74"/>
      <c r="H313" s="75"/>
      <c r="I313" s="25">
        <f>ROUND(I343*0.05,)</f>
        <v>1877</v>
      </c>
    </row>
    <row r="314" spans="1:14" ht="15.6">
      <c r="A314" s="823" t="s">
        <v>898</v>
      </c>
      <c r="B314" s="824"/>
      <c r="C314" s="824"/>
      <c r="D314" s="824"/>
      <c r="E314" s="825"/>
      <c r="F314" s="22" t="s">
        <v>900</v>
      </c>
      <c r="G314" s="26">
        <v>3250</v>
      </c>
      <c r="H314" s="727">
        <v>0.09</v>
      </c>
      <c r="I314" s="76">
        <f>G314*H314</f>
        <v>292.5</v>
      </c>
    </row>
    <row r="315" spans="1:14" ht="30.6" customHeight="1">
      <c r="A315" s="874" t="s">
        <v>899</v>
      </c>
      <c r="B315" s="875"/>
      <c r="C315" s="875"/>
      <c r="D315" s="875"/>
      <c r="E315" s="876"/>
      <c r="F315" s="22" t="s">
        <v>900</v>
      </c>
      <c r="G315" s="26">
        <v>750</v>
      </c>
      <c r="H315" s="727">
        <v>0.09</v>
      </c>
      <c r="I315" s="76">
        <f>G315*H315</f>
        <v>67.5</v>
      </c>
    </row>
    <row r="316" spans="1:14" ht="15.6">
      <c r="A316" s="823"/>
      <c r="B316" s="824"/>
      <c r="C316" s="824"/>
      <c r="D316" s="824"/>
      <c r="E316" s="825"/>
      <c r="F316" s="22"/>
      <c r="G316" s="74"/>
      <c r="H316" s="75"/>
      <c r="I316" s="76"/>
      <c r="N316">
        <f>1/40</f>
        <v>2.5000000000000001E-2</v>
      </c>
    </row>
    <row r="317" spans="1:14" ht="15.6">
      <c r="A317" s="823"/>
      <c r="B317" s="824"/>
      <c r="C317" s="824"/>
      <c r="D317" s="824"/>
      <c r="E317" s="825"/>
      <c r="F317" s="22"/>
      <c r="G317" s="74"/>
      <c r="H317" s="75"/>
      <c r="I317" s="76"/>
    </row>
    <row r="318" spans="1:14" ht="15.6">
      <c r="A318" s="823"/>
      <c r="B318" s="824"/>
      <c r="C318" s="824"/>
      <c r="D318" s="824"/>
      <c r="E318" s="825"/>
      <c r="F318" s="22"/>
      <c r="G318" s="74"/>
      <c r="H318" s="75"/>
      <c r="I318" s="76"/>
    </row>
    <row r="319" spans="1:14" ht="15.6">
      <c r="A319" s="823"/>
      <c r="B319" s="824"/>
      <c r="C319" s="824"/>
      <c r="D319" s="824"/>
      <c r="E319" s="825"/>
      <c r="F319" s="22"/>
      <c r="G319" s="74"/>
      <c r="H319" s="75"/>
      <c r="I319" s="76"/>
    </row>
    <row r="320" spans="1:14" ht="15.6">
      <c r="A320" s="12"/>
      <c r="B320" s="13"/>
      <c r="C320" s="13"/>
      <c r="D320" s="13"/>
      <c r="E320" s="13"/>
      <c r="F320" s="13"/>
      <c r="G320" s="30"/>
      <c r="H320" s="69" t="s">
        <v>31</v>
      </c>
      <c r="I320" s="593">
        <f>ROUND((SUM(I313:I319)),2)</f>
        <v>2237</v>
      </c>
    </row>
    <row r="321" spans="1:14" ht="15.6">
      <c r="A321" s="15" t="s">
        <v>32</v>
      </c>
      <c r="B321" s="18"/>
      <c r="C321" s="18"/>
      <c r="D321" s="18"/>
      <c r="E321" s="13"/>
      <c r="F321" s="13"/>
      <c r="G321" s="30"/>
      <c r="H321" s="71"/>
      <c r="I321" s="47"/>
    </row>
    <row r="322" spans="1:14" ht="15.6" customHeight="1">
      <c r="A322" s="812" t="s">
        <v>25</v>
      </c>
      <c r="B322" s="812"/>
      <c r="C322" s="812"/>
      <c r="D322" s="812"/>
      <c r="E322" s="812"/>
      <c r="F322" s="21" t="s">
        <v>33</v>
      </c>
      <c r="G322" s="33" t="s">
        <v>34</v>
      </c>
      <c r="H322" s="72" t="s">
        <v>35</v>
      </c>
      <c r="I322" s="73" t="s">
        <v>28</v>
      </c>
      <c r="M322">
        <f>0.16*6*2+0.06*6*4</f>
        <v>3.36</v>
      </c>
      <c r="N322">
        <f>+M322*N316</f>
        <v>8.4000000000000005E-2</v>
      </c>
    </row>
    <row r="323" spans="1:14" ht="15.6">
      <c r="A323" s="922" t="s">
        <v>916</v>
      </c>
      <c r="B323" s="923"/>
      <c r="C323" s="923"/>
      <c r="D323" s="923"/>
      <c r="E323" s="924"/>
      <c r="F323" s="21" t="s">
        <v>566</v>
      </c>
      <c r="G323" s="74">
        <v>5400</v>
      </c>
      <c r="H323" s="77">
        <v>1</v>
      </c>
      <c r="I323" s="25">
        <f>ROUND(G323*H323,)</f>
        <v>5400</v>
      </c>
    </row>
    <row r="324" spans="1:14" ht="15.6" customHeight="1">
      <c r="A324" s="922" t="s">
        <v>917</v>
      </c>
      <c r="B324" s="923"/>
      <c r="C324" s="923"/>
      <c r="D324" s="923"/>
      <c r="E324" s="924"/>
      <c r="F324" s="21" t="s">
        <v>594</v>
      </c>
      <c r="G324" s="74">
        <v>19500</v>
      </c>
      <c r="H324" s="78">
        <v>0.4</v>
      </c>
      <c r="I324" s="25">
        <f t="shared" ref="I324:I331" si="3">ROUND(G324*H324,)</f>
        <v>7800</v>
      </c>
    </row>
    <row r="325" spans="1:14" ht="15.6" customHeight="1">
      <c r="A325" s="922" t="s">
        <v>918</v>
      </c>
      <c r="B325" s="923"/>
      <c r="C325" s="923"/>
      <c r="D325" s="923"/>
      <c r="E325" s="924"/>
      <c r="F325" s="21" t="s">
        <v>566</v>
      </c>
      <c r="G325" s="74">
        <v>17967</v>
      </c>
      <c r="H325" s="79">
        <v>2</v>
      </c>
      <c r="I325" s="25">
        <f t="shared" si="3"/>
        <v>35934</v>
      </c>
    </row>
    <row r="326" spans="1:14" ht="15.6">
      <c r="A326" s="922" t="s">
        <v>919</v>
      </c>
      <c r="B326" s="923"/>
      <c r="C326" s="923"/>
      <c r="D326" s="923"/>
      <c r="E326" s="924"/>
      <c r="F326" s="80" t="s">
        <v>566</v>
      </c>
      <c r="G326" s="74">
        <v>8000</v>
      </c>
      <c r="H326" s="77">
        <v>0.5</v>
      </c>
      <c r="I326" s="25">
        <f t="shared" si="3"/>
        <v>4000</v>
      </c>
    </row>
    <row r="327" spans="1:14" ht="15.6">
      <c r="A327" s="922" t="s">
        <v>920</v>
      </c>
      <c r="B327" s="923"/>
      <c r="C327" s="923"/>
      <c r="D327" s="923"/>
      <c r="E327" s="924"/>
      <c r="F327" s="80" t="s">
        <v>566</v>
      </c>
      <c r="G327" s="74">
        <v>30900</v>
      </c>
      <c r="H327" s="77">
        <v>1.2E-2</v>
      </c>
      <c r="I327" s="25">
        <f t="shared" si="3"/>
        <v>371</v>
      </c>
    </row>
    <row r="328" spans="1:14" ht="15.6">
      <c r="A328" s="922" t="s">
        <v>921</v>
      </c>
      <c r="B328" s="923"/>
      <c r="C328" s="923"/>
      <c r="D328" s="923"/>
      <c r="E328" s="924"/>
      <c r="F328" s="80" t="s">
        <v>566</v>
      </c>
      <c r="G328" s="74">
        <v>23900</v>
      </c>
      <c r="H328" s="77">
        <v>1.2E-2</v>
      </c>
      <c r="I328" s="25">
        <f t="shared" si="3"/>
        <v>287</v>
      </c>
    </row>
    <row r="329" spans="1:14" ht="15.6">
      <c r="A329" s="922" t="s">
        <v>922</v>
      </c>
      <c r="B329" s="923"/>
      <c r="C329" s="923"/>
      <c r="D329" s="923"/>
      <c r="E329" s="924"/>
      <c r="F329" s="80" t="s">
        <v>566</v>
      </c>
      <c r="G329" s="74">
        <v>25900</v>
      </c>
      <c r="H329" s="77">
        <v>1.2E-2</v>
      </c>
      <c r="I329" s="25">
        <f t="shared" si="3"/>
        <v>311</v>
      </c>
    </row>
    <row r="330" spans="1:14" ht="15.6">
      <c r="A330" s="922" t="s">
        <v>923</v>
      </c>
      <c r="B330" s="923"/>
      <c r="C330" s="923"/>
      <c r="D330" s="923"/>
      <c r="E330" s="924"/>
      <c r="F330" s="80" t="s">
        <v>925</v>
      </c>
      <c r="G330" s="74">
        <v>71974</v>
      </c>
      <c r="H330" s="77">
        <v>0.13</v>
      </c>
      <c r="I330" s="25">
        <f t="shared" si="3"/>
        <v>9357</v>
      </c>
    </row>
    <row r="331" spans="1:14" ht="15.6">
      <c r="A331" s="922" t="s">
        <v>924</v>
      </c>
      <c r="B331" s="923"/>
      <c r="C331" s="923"/>
      <c r="D331" s="923"/>
      <c r="E331" s="924"/>
      <c r="F331" s="80" t="s">
        <v>566</v>
      </c>
      <c r="G331" s="74">
        <v>52000</v>
      </c>
      <c r="H331" s="77">
        <v>0.13</v>
      </c>
      <c r="I331" s="25">
        <f t="shared" si="3"/>
        <v>6760</v>
      </c>
    </row>
    <row r="332" spans="1:14" ht="15.6">
      <c r="A332" s="12"/>
      <c r="B332" s="13"/>
      <c r="C332" s="13"/>
      <c r="D332" s="13"/>
      <c r="E332" s="13"/>
      <c r="F332" s="13"/>
      <c r="G332" s="30"/>
      <c r="H332" s="69" t="s">
        <v>31</v>
      </c>
      <c r="I332" s="62">
        <f>ROUND((SUM(I323:I331)),2)</f>
        <v>70220</v>
      </c>
    </row>
    <row r="333" spans="1:14" ht="15.6">
      <c r="A333" s="15" t="s">
        <v>36</v>
      </c>
      <c r="B333" s="18"/>
      <c r="C333" s="18"/>
      <c r="D333" s="18"/>
      <c r="E333" s="13"/>
      <c r="F333" s="13"/>
      <c r="G333" s="13"/>
      <c r="H333" s="71"/>
      <c r="I333" s="47"/>
    </row>
    <row r="334" spans="1:14" ht="15.6">
      <c r="A334" s="812" t="s">
        <v>37</v>
      </c>
      <c r="B334" s="812"/>
      <c r="C334" s="812"/>
      <c r="D334" s="812"/>
      <c r="E334" s="37" t="s">
        <v>38</v>
      </c>
      <c r="F334" s="21" t="s">
        <v>39</v>
      </c>
      <c r="G334" s="21" t="s">
        <v>40</v>
      </c>
      <c r="H334" s="72" t="s">
        <v>41</v>
      </c>
      <c r="I334" s="73" t="s">
        <v>28</v>
      </c>
    </row>
    <row r="335" spans="1:14" ht="15.6">
      <c r="A335" s="811" t="s">
        <v>98</v>
      </c>
      <c r="B335" s="811"/>
      <c r="C335" s="811"/>
      <c r="D335" s="811"/>
      <c r="E335" s="84"/>
      <c r="F335" s="84"/>
      <c r="G335" s="84"/>
      <c r="H335" s="74"/>
      <c r="I335" s="25">
        <f>ROUND(I332*0.05,0)</f>
        <v>3511</v>
      </c>
    </row>
    <row r="336" spans="1:14" ht="15.6">
      <c r="A336" s="811" t="s">
        <v>141</v>
      </c>
      <c r="B336" s="811"/>
      <c r="C336" s="811"/>
      <c r="D336" s="811"/>
      <c r="E336" s="84"/>
      <c r="F336" s="84"/>
      <c r="G336" s="84"/>
      <c r="H336" s="74"/>
      <c r="I336" s="25"/>
    </row>
    <row r="337" spans="1:9" ht="15.6">
      <c r="A337" s="811"/>
      <c r="B337" s="811"/>
      <c r="C337" s="811"/>
      <c r="D337" s="811"/>
      <c r="E337" s="84"/>
      <c r="F337" s="84"/>
      <c r="G337" s="84"/>
      <c r="H337" s="74"/>
      <c r="I337" s="25"/>
    </row>
    <row r="338" spans="1:9" ht="15.6">
      <c r="A338" s="12"/>
      <c r="B338" s="13"/>
      <c r="C338" s="13"/>
      <c r="D338" s="13"/>
      <c r="E338" s="13"/>
      <c r="F338" s="13"/>
      <c r="G338" s="13"/>
      <c r="H338" s="69" t="s">
        <v>31</v>
      </c>
      <c r="I338" s="62">
        <f>ROUND((SUM(I335:I337)),2)</f>
        <v>3511</v>
      </c>
    </row>
    <row r="339" spans="1:9" ht="15.6">
      <c r="A339" s="15" t="s">
        <v>43</v>
      </c>
      <c r="B339" s="18"/>
      <c r="C339" s="18"/>
      <c r="D339" s="18"/>
      <c r="E339" s="13"/>
      <c r="F339" s="13"/>
      <c r="G339" s="13"/>
      <c r="H339" s="71"/>
      <c r="I339" s="47"/>
    </row>
    <row r="340" spans="1:9" ht="15.6">
      <c r="A340" s="812" t="s">
        <v>44</v>
      </c>
      <c r="B340" s="812"/>
      <c r="C340" s="812"/>
      <c r="D340" s="812"/>
      <c r="E340" s="21" t="s">
        <v>99</v>
      </c>
      <c r="F340" s="816" t="s">
        <v>45</v>
      </c>
      <c r="G340" s="816"/>
      <c r="H340" s="72" t="s">
        <v>27</v>
      </c>
      <c r="I340" s="73" t="s">
        <v>28</v>
      </c>
    </row>
    <row r="341" spans="1:9" ht="15.6">
      <c r="A341" s="812" t="str">
        <f>CUADRILLA!B15</f>
        <v xml:space="preserve">CUADRILLA 4 </v>
      </c>
      <c r="B341" s="812"/>
      <c r="C341" s="812"/>
      <c r="D341" s="812"/>
      <c r="E341" s="85">
        <v>1</v>
      </c>
      <c r="F341" s="889">
        <f>CUADRILLA!C15</f>
        <v>375428.69166666665</v>
      </c>
      <c r="G341" s="889"/>
      <c r="H341" s="72">
        <v>10</v>
      </c>
      <c r="I341" s="25">
        <f>ROUND(F341/H341,)</f>
        <v>37543</v>
      </c>
    </row>
    <row r="342" spans="1:9" ht="15.6">
      <c r="A342" s="812"/>
      <c r="B342" s="812"/>
      <c r="C342" s="812"/>
      <c r="D342" s="812"/>
      <c r="E342" s="85"/>
      <c r="F342" s="889"/>
      <c r="G342" s="889"/>
      <c r="H342" s="77"/>
      <c r="I342" s="25"/>
    </row>
    <row r="343" spans="1:9" ht="15.6">
      <c r="A343" s="12"/>
      <c r="B343" s="13"/>
      <c r="C343" s="13"/>
      <c r="D343" s="13"/>
      <c r="E343" s="30"/>
      <c r="F343" s="86"/>
      <c r="G343" s="30"/>
      <c r="H343" s="69" t="s">
        <v>31</v>
      </c>
      <c r="I343" s="62">
        <f>ROUND((SUM(I341:I342)),2)</f>
        <v>37543</v>
      </c>
    </row>
    <row r="344" spans="1:9" ht="15.6">
      <c r="A344" s="12"/>
      <c r="B344" s="13"/>
      <c r="C344" s="13"/>
      <c r="D344" s="13"/>
      <c r="E344" s="30"/>
      <c r="F344" s="30"/>
      <c r="G344" s="30"/>
      <c r="H344" s="71"/>
      <c r="I344" s="70"/>
    </row>
    <row r="345" spans="1:9" ht="15.6">
      <c r="A345" s="12"/>
      <c r="B345" s="13"/>
      <c r="C345" s="13"/>
      <c r="D345" s="13"/>
      <c r="E345" s="30"/>
      <c r="F345" s="43" t="s">
        <v>46</v>
      </c>
      <c r="G345" s="13"/>
      <c r="H345" s="87"/>
      <c r="I345" s="62">
        <f>+I343+I338+I332+I320</f>
        <v>113511</v>
      </c>
    </row>
    <row r="346" spans="1:9" ht="15.6">
      <c r="A346" s="15" t="s">
        <v>47</v>
      </c>
      <c r="B346" s="18"/>
      <c r="C346" s="18"/>
      <c r="D346" s="18"/>
      <c r="E346" s="30"/>
      <c r="F346" s="30"/>
      <c r="G346" s="30"/>
      <c r="H346" s="71"/>
      <c r="I346" s="47"/>
    </row>
    <row r="347" spans="1:9" ht="15.6">
      <c r="A347" s="812" t="s">
        <v>25</v>
      </c>
      <c r="B347" s="812"/>
      <c r="C347" s="812"/>
      <c r="D347" s="812"/>
      <c r="E347" s="812"/>
      <c r="F347" s="812"/>
      <c r="G347" s="812"/>
      <c r="H347" s="72" t="s">
        <v>48</v>
      </c>
      <c r="I347" s="73" t="s">
        <v>49</v>
      </c>
    </row>
    <row r="348" spans="1:9" ht="15.6">
      <c r="A348" s="811" t="s">
        <v>50</v>
      </c>
      <c r="B348" s="811"/>
      <c r="C348" s="811"/>
      <c r="D348" s="811"/>
      <c r="E348" s="811"/>
      <c r="F348" s="811"/>
      <c r="G348" s="811"/>
      <c r="H348" s="88"/>
      <c r="I348" s="25"/>
    </row>
    <row r="349" spans="1:9" ht="15.6">
      <c r="A349" s="811" t="s">
        <v>51</v>
      </c>
      <c r="B349" s="811"/>
      <c r="C349" s="811"/>
      <c r="D349" s="811"/>
      <c r="E349" s="811"/>
      <c r="F349" s="811"/>
      <c r="G349" s="811"/>
      <c r="H349" s="88"/>
      <c r="I349" s="25"/>
    </row>
    <row r="350" spans="1:9" ht="15.6">
      <c r="A350" s="811" t="s">
        <v>52</v>
      </c>
      <c r="B350" s="811"/>
      <c r="C350" s="811"/>
      <c r="D350" s="811"/>
      <c r="E350" s="811"/>
      <c r="F350" s="811"/>
      <c r="G350" s="811"/>
      <c r="H350" s="88"/>
      <c r="I350" s="25"/>
    </row>
    <row r="351" spans="1:9" ht="15.6">
      <c r="A351" s="12"/>
      <c r="B351" s="13"/>
      <c r="C351" s="13"/>
      <c r="D351" s="13"/>
      <c r="E351" s="30"/>
      <c r="F351" s="30"/>
      <c r="G351" s="30"/>
      <c r="H351" s="69" t="s">
        <v>31</v>
      </c>
      <c r="I351" s="62">
        <f>ROUND((SUM(I348:I350)),0)</f>
        <v>0</v>
      </c>
    </row>
    <row r="352" spans="1:9" ht="15.6">
      <c r="A352" s="12"/>
      <c r="B352" s="13"/>
      <c r="C352" s="13"/>
      <c r="D352" s="13"/>
      <c r="E352" s="30"/>
      <c r="F352" s="30"/>
      <c r="G352" s="30"/>
      <c r="H352" s="71"/>
      <c r="I352" s="47"/>
    </row>
    <row r="353" spans="1:9" ht="15.6">
      <c r="A353" s="12"/>
      <c r="B353" s="13"/>
      <c r="C353" s="13"/>
      <c r="D353" s="13"/>
      <c r="E353" s="30"/>
      <c r="F353" s="43"/>
      <c r="G353" s="44"/>
      <c r="H353" s="89" t="s">
        <v>53</v>
      </c>
      <c r="I353" s="62">
        <f>ROUND((I345+I351),0)</f>
        <v>113511</v>
      </c>
    </row>
    <row r="354" spans="1:9" ht="15.6">
      <c r="A354" s="12"/>
      <c r="B354" s="13"/>
      <c r="C354" s="13"/>
      <c r="D354" s="13"/>
      <c r="E354" s="30"/>
      <c r="F354" s="43"/>
      <c r="G354" s="44"/>
      <c r="H354" s="89"/>
      <c r="I354" s="458"/>
    </row>
    <row r="355" spans="1:9" ht="14.4" customHeight="1">
      <c r="A355" s="833" t="s">
        <v>18</v>
      </c>
      <c r="B355" s="833"/>
      <c r="C355" s="833"/>
      <c r="D355" s="833"/>
      <c r="E355" s="833"/>
      <c r="F355" s="834" t="s">
        <v>19</v>
      </c>
      <c r="G355" s="834"/>
      <c r="H355" s="834"/>
      <c r="I355" s="834"/>
    </row>
    <row r="356" spans="1:9" ht="14.4" customHeight="1">
      <c r="A356" s="833"/>
      <c r="B356" s="833"/>
      <c r="C356" s="833"/>
      <c r="D356" s="833"/>
      <c r="E356" s="833"/>
      <c r="F356" s="834"/>
      <c r="G356" s="834"/>
      <c r="H356" s="834"/>
      <c r="I356" s="834"/>
    </row>
    <row r="357" spans="1:9">
      <c r="A357" s="833"/>
      <c r="B357" s="833"/>
      <c r="C357" s="833"/>
      <c r="D357" s="833"/>
      <c r="E357" s="833"/>
      <c r="F357" s="834"/>
      <c r="G357" s="834"/>
      <c r="H357" s="834"/>
      <c r="I357" s="834"/>
    </row>
    <row r="358" spans="1:9" ht="15.6">
      <c r="A358" s="63"/>
      <c r="B358" s="64"/>
      <c r="C358" s="64"/>
      <c r="D358" s="64"/>
      <c r="E358" s="64"/>
      <c r="F358" s="65"/>
      <c r="G358" s="65"/>
      <c r="H358" s="65"/>
      <c r="I358" s="66"/>
    </row>
    <row r="359" spans="1:9" ht="23.25" customHeight="1">
      <c r="A359" s="15" t="s">
        <v>20</v>
      </c>
      <c r="B359" s="835" t="str">
        <f>B304</f>
        <v xml:space="preserve">ADECUCACION CIUDADELA EDUCATIVA DEL MUNICIPIO DE CAUCASIA DEPARTAMENTO DE ANTIOQUIA </v>
      </c>
      <c r="C359" s="835"/>
      <c r="D359" s="835"/>
      <c r="E359" s="835"/>
      <c r="F359" s="835"/>
      <c r="G359" s="835"/>
      <c r="H359" s="835"/>
      <c r="I359" s="836"/>
    </row>
    <row r="360" spans="1:9" ht="15.6">
      <c r="A360" s="12" t="s">
        <v>21</v>
      </c>
      <c r="B360" s="835"/>
      <c r="C360" s="835"/>
      <c r="D360" s="835"/>
      <c r="E360" s="835"/>
      <c r="F360" s="835"/>
      <c r="G360" s="835"/>
      <c r="H360" s="835"/>
      <c r="I360" s="836"/>
    </row>
    <row r="361" spans="1:9" ht="49.2" customHeight="1">
      <c r="A361" s="67" t="s">
        <v>90</v>
      </c>
      <c r="B361" s="837" t="str">
        <f>'PRESUPUESTO DEF'!B19</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C361" s="837"/>
      <c r="D361" s="837"/>
      <c r="E361" s="837"/>
      <c r="F361" s="837"/>
      <c r="G361" s="837"/>
      <c r="H361" s="837"/>
      <c r="I361" s="838"/>
    </row>
    <row r="362" spans="1:9" ht="14.4" customHeight="1">
      <c r="A362" s="839" t="str">
        <f>'PRESUPUESTO DEF'!A19</f>
        <v>2.4</v>
      </c>
      <c r="B362" s="837"/>
      <c r="C362" s="837"/>
      <c r="D362" s="837"/>
      <c r="E362" s="837"/>
      <c r="F362" s="837"/>
      <c r="G362" s="837"/>
      <c r="H362" s="837"/>
      <c r="I362" s="838"/>
    </row>
    <row r="363" spans="1:9" ht="26.4" customHeight="1">
      <c r="A363" s="839"/>
      <c r="B363" s="837"/>
      <c r="C363" s="837"/>
      <c r="D363" s="837"/>
      <c r="E363" s="837"/>
      <c r="F363" s="837"/>
      <c r="G363" s="837"/>
      <c r="H363" s="837"/>
      <c r="I363" s="838"/>
    </row>
    <row r="364" spans="1:9" ht="15.6">
      <c r="A364" s="68"/>
      <c r="B364" s="840"/>
      <c r="C364" s="840"/>
      <c r="D364" s="840"/>
      <c r="E364" s="840"/>
      <c r="F364" s="840"/>
      <c r="G364" s="840"/>
      <c r="H364" s="840"/>
      <c r="I364" s="841"/>
    </row>
    <row r="365" spans="1:9" ht="15.6">
      <c r="A365" s="15"/>
      <c r="B365" s="18"/>
      <c r="C365" s="18"/>
      <c r="D365" s="13"/>
      <c r="E365" s="13"/>
      <c r="F365" s="13"/>
      <c r="G365" s="13"/>
      <c r="H365" s="69" t="s">
        <v>23</v>
      </c>
      <c r="I365" s="70" t="str">
        <f>'PRESUPUESTO DEF'!C19</f>
        <v>ML</v>
      </c>
    </row>
    <row r="366" spans="1:9" ht="15.6">
      <c r="A366" s="15" t="s">
        <v>24</v>
      </c>
      <c r="B366" s="18"/>
      <c r="C366" s="18"/>
      <c r="D366" s="18"/>
      <c r="E366" s="13"/>
      <c r="F366" s="13"/>
      <c r="G366" s="13"/>
      <c r="H366" s="71"/>
      <c r="I366" s="47"/>
    </row>
    <row r="367" spans="1:9" ht="15.6">
      <c r="A367" s="812" t="s">
        <v>25</v>
      </c>
      <c r="B367" s="812"/>
      <c r="C367" s="812"/>
      <c r="D367" s="812"/>
      <c r="E367" s="812"/>
      <c r="F367" s="21" t="s">
        <v>9</v>
      </c>
      <c r="G367" s="21" t="s">
        <v>26</v>
      </c>
      <c r="H367" s="72" t="s">
        <v>27</v>
      </c>
      <c r="I367" s="73" t="s">
        <v>28</v>
      </c>
    </row>
    <row r="368" spans="1:9" ht="15.6">
      <c r="A368" s="823" t="s">
        <v>29</v>
      </c>
      <c r="B368" s="824"/>
      <c r="C368" s="824"/>
      <c r="D368" s="824"/>
      <c r="E368" s="825"/>
      <c r="F368" s="22"/>
      <c r="G368" s="74"/>
      <c r="H368" s="75"/>
      <c r="I368" s="25">
        <f>ROUND(I397*0.05,)</f>
        <v>1877</v>
      </c>
    </row>
    <row r="369" spans="1:14" ht="15.6">
      <c r="A369" s="823" t="s">
        <v>898</v>
      </c>
      <c r="B369" s="824"/>
      <c r="C369" s="824"/>
      <c r="D369" s="824"/>
      <c r="E369" s="825"/>
      <c r="F369" s="22" t="s">
        <v>900</v>
      </c>
      <c r="G369" s="26">
        <v>3250</v>
      </c>
      <c r="H369" s="727">
        <v>0.09</v>
      </c>
      <c r="I369" s="76">
        <f>G369*H369</f>
        <v>292.5</v>
      </c>
    </row>
    <row r="370" spans="1:14" ht="30.6" customHeight="1">
      <c r="A370" s="874" t="s">
        <v>899</v>
      </c>
      <c r="B370" s="875"/>
      <c r="C370" s="875"/>
      <c r="D370" s="875"/>
      <c r="E370" s="876"/>
      <c r="F370" s="22" t="s">
        <v>900</v>
      </c>
      <c r="G370" s="26">
        <v>750</v>
      </c>
      <c r="H370" s="727">
        <v>0.09</v>
      </c>
      <c r="I370" s="76">
        <f>G370*H370</f>
        <v>67.5</v>
      </c>
    </row>
    <row r="371" spans="1:14" ht="15.6">
      <c r="A371" s="823"/>
      <c r="B371" s="824"/>
      <c r="C371" s="824"/>
      <c r="D371" s="824"/>
      <c r="E371" s="825"/>
      <c r="F371" s="22"/>
      <c r="G371" s="74"/>
      <c r="H371" s="75"/>
      <c r="I371" s="76"/>
      <c r="N371">
        <f>1/40</f>
        <v>2.5000000000000001E-2</v>
      </c>
    </row>
    <row r="372" spans="1:14" ht="15.6">
      <c r="A372" s="823"/>
      <c r="B372" s="824"/>
      <c r="C372" s="824"/>
      <c r="D372" s="824"/>
      <c r="E372" s="825"/>
      <c r="F372" s="22"/>
      <c r="G372" s="74"/>
      <c r="H372" s="75"/>
      <c r="I372" s="76"/>
    </row>
    <row r="373" spans="1:14" ht="15.6">
      <c r="A373" s="823"/>
      <c r="B373" s="824"/>
      <c r="C373" s="824"/>
      <c r="D373" s="824"/>
      <c r="E373" s="825"/>
      <c r="F373" s="22"/>
      <c r="G373" s="74"/>
      <c r="H373" s="75"/>
      <c r="I373" s="76"/>
    </row>
    <row r="374" spans="1:14" ht="15.6">
      <c r="A374" s="823"/>
      <c r="B374" s="824"/>
      <c r="C374" s="824"/>
      <c r="D374" s="824"/>
      <c r="E374" s="825"/>
      <c r="F374" s="22"/>
      <c r="G374" s="74"/>
      <c r="H374" s="75"/>
      <c r="I374" s="76"/>
    </row>
    <row r="375" spans="1:14" ht="15.6">
      <c r="A375" s="12"/>
      <c r="B375" s="13"/>
      <c r="C375" s="13"/>
      <c r="D375" s="13"/>
      <c r="E375" s="13"/>
      <c r="F375" s="13"/>
      <c r="G375" s="30"/>
      <c r="H375" s="69" t="s">
        <v>31</v>
      </c>
      <c r="I375" s="593">
        <f>ROUND((SUM(I368:I374)),2)</f>
        <v>2237</v>
      </c>
    </row>
    <row r="376" spans="1:14" ht="15.6">
      <c r="A376" s="15" t="s">
        <v>32</v>
      </c>
      <c r="B376" s="18"/>
      <c r="C376" s="18"/>
      <c r="D376" s="18"/>
      <c r="E376" s="13"/>
      <c r="F376" s="13"/>
      <c r="G376" s="30"/>
      <c r="H376" s="71"/>
      <c r="I376" s="47"/>
    </row>
    <row r="377" spans="1:14" ht="15.6" customHeight="1">
      <c r="A377" s="812" t="s">
        <v>25</v>
      </c>
      <c r="B377" s="812"/>
      <c r="C377" s="812"/>
      <c r="D377" s="812"/>
      <c r="E377" s="812"/>
      <c r="F377" s="21" t="s">
        <v>33</v>
      </c>
      <c r="G377" s="33" t="s">
        <v>34</v>
      </c>
      <c r="H377" s="72" t="s">
        <v>35</v>
      </c>
      <c r="I377" s="73" t="s">
        <v>28</v>
      </c>
      <c r="M377">
        <f>0.16*6*2+0.06*6*4</f>
        <v>3.36</v>
      </c>
      <c r="N377">
        <f>+M377*N371</f>
        <v>8.4000000000000005E-2</v>
      </c>
    </row>
    <row r="378" spans="1:14" ht="15.6" customHeight="1">
      <c r="A378" s="925" t="s">
        <v>927</v>
      </c>
      <c r="B378" s="926"/>
      <c r="C378" s="926"/>
      <c r="D378" s="926"/>
      <c r="E378" s="927"/>
      <c r="F378" s="21" t="s">
        <v>594</v>
      </c>
      <c r="G378" s="74">
        <v>24972.819552929588</v>
      </c>
      <c r="H378" s="77">
        <v>1</v>
      </c>
      <c r="I378" s="25">
        <f>ROUND(G378*H378,)</f>
        <v>24973</v>
      </c>
    </row>
    <row r="379" spans="1:14" ht="15.6" customHeight="1">
      <c r="A379" s="928" t="s">
        <v>928</v>
      </c>
      <c r="B379" s="929"/>
      <c r="C379" s="929"/>
      <c r="D379" s="929"/>
      <c r="E379" s="930"/>
      <c r="F379" s="21" t="s">
        <v>97</v>
      </c>
      <c r="G379" s="74">
        <v>84900</v>
      </c>
      <c r="H379" s="79">
        <v>2.5000000000000001E-2</v>
      </c>
      <c r="I379" s="25">
        <f t="shared" ref="I379:I385" si="4">ROUND(G379*H379,)</f>
        <v>2123</v>
      </c>
    </row>
    <row r="380" spans="1:14" ht="15.6" customHeight="1">
      <c r="A380" s="922" t="s">
        <v>923</v>
      </c>
      <c r="B380" s="923"/>
      <c r="C380" s="923"/>
      <c r="D380" s="923"/>
      <c r="E380" s="924"/>
      <c r="F380" s="21" t="s">
        <v>925</v>
      </c>
      <c r="G380" s="74">
        <v>71974</v>
      </c>
      <c r="H380" s="79">
        <v>2.1999999999999999E-2</v>
      </c>
      <c r="I380" s="25">
        <f t="shared" si="4"/>
        <v>1583</v>
      </c>
    </row>
    <row r="381" spans="1:14" ht="15.6" customHeight="1">
      <c r="A381" s="922" t="s">
        <v>924</v>
      </c>
      <c r="B381" s="923"/>
      <c r="C381" s="923"/>
      <c r="D381" s="923"/>
      <c r="E381" s="924"/>
      <c r="F381" s="80" t="s">
        <v>566</v>
      </c>
      <c r="G381" s="74">
        <v>52000</v>
      </c>
      <c r="H381" s="77">
        <v>2.1999999999999999E-2</v>
      </c>
      <c r="I381" s="25">
        <f t="shared" si="4"/>
        <v>1144</v>
      </c>
    </row>
    <row r="382" spans="1:14" ht="15.6" customHeight="1">
      <c r="A382" s="922" t="s">
        <v>929</v>
      </c>
      <c r="B382" s="923"/>
      <c r="C382" s="923"/>
      <c r="D382" s="923"/>
      <c r="E382" s="924"/>
      <c r="F382" s="80" t="s">
        <v>566</v>
      </c>
      <c r="G382" s="74">
        <v>4700</v>
      </c>
      <c r="H382" s="77">
        <v>0.16700000000000001</v>
      </c>
      <c r="I382" s="25">
        <f t="shared" si="4"/>
        <v>785</v>
      </c>
    </row>
    <row r="383" spans="1:14" ht="15.6" customHeight="1">
      <c r="A383" s="922" t="s">
        <v>918</v>
      </c>
      <c r="B383" s="923"/>
      <c r="C383" s="923"/>
      <c r="D383" s="923"/>
      <c r="E383" s="924"/>
      <c r="F383" s="80" t="s">
        <v>566</v>
      </c>
      <c r="G383" s="74">
        <v>17967</v>
      </c>
      <c r="H383" s="77">
        <v>0.1</v>
      </c>
      <c r="I383" s="25">
        <f t="shared" si="4"/>
        <v>1797</v>
      </c>
    </row>
    <row r="384" spans="1:14" ht="15.6" customHeight="1">
      <c r="A384" s="922" t="s">
        <v>919</v>
      </c>
      <c r="B384" s="923"/>
      <c r="C384" s="923"/>
      <c r="D384" s="923"/>
      <c r="E384" s="924"/>
      <c r="F384" s="80" t="s">
        <v>566</v>
      </c>
      <c r="G384" s="74">
        <v>8000</v>
      </c>
      <c r="H384" s="77">
        <v>0.1</v>
      </c>
      <c r="I384" s="25">
        <f t="shared" si="4"/>
        <v>800</v>
      </c>
    </row>
    <row r="385" spans="1:9" ht="27.6" customHeight="1">
      <c r="A385" s="925" t="s">
        <v>930</v>
      </c>
      <c r="B385" s="926"/>
      <c r="C385" s="926"/>
      <c r="D385" s="926"/>
      <c r="E385" s="927"/>
      <c r="F385" s="80" t="s">
        <v>566</v>
      </c>
      <c r="G385" s="74">
        <v>4150</v>
      </c>
      <c r="H385" s="77">
        <v>0.33</v>
      </c>
      <c r="I385" s="25">
        <f t="shared" si="4"/>
        <v>1370</v>
      </c>
    </row>
    <row r="386" spans="1:9" ht="15.6">
      <c r="A386" s="12"/>
      <c r="B386" s="13"/>
      <c r="C386" s="13"/>
      <c r="D386" s="13"/>
      <c r="E386" s="13"/>
      <c r="F386" s="13"/>
      <c r="G386" s="30"/>
      <c r="H386" s="69" t="s">
        <v>31</v>
      </c>
      <c r="I386" s="62">
        <f>ROUND((SUM(I378:I385)),2)</f>
        <v>34575</v>
      </c>
    </row>
    <row r="387" spans="1:9" ht="15.6">
      <c r="A387" s="15" t="s">
        <v>36</v>
      </c>
      <c r="B387" s="18"/>
      <c r="C387" s="18"/>
      <c r="D387" s="18"/>
      <c r="E387" s="13"/>
      <c r="F387" s="13"/>
      <c r="G387" s="13"/>
      <c r="H387" s="71"/>
      <c r="I387" s="47"/>
    </row>
    <row r="388" spans="1:9" ht="15.6">
      <c r="A388" s="812" t="s">
        <v>37</v>
      </c>
      <c r="B388" s="812"/>
      <c r="C388" s="812"/>
      <c r="D388" s="812"/>
      <c r="E388" s="37" t="s">
        <v>38</v>
      </c>
      <c r="F388" s="21" t="s">
        <v>39</v>
      </c>
      <c r="G388" s="21" t="s">
        <v>40</v>
      </c>
      <c r="H388" s="72" t="s">
        <v>41</v>
      </c>
      <c r="I388" s="73" t="s">
        <v>28</v>
      </c>
    </row>
    <row r="389" spans="1:9" ht="15.6">
      <c r="A389" s="811" t="s">
        <v>98</v>
      </c>
      <c r="B389" s="811"/>
      <c r="C389" s="811"/>
      <c r="D389" s="811"/>
      <c r="E389" s="84"/>
      <c r="F389" s="84"/>
      <c r="G389" s="84"/>
      <c r="H389" s="74"/>
      <c r="I389" s="25">
        <f>ROUND(I386*0.05,0)</f>
        <v>1729</v>
      </c>
    </row>
    <row r="390" spans="1:9" ht="15.6">
      <c r="A390" s="811" t="s">
        <v>141</v>
      </c>
      <c r="B390" s="811"/>
      <c r="C390" s="811"/>
      <c r="D390" s="811"/>
      <c r="E390" s="84"/>
      <c r="F390" s="84"/>
      <c r="G390" s="84"/>
      <c r="H390" s="74"/>
      <c r="I390" s="25"/>
    </row>
    <row r="391" spans="1:9" ht="15.6">
      <c r="A391" s="811"/>
      <c r="B391" s="811"/>
      <c r="C391" s="811"/>
      <c r="D391" s="811"/>
      <c r="E391" s="84"/>
      <c r="F391" s="84"/>
      <c r="G391" s="84"/>
      <c r="H391" s="74"/>
      <c r="I391" s="25"/>
    </row>
    <row r="392" spans="1:9" ht="15.6">
      <c r="A392" s="12"/>
      <c r="B392" s="13"/>
      <c r="C392" s="13"/>
      <c r="D392" s="13"/>
      <c r="E392" s="13"/>
      <c r="F392" s="13"/>
      <c r="G392" s="13"/>
      <c r="H392" s="69" t="s">
        <v>31</v>
      </c>
      <c r="I392" s="62">
        <f>ROUND((SUM(I389:I391)),2)</f>
        <v>1729</v>
      </c>
    </row>
    <row r="393" spans="1:9" ht="15.6">
      <c r="A393" s="15" t="s">
        <v>43</v>
      </c>
      <c r="B393" s="18"/>
      <c r="C393" s="18"/>
      <c r="D393" s="18"/>
      <c r="E393" s="13"/>
      <c r="F393" s="13"/>
      <c r="G393" s="13"/>
      <c r="H393" s="71"/>
      <c r="I393" s="47"/>
    </row>
    <row r="394" spans="1:9" ht="15.6">
      <c r="A394" s="812" t="s">
        <v>44</v>
      </c>
      <c r="B394" s="812"/>
      <c r="C394" s="812"/>
      <c r="D394" s="812"/>
      <c r="E394" s="21" t="s">
        <v>99</v>
      </c>
      <c r="F394" s="816" t="s">
        <v>45</v>
      </c>
      <c r="G394" s="816"/>
      <c r="H394" s="72" t="s">
        <v>27</v>
      </c>
      <c r="I394" s="73" t="s">
        <v>28</v>
      </c>
    </row>
    <row r="395" spans="1:9" ht="15.6">
      <c r="A395" s="812" t="str">
        <f>CUADRILLA!B15</f>
        <v xml:space="preserve">CUADRILLA 4 </v>
      </c>
      <c r="B395" s="812"/>
      <c r="C395" s="812"/>
      <c r="D395" s="812"/>
      <c r="E395" s="85">
        <v>1</v>
      </c>
      <c r="F395" s="889">
        <f>CUADRILLA!C15</f>
        <v>375428.69166666665</v>
      </c>
      <c r="G395" s="889"/>
      <c r="H395" s="72">
        <v>10</v>
      </c>
      <c r="I395" s="25">
        <f>ROUND(F395/H395,)</f>
        <v>37543</v>
      </c>
    </row>
    <row r="396" spans="1:9" ht="15.6">
      <c r="A396" s="812"/>
      <c r="B396" s="812"/>
      <c r="C396" s="812"/>
      <c r="D396" s="812"/>
      <c r="E396" s="85"/>
      <c r="F396" s="889"/>
      <c r="G396" s="889"/>
      <c r="H396" s="77"/>
      <c r="I396" s="25"/>
    </row>
    <row r="397" spans="1:9" ht="15.6">
      <c r="A397" s="12"/>
      <c r="B397" s="13"/>
      <c r="C397" s="13"/>
      <c r="D397" s="13"/>
      <c r="E397" s="30"/>
      <c r="F397" s="86"/>
      <c r="G397" s="30"/>
      <c r="H397" s="69" t="s">
        <v>31</v>
      </c>
      <c r="I397" s="62">
        <f>ROUND((SUM(I395:I396)),2)</f>
        <v>37543</v>
      </c>
    </row>
    <row r="398" spans="1:9" ht="15.6">
      <c r="A398" s="12"/>
      <c r="B398" s="13"/>
      <c r="C398" s="13"/>
      <c r="D398" s="13"/>
      <c r="E398" s="30"/>
      <c r="F398" s="30"/>
      <c r="G398" s="30"/>
      <c r="H398" s="71"/>
      <c r="I398" s="70"/>
    </row>
    <row r="399" spans="1:9" ht="15.6">
      <c r="A399" s="12"/>
      <c r="B399" s="13"/>
      <c r="C399" s="13"/>
      <c r="D399" s="13"/>
      <c r="E399" s="30"/>
      <c r="F399" s="43" t="s">
        <v>46</v>
      </c>
      <c r="G399" s="13"/>
      <c r="H399" s="87"/>
      <c r="I399" s="62">
        <f>+I397+I392+I386+I375</f>
        <v>76084</v>
      </c>
    </row>
    <row r="400" spans="1:9" ht="15.6">
      <c r="A400" s="15" t="s">
        <v>47</v>
      </c>
      <c r="B400" s="18"/>
      <c r="C400" s="18"/>
      <c r="D400" s="18"/>
      <c r="E400" s="30"/>
      <c r="F400" s="30"/>
      <c r="G400" s="30"/>
      <c r="H400" s="71"/>
      <c r="I400" s="47"/>
    </row>
    <row r="401" spans="1:9" ht="15.6">
      <c r="A401" s="812" t="s">
        <v>25</v>
      </c>
      <c r="B401" s="812"/>
      <c r="C401" s="812"/>
      <c r="D401" s="812"/>
      <c r="E401" s="812"/>
      <c r="F401" s="812"/>
      <c r="G401" s="812"/>
      <c r="H401" s="72" t="s">
        <v>48</v>
      </c>
      <c r="I401" s="73" t="s">
        <v>49</v>
      </c>
    </row>
    <row r="402" spans="1:9" ht="15.6">
      <c r="A402" s="811" t="s">
        <v>50</v>
      </c>
      <c r="B402" s="811"/>
      <c r="C402" s="811"/>
      <c r="D402" s="811"/>
      <c r="E402" s="811"/>
      <c r="F402" s="811"/>
      <c r="G402" s="811"/>
      <c r="H402" s="88"/>
      <c r="I402" s="25"/>
    </row>
    <row r="403" spans="1:9" ht="15.6">
      <c r="A403" s="811" t="s">
        <v>51</v>
      </c>
      <c r="B403" s="811"/>
      <c r="C403" s="811"/>
      <c r="D403" s="811"/>
      <c r="E403" s="811"/>
      <c r="F403" s="811"/>
      <c r="G403" s="811"/>
      <c r="H403" s="88"/>
      <c r="I403" s="25"/>
    </row>
    <row r="404" spans="1:9" ht="15.6">
      <c r="A404" s="811" t="s">
        <v>52</v>
      </c>
      <c r="B404" s="811"/>
      <c r="C404" s="811"/>
      <c r="D404" s="811"/>
      <c r="E404" s="811"/>
      <c r="F404" s="811"/>
      <c r="G404" s="811"/>
      <c r="H404" s="88"/>
      <c r="I404" s="25"/>
    </row>
    <row r="405" spans="1:9" ht="15.6">
      <c r="A405" s="12"/>
      <c r="B405" s="13"/>
      <c r="C405" s="13"/>
      <c r="D405" s="13"/>
      <c r="E405" s="30"/>
      <c r="F405" s="30"/>
      <c r="G405" s="30"/>
      <c r="H405" s="69" t="s">
        <v>31</v>
      </c>
      <c r="I405" s="62">
        <f>ROUND((SUM(I402:I404)),0)</f>
        <v>0</v>
      </c>
    </row>
    <row r="406" spans="1:9" ht="15.6">
      <c r="A406" s="12"/>
      <c r="B406" s="13"/>
      <c r="C406" s="13"/>
      <c r="D406" s="13"/>
      <c r="E406" s="30"/>
      <c r="F406" s="30"/>
      <c r="G406" s="30"/>
      <c r="H406" s="71"/>
      <c r="I406" s="47"/>
    </row>
    <row r="407" spans="1:9" ht="15.6">
      <c r="A407" s="12"/>
      <c r="B407" s="13"/>
      <c r="C407" s="13"/>
      <c r="D407" s="13"/>
      <c r="E407" s="30"/>
      <c r="F407" s="43"/>
      <c r="G407" s="44"/>
      <c r="H407" s="89" t="s">
        <v>53</v>
      </c>
      <c r="I407" s="62">
        <f>ROUND((I399+I405),0)</f>
        <v>76084</v>
      </c>
    </row>
    <row r="408" spans="1:9" ht="15.6">
      <c r="A408" s="12"/>
      <c r="B408" s="13"/>
      <c r="C408" s="13"/>
      <c r="D408" s="13"/>
      <c r="E408" s="30"/>
      <c r="F408" s="43"/>
      <c r="G408" s="44"/>
      <c r="H408" s="89"/>
      <c r="I408" s="458"/>
    </row>
    <row r="409" spans="1:9" ht="15.6">
      <c r="A409" s="12"/>
      <c r="B409" s="13"/>
      <c r="C409" s="13"/>
      <c r="D409" s="13"/>
      <c r="E409" s="30"/>
      <c r="F409" s="43"/>
      <c r="G409" s="44"/>
      <c r="H409" s="89"/>
      <c r="I409" s="458"/>
    </row>
    <row r="410" spans="1:9">
      <c r="A410" s="833" t="s">
        <v>18</v>
      </c>
      <c r="B410" s="833"/>
      <c r="C410" s="833"/>
      <c r="D410" s="833"/>
      <c r="E410" s="833"/>
      <c r="F410" s="834" t="s">
        <v>19</v>
      </c>
      <c r="G410" s="834"/>
      <c r="H410" s="834"/>
      <c r="I410" s="893"/>
    </row>
    <row r="411" spans="1:9">
      <c r="A411" s="833"/>
      <c r="B411" s="833"/>
      <c r="C411" s="833"/>
      <c r="D411" s="833"/>
      <c r="E411" s="833"/>
      <c r="F411" s="834"/>
      <c r="G411" s="834"/>
      <c r="H411" s="834"/>
      <c r="I411" s="834"/>
    </row>
    <row r="412" spans="1:9">
      <c r="A412" s="833"/>
      <c r="B412" s="833"/>
      <c r="C412" s="833"/>
      <c r="D412" s="833"/>
      <c r="E412" s="833"/>
      <c r="F412" s="834"/>
      <c r="G412" s="834"/>
      <c r="H412" s="834"/>
      <c r="I412" s="834"/>
    </row>
    <row r="413" spans="1:9" ht="15.6">
      <c r="A413" s="63"/>
      <c r="B413" s="64"/>
      <c r="C413" s="64"/>
      <c r="D413" s="64"/>
      <c r="E413" s="64"/>
      <c r="F413" s="65"/>
      <c r="G413" s="65"/>
      <c r="H413" s="65"/>
      <c r="I413" s="66"/>
    </row>
    <row r="414" spans="1:9" ht="15.6">
      <c r="A414" s="15" t="s">
        <v>20</v>
      </c>
      <c r="B414" s="835" t="s">
        <v>172</v>
      </c>
      <c r="C414" s="835"/>
      <c r="D414" s="835"/>
      <c r="E414" s="835"/>
      <c r="F414" s="835"/>
      <c r="G414" s="835"/>
      <c r="H414" s="835"/>
      <c r="I414" s="836"/>
    </row>
    <row r="415" spans="1:9" ht="15.6">
      <c r="A415" s="12" t="s">
        <v>21</v>
      </c>
      <c r="B415" s="835"/>
      <c r="C415" s="835"/>
      <c r="D415" s="835"/>
      <c r="E415" s="835"/>
      <c r="F415" s="835"/>
      <c r="G415" s="835"/>
      <c r="H415" s="835"/>
      <c r="I415" s="836"/>
    </row>
    <row r="416" spans="1:9" ht="15.6">
      <c r="A416" s="67" t="s">
        <v>90</v>
      </c>
      <c r="B416" s="837" t="str">
        <f>'presupuesto completo '!B15</f>
        <v>Mantenimiento de red electrica existente. Incluye cambio de cableado en mal estado e instalacion de tuberia MT.</v>
      </c>
      <c r="C416" s="837"/>
      <c r="D416" s="837"/>
      <c r="E416" s="837"/>
      <c r="F416" s="837"/>
      <c r="G416" s="837"/>
      <c r="H416" s="837"/>
      <c r="I416" s="838"/>
    </row>
    <row r="417" spans="1:9">
      <c r="A417" s="839" t="str">
        <f>'presupuesto completo '!A15</f>
        <v>3.1</v>
      </c>
      <c r="B417" s="837"/>
      <c r="C417" s="837"/>
      <c r="D417" s="837"/>
      <c r="E417" s="837"/>
      <c r="F417" s="837"/>
      <c r="G417" s="837"/>
      <c r="H417" s="837"/>
      <c r="I417" s="838"/>
    </row>
    <row r="418" spans="1:9">
      <c r="A418" s="839"/>
      <c r="B418" s="837"/>
      <c r="C418" s="837"/>
      <c r="D418" s="837"/>
      <c r="E418" s="837"/>
      <c r="F418" s="837"/>
      <c r="G418" s="837"/>
      <c r="H418" s="837"/>
      <c r="I418" s="838"/>
    </row>
    <row r="419" spans="1:9" ht="15.6">
      <c r="A419" s="68"/>
      <c r="B419" s="840"/>
      <c r="C419" s="840"/>
      <c r="D419" s="840"/>
      <c r="E419" s="840"/>
      <c r="F419" s="840"/>
      <c r="G419" s="840"/>
      <c r="H419" s="840"/>
      <c r="I419" s="841"/>
    </row>
    <row r="420" spans="1:9" ht="15.6">
      <c r="A420" s="15"/>
      <c r="B420" s="18"/>
      <c r="C420" s="18"/>
      <c r="D420" s="13"/>
      <c r="E420" s="13"/>
      <c r="F420" s="13"/>
      <c r="G420" s="13"/>
      <c r="H420" s="69" t="s">
        <v>23</v>
      </c>
      <c r="I420" s="70" t="str">
        <f>'presupuesto completo '!C15</f>
        <v>UND</v>
      </c>
    </row>
    <row r="421" spans="1:9" ht="15.6">
      <c r="A421" s="15" t="s">
        <v>24</v>
      </c>
      <c r="B421" s="18"/>
      <c r="C421" s="18"/>
      <c r="D421" s="18"/>
      <c r="E421" s="13"/>
      <c r="F421" s="13"/>
      <c r="G421" s="13"/>
      <c r="H421" s="71"/>
      <c r="I421" s="47"/>
    </row>
    <row r="422" spans="1:9" ht="15.6">
      <c r="A422" s="812" t="s">
        <v>25</v>
      </c>
      <c r="B422" s="812"/>
      <c r="C422" s="812"/>
      <c r="D422" s="812"/>
      <c r="E422" s="812"/>
      <c r="F422" s="21" t="s">
        <v>9</v>
      </c>
      <c r="G422" s="21" t="s">
        <v>26</v>
      </c>
      <c r="H422" s="72" t="s">
        <v>27</v>
      </c>
      <c r="I422" s="73" t="s">
        <v>28</v>
      </c>
    </row>
    <row r="423" spans="1:9" ht="15.6">
      <c r="A423" s="823" t="s">
        <v>29</v>
      </c>
      <c r="B423" s="824"/>
      <c r="C423" s="824"/>
      <c r="D423" s="824"/>
      <c r="E423" s="825"/>
      <c r="F423" s="22"/>
      <c r="G423" s="74"/>
      <c r="H423" s="75"/>
      <c r="I423" s="25">
        <f>ROUND(I451*0.05,)</f>
        <v>0</v>
      </c>
    </row>
    <row r="424" spans="1:9" ht="15.6">
      <c r="A424" s="842" t="s">
        <v>523</v>
      </c>
      <c r="B424" s="843"/>
      <c r="C424" s="843"/>
      <c r="D424" s="843"/>
      <c r="E424" s="844"/>
      <c r="F424" s="22">
        <v>2</v>
      </c>
      <c r="G424" s="258">
        <v>4000</v>
      </c>
      <c r="H424" s="75">
        <v>1</v>
      </c>
      <c r="I424" s="76">
        <f>+ROUND((F424*G424)/H424,0)</f>
        <v>8000</v>
      </c>
    </row>
    <row r="425" spans="1:9" ht="15.6">
      <c r="A425" s="823"/>
      <c r="B425" s="824"/>
      <c r="C425" s="824"/>
      <c r="D425" s="824"/>
      <c r="E425" s="825"/>
      <c r="F425" s="22"/>
      <c r="G425" s="74"/>
      <c r="H425" s="75"/>
      <c r="I425" s="76"/>
    </row>
    <row r="426" spans="1:9" ht="15.6">
      <c r="A426" s="823"/>
      <c r="B426" s="824"/>
      <c r="C426" s="824"/>
      <c r="D426" s="824"/>
      <c r="E426" s="825"/>
      <c r="F426" s="22"/>
      <c r="G426" s="74"/>
      <c r="H426" s="75"/>
      <c r="I426" s="76"/>
    </row>
    <row r="427" spans="1:9" ht="15.6">
      <c r="A427" s="823"/>
      <c r="B427" s="824"/>
      <c r="C427" s="824"/>
      <c r="D427" s="824"/>
      <c r="E427" s="825"/>
      <c r="F427" s="22"/>
      <c r="G427" s="74"/>
      <c r="H427" s="75"/>
      <c r="I427" s="76"/>
    </row>
    <row r="428" spans="1:9" ht="15.6">
      <c r="A428" s="823"/>
      <c r="B428" s="824"/>
      <c r="C428" s="824"/>
      <c r="D428" s="824"/>
      <c r="E428" s="825"/>
      <c r="F428" s="22"/>
      <c r="G428" s="74"/>
      <c r="H428" s="75"/>
      <c r="I428" s="76"/>
    </row>
    <row r="429" spans="1:9" ht="15.6">
      <c r="A429" s="12"/>
      <c r="B429" s="13"/>
      <c r="C429" s="13"/>
      <c r="D429" s="13"/>
      <c r="E429" s="13"/>
      <c r="F429" s="13"/>
      <c r="G429" s="30"/>
      <c r="H429" s="69" t="s">
        <v>31</v>
      </c>
      <c r="I429" s="62">
        <f>ROUND((SUM(I423:I427)),2)</f>
        <v>8000</v>
      </c>
    </row>
    <row r="430" spans="1:9" ht="15.6">
      <c r="A430" s="15" t="s">
        <v>32</v>
      </c>
      <c r="B430" s="18"/>
      <c r="C430" s="18"/>
      <c r="D430" s="18"/>
      <c r="E430" s="13"/>
      <c r="F430" s="13"/>
      <c r="G430" s="30"/>
      <c r="H430" s="71"/>
      <c r="I430" s="47"/>
    </row>
    <row r="431" spans="1:9" ht="15.6">
      <c r="A431" s="812" t="s">
        <v>25</v>
      </c>
      <c r="B431" s="812"/>
      <c r="C431" s="812"/>
      <c r="D431" s="812"/>
      <c r="E431" s="812"/>
      <c r="F431" s="21" t="s">
        <v>33</v>
      </c>
      <c r="G431" s="33" t="s">
        <v>34</v>
      </c>
      <c r="H431" s="72" t="s">
        <v>35</v>
      </c>
      <c r="I431" s="73" t="s">
        <v>28</v>
      </c>
    </row>
    <row r="432" spans="1:9" ht="79.8" customHeight="1">
      <c r="A432" s="832" t="s">
        <v>525</v>
      </c>
      <c r="B432" s="832"/>
      <c r="C432" s="832"/>
      <c r="D432" s="832"/>
      <c r="E432" s="832"/>
      <c r="F432" s="259" t="s">
        <v>524</v>
      </c>
      <c r="G432" s="261">
        <v>6546000</v>
      </c>
      <c r="H432" s="260">
        <v>1</v>
      </c>
      <c r="I432" s="262">
        <f>G432*H432</f>
        <v>6546000</v>
      </c>
    </row>
    <row r="433" spans="1:9" ht="15.6">
      <c r="A433" s="832"/>
      <c r="B433" s="832"/>
      <c r="C433" s="832"/>
      <c r="D433" s="832"/>
      <c r="E433" s="832"/>
      <c r="F433" s="21"/>
      <c r="G433" s="74"/>
      <c r="H433" s="78"/>
      <c r="I433" s="25"/>
    </row>
    <row r="434" spans="1:9" ht="15.6">
      <c r="A434" s="832"/>
      <c r="B434" s="832"/>
      <c r="C434" s="832"/>
      <c r="D434" s="832"/>
      <c r="E434" s="832"/>
      <c r="F434" s="21"/>
      <c r="G434" s="74"/>
      <c r="H434" s="77"/>
      <c r="I434" s="25"/>
    </row>
    <row r="435" spans="1:9" ht="15.6">
      <c r="A435" s="832"/>
      <c r="B435" s="832"/>
      <c r="C435" s="832"/>
      <c r="D435" s="832"/>
      <c r="E435" s="832"/>
      <c r="F435" s="21"/>
      <c r="G435" s="74"/>
      <c r="H435" s="79"/>
      <c r="I435" s="25"/>
    </row>
    <row r="436" spans="1:9" ht="15.6">
      <c r="A436" s="805"/>
      <c r="B436" s="806"/>
      <c r="C436" s="806"/>
      <c r="D436" s="806"/>
      <c r="E436" s="807"/>
      <c r="F436" s="80"/>
      <c r="G436" s="81"/>
      <c r="H436" s="77"/>
      <c r="I436" s="25"/>
    </row>
    <row r="437" spans="1:9" ht="15.6">
      <c r="A437" s="808"/>
      <c r="B437" s="809"/>
      <c r="C437" s="809"/>
      <c r="D437" s="809"/>
      <c r="E437" s="810"/>
      <c r="F437" s="80"/>
      <c r="G437" s="81"/>
      <c r="H437" s="77"/>
      <c r="I437" s="25"/>
    </row>
    <row r="438" spans="1:9" ht="15.6">
      <c r="A438" s="805"/>
      <c r="B438" s="806"/>
      <c r="C438" s="806"/>
      <c r="D438" s="806"/>
      <c r="E438" s="807"/>
      <c r="F438" s="80"/>
      <c r="G438" s="82"/>
      <c r="H438" s="83"/>
      <c r="I438" s="25"/>
    </row>
    <row r="439" spans="1:9" ht="15.6">
      <c r="A439" s="811"/>
      <c r="B439" s="811"/>
      <c r="C439" s="811"/>
      <c r="D439" s="811"/>
      <c r="E439" s="811"/>
      <c r="F439" s="21"/>
      <c r="G439" s="74"/>
      <c r="H439" s="77"/>
      <c r="I439" s="25"/>
    </row>
    <row r="440" spans="1:9" ht="15.6">
      <c r="A440" s="12"/>
      <c r="B440" s="13"/>
      <c r="C440" s="13"/>
      <c r="D440" s="13"/>
      <c r="E440" s="13"/>
      <c r="F440" s="13"/>
      <c r="G440" s="30"/>
      <c r="H440" s="69" t="s">
        <v>31</v>
      </c>
      <c r="I440" s="62">
        <f>ROUND((SUM(I432:I439)),2)</f>
        <v>6546000</v>
      </c>
    </row>
    <row r="441" spans="1:9" ht="15.6">
      <c r="A441" s="15" t="s">
        <v>36</v>
      </c>
      <c r="B441" s="18"/>
      <c r="C441" s="18"/>
      <c r="D441" s="18"/>
      <c r="E441" s="13"/>
      <c r="F441" s="13"/>
      <c r="G441" s="13"/>
      <c r="H441" s="71"/>
      <c r="I441" s="47"/>
    </row>
    <row r="442" spans="1:9" ht="15.6">
      <c r="A442" s="812" t="s">
        <v>37</v>
      </c>
      <c r="B442" s="812"/>
      <c r="C442" s="812"/>
      <c r="D442" s="812"/>
      <c r="E442" s="37" t="s">
        <v>38</v>
      </c>
      <c r="F442" s="21" t="s">
        <v>39</v>
      </c>
      <c r="G442" s="21" t="s">
        <v>40</v>
      </c>
      <c r="H442" s="72" t="s">
        <v>41</v>
      </c>
      <c r="I442" s="73" t="s">
        <v>28</v>
      </c>
    </row>
    <row r="443" spans="1:9" ht="15.6">
      <c r="A443" s="811" t="s">
        <v>98</v>
      </c>
      <c r="B443" s="811"/>
      <c r="C443" s="811"/>
      <c r="D443" s="811"/>
      <c r="E443" s="84"/>
      <c r="F443" s="84"/>
      <c r="G443" s="84"/>
      <c r="H443" s="74"/>
      <c r="I443" s="25">
        <f>ROUND(I440*0.05,0)</f>
        <v>327300</v>
      </c>
    </row>
    <row r="444" spans="1:9" ht="15.6">
      <c r="A444" s="811" t="s">
        <v>141</v>
      </c>
      <c r="B444" s="811"/>
      <c r="C444" s="811"/>
      <c r="D444" s="811"/>
      <c r="E444" s="84"/>
      <c r="F444" s="84"/>
      <c r="G444" s="84"/>
      <c r="H444" s="74">
        <v>15000</v>
      </c>
      <c r="I444" s="25">
        <f>H444*1</f>
        <v>15000</v>
      </c>
    </row>
    <row r="445" spans="1:9" ht="15.6">
      <c r="A445" s="811"/>
      <c r="B445" s="811"/>
      <c r="C445" s="811"/>
      <c r="D445" s="811"/>
      <c r="E445" s="84"/>
      <c r="F445" s="84"/>
      <c r="G445" s="84"/>
      <c r="H445" s="74"/>
      <c r="I445" s="25"/>
    </row>
    <row r="446" spans="1:9" ht="15.6">
      <c r="A446" s="12"/>
      <c r="B446" s="13"/>
      <c r="C446" s="13"/>
      <c r="D446" s="13"/>
      <c r="E446" s="13"/>
      <c r="F446" s="13"/>
      <c r="G446" s="13"/>
      <c r="H446" s="69" t="s">
        <v>31</v>
      </c>
      <c r="I446" s="62">
        <f>ROUND((SUM(I443:I445)),2)</f>
        <v>342300</v>
      </c>
    </row>
    <row r="447" spans="1:9" ht="15.6">
      <c r="A447" s="15" t="s">
        <v>43</v>
      </c>
      <c r="B447" s="18"/>
      <c r="C447" s="18"/>
      <c r="D447" s="18"/>
      <c r="E447" s="13"/>
      <c r="F447" s="13"/>
      <c r="G447" s="13"/>
      <c r="H447" s="71"/>
      <c r="I447" s="47"/>
    </row>
    <row r="448" spans="1:9" ht="15.6">
      <c r="A448" s="812" t="s">
        <v>44</v>
      </c>
      <c r="B448" s="812"/>
      <c r="C448" s="812"/>
      <c r="D448" s="812"/>
      <c r="E448" s="21" t="s">
        <v>99</v>
      </c>
      <c r="F448" s="816" t="s">
        <v>45</v>
      </c>
      <c r="G448" s="816"/>
      <c r="H448" s="72" t="s">
        <v>27</v>
      </c>
      <c r="I448" s="73" t="s">
        <v>28</v>
      </c>
    </row>
    <row r="449" spans="1:9" ht="15.6">
      <c r="A449" s="812"/>
      <c r="B449" s="812"/>
      <c r="C449" s="812"/>
      <c r="D449" s="812"/>
      <c r="E449" s="85"/>
      <c r="F449" s="889"/>
      <c r="G449" s="889"/>
      <c r="H449" s="72"/>
      <c r="I449" s="25"/>
    </row>
    <row r="450" spans="1:9" ht="15.6">
      <c r="A450" s="812"/>
      <c r="B450" s="812"/>
      <c r="C450" s="812"/>
      <c r="D450" s="812"/>
      <c r="E450" s="85"/>
      <c r="F450" s="822"/>
      <c r="G450" s="822"/>
      <c r="H450" s="77"/>
      <c r="I450" s="25"/>
    </row>
    <row r="451" spans="1:9" ht="15.6">
      <c r="A451" s="12"/>
      <c r="B451" s="13"/>
      <c r="C451" s="13"/>
      <c r="D451" s="13"/>
      <c r="E451" s="30"/>
      <c r="F451" s="86"/>
      <c r="G451" s="30"/>
      <c r="H451" s="69" t="s">
        <v>31</v>
      </c>
      <c r="I451" s="62">
        <f>ROUND((SUM(I449:I450)),2)</f>
        <v>0</v>
      </c>
    </row>
    <row r="452" spans="1:9" ht="15.6">
      <c r="A452" s="12"/>
      <c r="B452" s="13"/>
      <c r="C452" s="13"/>
      <c r="D452" s="13"/>
      <c r="E452" s="30"/>
      <c r="F452" s="30"/>
      <c r="G452" s="30"/>
      <c r="H452" s="71"/>
      <c r="I452" s="70"/>
    </row>
    <row r="453" spans="1:9" ht="15.6">
      <c r="A453" s="12"/>
      <c r="B453" s="13"/>
      <c r="C453" s="13"/>
      <c r="D453" s="13"/>
      <c r="E453" s="30"/>
      <c r="F453" s="43" t="s">
        <v>46</v>
      </c>
      <c r="G453" s="13"/>
      <c r="H453" s="87"/>
      <c r="I453" s="62">
        <f>+I451+I446+I440+I429</f>
        <v>6896300</v>
      </c>
    </row>
    <row r="454" spans="1:9" ht="15.6">
      <c r="A454" s="15" t="s">
        <v>47</v>
      </c>
      <c r="B454" s="18"/>
      <c r="C454" s="18"/>
      <c r="D454" s="18"/>
      <c r="E454" s="30"/>
      <c r="F454" s="30"/>
      <c r="G454" s="30"/>
      <c r="H454" s="71"/>
      <c r="I454" s="47"/>
    </row>
    <row r="455" spans="1:9" ht="15.6">
      <c r="A455" s="812" t="s">
        <v>25</v>
      </c>
      <c r="B455" s="812"/>
      <c r="C455" s="812"/>
      <c r="D455" s="812"/>
      <c r="E455" s="812"/>
      <c r="F455" s="812"/>
      <c r="G455" s="812"/>
      <c r="H455" s="72" t="s">
        <v>48</v>
      </c>
      <c r="I455" s="73" t="s">
        <v>49</v>
      </c>
    </row>
    <row r="456" spans="1:9" ht="15.6">
      <c r="A456" s="811" t="s">
        <v>50</v>
      </c>
      <c r="B456" s="811"/>
      <c r="C456" s="811"/>
      <c r="D456" s="811"/>
      <c r="E456" s="811"/>
      <c r="F456" s="811"/>
      <c r="G456" s="811"/>
      <c r="H456" s="88"/>
      <c r="I456" s="25"/>
    </row>
    <row r="457" spans="1:9" ht="15.6">
      <c r="A457" s="811" t="s">
        <v>51</v>
      </c>
      <c r="B457" s="811"/>
      <c r="C457" s="811"/>
      <c r="D457" s="811"/>
      <c r="E457" s="811"/>
      <c r="F457" s="811"/>
      <c r="G457" s="811"/>
      <c r="H457" s="88"/>
      <c r="I457" s="25"/>
    </row>
    <row r="458" spans="1:9" ht="15.6">
      <c r="A458" s="811" t="s">
        <v>52</v>
      </c>
      <c r="B458" s="811"/>
      <c r="C458" s="811"/>
      <c r="D458" s="811"/>
      <c r="E458" s="811"/>
      <c r="F458" s="811"/>
      <c r="G458" s="811"/>
      <c r="H458" s="88"/>
      <c r="I458" s="25"/>
    </row>
    <row r="459" spans="1:9" ht="15.6">
      <c r="A459" s="12"/>
      <c r="B459" s="13"/>
      <c r="C459" s="13"/>
      <c r="D459" s="13"/>
      <c r="E459" s="30"/>
      <c r="F459" s="30"/>
      <c r="G459" s="30"/>
      <c r="H459" s="69" t="s">
        <v>31</v>
      </c>
      <c r="I459" s="62">
        <f>ROUND((SUM(I456:I458)),0)</f>
        <v>0</v>
      </c>
    </row>
    <row r="460" spans="1:9" ht="15.6">
      <c r="A460" s="12"/>
      <c r="B460" s="13"/>
      <c r="C460" s="13"/>
      <c r="D460" s="13"/>
      <c r="E460" s="30"/>
      <c r="F460" s="30"/>
      <c r="G460" s="30"/>
      <c r="H460" s="71"/>
      <c r="I460" s="47"/>
    </row>
    <row r="461" spans="1:9" ht="15.6">
      <c r="A461" s="12"/>
      <c r="B461" s="13"/>
      <c r="C461" s="13"/>
      <c r="D461" s="13"/>
      <c r="E461" s="30"/>
      <c r="F461" s="43"/>
      <c r="G461" s="44"/>
      <c r="H461" s="89" t="s">
        <v>53</v>
      </c>
      <c r="I461" s="62">
        <f>ROUND((I453+I459),0)</f>
        <v>6896300</v>
      </c>
    </row>
    <row r="462" spans="1:9" ht="15.6">
      <c r="A462" s="13"/>
      <c r="B462" s="13"/>
      <c r="C462" s="13"/>
      <c r="D462" s="13"/>
      <c r="E462" s="30"/>
      <c r="F462" s="43"/>
      <c r="G462" s="44"/>
      <c r="H462" s="89"/>
      <c r="I462" s="453"/>
    </row>
    <row r="463" spans="1:9">
      <c r="A463" s="833" t="s">
        <v>18</v>
      </c>
      <c r="B463" s="833"/>
      <c r="C463" s="833"/>
      <c r="D463" s="833"/>
      <c r="E463" s="833"/>
      <c r="F463" s="834" t="s">
        <v>19</v>
      </c>
      <c r="G463" s="834"/>
      <c r="H463" s="834"/>
      <c r="I463" s="834"/>
    </row>
    <row r="464" spans="1:9">
      <c r="A464" s="833"/>
      <c r="B464" s="833"/>
      <c r="C464" s="833"/>
      <c r="D464" s="833"/>
      <c r="E464" s="833"/>
      <c r="F464" s="834"/>
      <c r="G464" s="834"/>
      <c r="H464" s="834"/>
      <c r="I464" s="834"/>
    </row>
    <row r="465" spans="1:9">
      <c r="A465" s="833"/>
      <c r="B465" s="833"/>
      <c r="C465" s="833"/>
      <c r="D465" s="833"/>
      <c r="E465" s="833"/>
      <c r="F465" s="834"/>
      <c r="G465" s="834"/>
      <c r="H465" s="834"/>
      <c r="I465" s="834"/>
    </row>
    <row r="466" spans="1:9" ht="15.6">
      <c r="A466" s="63"/>
      <c r="B466" s="64"/>
      <c r="C466" s="64"/>
      <c r="D466" s="64"/>
      <c r="E466" s="64"/>
      <c r="F466" s="65"/>
      <c r="G466" s="65"/>
      <c r="H466" s="65"/>
      <c r="I466" s="66"/>
    </row>
    <row r="467" spans="1:9" ht="15.6">
      <c r="A467" s="15" t="s">
        <v>20</v>
      </c>
      <c r="B467" s="835" t="str">
        <f>Presupuesto!A8</f>
        <v xml:space="preserve">ADECUCACION CIUDADELA EDUCATIVA DEL MUNICIPIO DE CAUCASIA DEPARTAMENTO DE ANTIOQUIA </v>
      </c>
      <c r="C467" s="835"/>
      <c r="D467" s="835"/>
      <c r="E467" s="835"/>
      <c r="F467" s="835"/>
      <c r="G467" s="835"/>
      <c r="H467" s="835"/>
      <c r="I467" s="836"/>
    </row>
    <row r="468" spans="1:9" ht="15.6">
      <c r="A468" s="12" t="s">
        <v>21</v>
      </c>
      <c r="B468" s="835"/>
      <c r="C468" s="835"/>
      <c r="D468" s="835"/>
      <c r="E468" s="835"/>
      <c r="F468" s="835"/>
      <c r="G468" s="835"/>
      <c r="H468" s="835"/>
      <c r="I468" s="836"/>
    </row>
    <row r="469" spans="1:9" ht="15.6">
      <c r="A469" s="67" t="s">
        <v>90</v>
      </c>
      <c r="B469" s="837" t="str">
        <f>Presupuesto!B16</f>
        <v>Suministro e instalacion de aire de 24000 BTU.</v>
      </c>
      <c r="C469" s="837"/>
      <c r="D469" s="837"/>
      <c r="E469" s="837"/>
      <c r="F469" s="837"/>
      <c r="G469" s="837"/>
      <c r="H469" s="837"/>
      <c r="I469" s="838"/>
    </row>
    <row r="470" spans="1:9">
      <c r="A470" s="839" t="str">
        <f>Presupuesto!A16</f>
        <v>3.2</v>
      </c>
      <c r="B470" s="837"/>
      <c r="C470" s="837"/>
      <c r="D470" s="837"/>
      <c r="E470" s="837"/>
      <c r="F470" s="837"/>
      <c r="G470" s="837"/>
      <c r="H470" s="837"/>
      <c r="I470" s="838"/>
    </row>
    <row r="471" spans="1:9">
      <c r="A471" s="839"/>
      <c r="B471" s="837"/>
      <c r="C471" s="837"/>
      <c r="D471" s="837"/>
      <c r="E471" s="837"/>
      <c r="F471" s="837"/>
      <c r="G471" s="837"/>
      <c r="H471" s="837"/>
      <c r="I471" s="838"/>
    </row>
    <row r="472" spans="1:9" ht="15.6">
      <c r="A472" s="68"/>
      <c r="B472" s="840"/>
      <c r="C472" s="840"/>
      <c r="D472" s="840"/>
      <c r="E472" s="840"/>
      <c r="F472" s="840"/>
      <c r="G472" s="840"/>
      <c r="H472" s="840"/>
      <c r="I472" s="841"/>
    </row>
    <row r="473" spans="1:9" ht="15.6">
      <c r="A473" s="15"/>
      <c r="B473" s="18"/>
      <c r="C473" s="18"/>
      <c r="D473" s="13"/>
      <c r="E473" s="13"/>
      <c r="F473" s="13"/>
      <c r="G473" s="13"/>
      <c r="H473" s="69" t="s">
        <v>23</v>
      </c>
      <c r="I473" s="70" t="str">
        <f>Presupuesto!C16</f>
        <v>UND</v>
      </c>
    </row>
    <row r="474" spans="1:9" ht="15.6">
      <c r="A474" s="15" t="s">
        <v>24</v>
      </c>
      <c r="B474" s="18"/>
      <c r="C474" s="18"/>
      <c r="D474" s="18"/>
      <c r="E474" s="13"/>
      <c r="F474" s="13"/>
      <c r="G474" s="13"/>
      <c r="H474" s="71"/>
      <c r="I474" s="47"/>
    </row>
    <row r="475" spans="1:9" ht="15.6">
      <c r="A475" s="812" t="s">
        <v>25</v>
      </c>
      <c r="B475" s="812"/>
      <c r="C475" s="812"/>
      <c r="D475" s="812"/>
      <c r="E475" s="812"/>
      <c r="F475" s="21" t="s">
        <v>9</v>
      </c>
      <c r="G475" s="21" t="s">
        <v>26</v>
      </c>
      <c r="H475" s="72" t="s">
        <v>27</v>
      </c>
      <c r="I475" s="73" t="s">
        <v>28</v>
      </c>
    </row>
    <row r="476" spans="1:9">
      <c r="A476" s="890" t="s">
        <v>29</v>
      </c>
      <c r="B476" s="891"/>
      <c r="C476" s="891"/>
      <c r="D476" s="891"/>
      <c r="E476" s="892"/>
      <c r="F476" s="583"/>
      <c r="G476" s="584"/>
      <c r="H476" s="585"/>
      <c r="I476" s="586">
        <f>ROUND(I502*0.05,0)</f>
        <v>34904</v>
      </c>
    </row>
    <row r="477" spans="1:9">
      <c r="A477" s="890" t="s">
        <v>55</v>
      </c>
      <c r="B477" s="891"/>
      <c r="C477" s="891"/>
      <c r="D477" s="891"/>
      <c r="E477" s="892"/>
      <c r="F477" s="583">
        <v>1</v>
      </c>
      <c r="G477" s="590">
        <v>4000</v>
      </c>
      <c r="H477" s="585">
        <v>0.5</v>
      </c>
      <c r="I477" s="587">
        <f>ROUND(F477*G477/H477,0)</f>
        <v>8000</v>
      </c>
    </row>
    <row r="478" spans="1:9">
      <c r="A478" s="890" t="s">
        <v>54</v>
      </c>
      <c r="B478" s="891"/>
      <c r="C478" s="891"/>
      <c r="D478" s="891"/>
      <c r="E478" s="892"/>
      <c r="F478" s="583">
        <v>1</v>
      </c>
      <c r="G478" s="590">
        <v>30000</v>
      </c>
      <c r="H478" s="585">
        <f>+H477</f>
        <v>0.5</v>
      </c>
      <c r="I478" s="587">
        <f>ROUND(F478*G478/H478,0)</f>
        <v>60000</v>
      </c>
    </row>
    <row r="479" spans="1:9" ht="15.6">
      <c r="A479" s="823"/>
      <c r="B479" s="824"/>
      <c r="C479" s="824"/>
      <c r="D479" s="824"/>
      <c r="E479" s="825"/>
      <c r="F479" s="22"/>
      <c r="G479" s="74"/>
      <c r="H479" s="75"/>
      <c r="I479" s="76"/>
    </row>
    <row r="480" spans="1:9" ht="15.6">
      <c r="A480" s="823"/>
      <c r="B480" s="824"/>
      <c r="C480" s="824"/>
      <c r="D480" s="824"/>
      <c r="E480" s="825"/>
      <c r="F480" s="22"/>
      <c r="G480" s="74"/>
      <c r="H480" s="75"/>
      <c r="I480" s="76"/>
    </row>
    <row r="481" spans="1:9" ht="15.6">
      <c r="A481" s="823"/>
      <c r="B481" s="824"/>
      <c r="C481" s="824"/>
      <c r="D481" s="824"/>
      <c r="E481" s="825"/>
      <c r="F481" s="22"/>
      <c r="G481" s="74"/>
      <c r="H481" s="75"/>
      <c r="I481" s="76"/>
    </row>
    <row r="482" spans="1:9" ht="15.6">
      <c r="A482" s="12"/>
      <c r="B482" s="13"/>
      <c r="C482" s="13"/>
      <c r="D482" s="13"/>
      <c r="E482" s="13"/>
      <c r="F482" s="13"/>
      <c r="G482" s="30"/>
      <c r="H482" s="69" t="s">
        <v>31</v>
      </c>
      <c r="I482" s="62">
        <f>ROUND((SUM(I476:I480)),2)</f>
        <v>102904</v>
      </c>
    </row>
    <row r="483" spans="1:9" ht="15.6">
      <c r="A483" s="15" t="s">
        <v>32</v>
      </c>
      <c r="B483" s="18"/>
      <c r="C483" s="18"/>
      <c r="D483" s="18"/>
      <c r="E483" s="13"/>
      <c r="F483" s="13"/>
      <c r="G483" s="30"/>
      <c r="H483" s="71"/>
      <c r="I483" s="47"/>
    </row>
    <row r="484" spans="1:9" ht="15.6">
      <c r="A484" s="812" t="s">
        <v>25</v>
      </c>
      <c r="B484" s="812"/>
      <c r="C484" s="812"/>
      <c r="D484" s="812"/>
      <c r="E484" s="812"/>
      <c r="F484" s="21" t="s">
        <v>33</v>
      </c>
      <c r="G484" s="33" t="s">
        <v>34</v>
      </c>
      <c r="H484" s="72" t="s">
        <v>35</v>
      </c>
      <c r="I484" s="73" t="s">
        <v>28</v>
      </c>
    </row>
    <row r="485" spans="1:9">
      <c r="A485" s="913" t="s">
        <v>766</v>
      </c>
      <c r="B485" s="914"/>
      <c r="C485" s="914"/>
      <c r="D485" s="914"/>
      <c r="E485" s="915"/>
      <c r="F485" s="588" t="s">
        <v>33</v>
      </c>
      <c r="G485" s="590">
        <v>4250000</v>
      </c>
      <c r="H485" s="584">
        <v>1</v>
      </c>
      <c r="I485" s="587">
        <f>ROUND(G485*H485,0)</f>
        <v>4250000</v>
      </c>
    </row>
    <row r="486" spans="1:9">
      <c r="A486" s="916" t="s">
        <v>765</v>
      </c>
      <c r="B486" s="916"/>
      <c r="C486" s="916"/>
      <c r="D486" s="916"/>
      <c r="E486" s="916"/>
      <c r="F486" s="589" t="s">
        <v>566</v>
      </c>
      <c r="G486" s="590">
        <v>49000</v>
      </c>
      <c r="H486" s="584">
        <v>1</v>
      </c>
      <c r="I486" s="591">
        <f>H486*G486</f>
        <v>49000</v>
      </c>
    </row>
    <row r="487" spans="1:9" ht="15.6">
      <c r="A487" s="832"/>
      <c r="B487" s="832"/>
      <c r="C487" s="832"/>
      <c r="D487" s="832"/>
      <c r="E487" s="832"/>
      <c r="F487" s="21"/>
      <c r="G487" s="74"/>
      <c r="H487" s="77"/>
      <c r="I487" s="25"/>
    </row>
    <row r="488" spans="1:9" ht="15.6">
      <c r="A488" s="832"/>
      <c r="B488" s="832"/>
      <c r="C488" s="832"/>
      <c r="D488" s="832"/>
      <c r="E488" s="832"/>
      <c r="F488" s="21"/>
      <c r="G488" s="74"/>
      <c r="H488" s="79"/>
      <c r="I488" s="25"/>
    </row>
    <row r="489" spans="1:9" ht="15.6">
      <c r="A489" s="805"/>
      <c r="B489" s="806"/>
      <c r="C489" s="806"/>
      <c r="D489" s="806"/>
      <c r="E489" s="807"/>
      <c r="F489" s="80"/>
      <c r="G489" s="81"/>
      <c r="H489" s="77"/>
      <c r="I489" s="25"/>
    </row>
    <row r="490" spans="1:9" ht="15.6">
      <c r="A490" s="808"/>
      <c r="B490" s="809"/>
      <c r="C490" s="809"/>
      <c r="D490" s="809"/>
      <c r="E490" s="810"/>
      <c r="F490" s="80"/>
      <c r="G490" s="81"/>
      <c r="H490" s="77"/>
      <c r="I490" s="25"/>
    </row>
    <row r="491" spans="1:9" ht="15.6">
      <c r="A491" s="805"/>
      <c r="B491" s="806"/>
      <c r="C491" s="806"/>
      <c r="D491" s="806"/>
      <c r="E491" s="807"/>
      <c r="F491" s="80"/>
      <c r="G491" s="82"/>
      <c r="H491" s="83"/>
      <c r="I491" s="25"/>
    </row>
    <row r="492" spans="1:9" ht="15.6">
      <c r="A492" s="811"/>
      <c r="B492" s="811"/>
      <c r="C492" s="811"/>
      <c r="D492" s="811"/>
      <c r="E492" s="811"/>
      <c r="F492" s="21"/>
      <c r="G492" s="74"/>
      <c r="H492" s="77"/>
      <c r="I492" s="25"/>
    </row>
    <row r="493" spans="1:9" ht="15.6">
      <c r="A493" s="12"/>
      <c r="B493" s="13"/>
      <c r="C493" s="13"/>
      <c r="D493" s="13"/>
      <c r="E493" s="13"/>
      <c r="F493" s="13"/>
      <c r="G493" s="30"/>
      <c r="H493" s="69" t="s">
        <v>31</v>
      </c>
      <c r="I493" s="62">
        <f>ROUND((SUM(I485:I492)),2)</f>
        <v>4299000</v>
      </c>
    </row>
    <row r="494" spans="1:9" ht="15.6">
      <c r="A494" s="15" t="s">
        <v>36</v>
      </c>
      <c r="B494" s="18"/>
      <c r="C494" s="18"/>
      <c r="D494" s="18"/>
      <c r="E494" s="13"/>
      <c r="F494" s="13"/>
      <c r="G494" s="13"/>
      <c r="H494" s="71"/>
      <c r="I494" s="47"/>
    </row>
    <row r="495" spans="1:9" ht="15.6">
      <c r="A495" s="812" t="s">
        <v>37</v>
      </c>
      <c r="B495" s="812"/>
      <c r="C495" s="812"/>
      <c r="D495" s="812"/>
      <c r="E495" s="37" t="s">
        <v>38</v>
      </c>
      <c r="F495" s="21" t="s">
        <v>39</v>
      </c>
      <c r="G495" s="21" t="s">
        <v>40</v>
      </c>
      <c r="H495" s="72" t="s">
        <v>41</v>
      </c>
      <c r="I495" s="73" t="s">
        <v>28</v>
      </c>
    </row>
    <row r="496" spans="1:9" ht="15.6">
      <c r="A496" s="832"/>
      <c r="B496" s="832"/>
      <c r="C496" s="832"/>
      <c r="D496" s="832"/>
      <c r="E496" s="84"/>
      <c r="F496" s="84"/>
      <c r="G496" s="84"/>
      <c r="H496" s="74"/>
      <c r="I496" s="25"/>
    </row>
    <row r="497" spans="1:9" ht="15.6">
      <c r="A497" s="811"/>
      <c r="B497" s="811"/>
      <c r="C497" s="811"/>
      <c r="D497" s="811"/>
      <c r="E497" s="84"/>
      <c r="F497" s="84"/>
      <c r="G497" s="84"/>
      <c r="H497" s="74"/>
      <c r="I497" s="25"/>
    </row>
    <row r="498" spans="1:9" ht="15.6">
      <c r="A498" s="811"/>
      <c r="B498" s="811"/>
      <c r="C498" s="811"/>
      <c r="D498" s="811"/>
      <c r="E498" s="84"/>
      <c r="F498" s="84"/>
      <c r="G498" s="84"/>
      <c r="H498" s="74"/>
      <c r="I498" s="25"/>
    </row>
    <row r="499" spans="1:9" ht="15.6">
      <c r="A499" s="12"/>
      <c r="B499" s="13"/>
      <c r="C499" s="13"/>
      <c r="D499" s="13"/>
      <c r="E499" s="13"/>
      <c r="F499" s="13"/>
      <c r="G499" s="13"/>
      <c r="H499" s="69" t="s">
        <v>31</v>
      </c>
      <c r="I499" s="62">
        <f>ROUND((SUM(I496:I498)),2)</f>
        <v>0</v>
      </c>
    </row>
    <row r="500" spans="1:9" ht="15.6">
      <c r="A500" s="15" t="s">
        <v>43</v>
      </c>
      <c r="B500" s="18"/>
      <c r="C500" s="18"/>
      <c r="D500" s="18"/>
      <c r="E500" s="13"/>
      <c r="F500" s="13"/>
      <c r="G500" s="13"/>
      <c r="H500" s="71"/>
      <c r="I500" s="47"/>
    </row>
    <row r="501" spans="1:9" ht="15.6">
      <c r="A501" s="812" t="s">
        <v>44</v>
      </c>
      <c r="B501" s="812"/>
      <c r="C501" s="812"/>
      <c r="D501" s="812"/>
      <c r="E501" s="21" t="s">
        <v>99</v>
      </c>
      <c r="F501" s="816" t="s">
        <v>45</v>
      </c>
      <c r="G501" s="816"/>
      <c r="H501" s="72" t="s">
        <v>27</v>
      </c>
      <c r="I501" s="73" t="s">
        <v>28</v>
      </c>
    </row>
    <row r="502" spans="1:9" ht="15.6">
      <c r="A502" s="812" t="str">
        <f>CUADRILLA!B14</f>
        <v xml:space="preserve">CUADRILLA 3 </v>
      </c>
      <c r="B502" s="812"/>
      <c r="C502" s="812"/>
      <c r="D502" s="812"/>
      <c r="E502" s="85"/>
      <c r="F502" s="889">
        <f>CUADRILLA!C14</f>
        <v>279232.79444444447</v>
      </c>
      <c r="G502" s="889"/>
      <c r="H502" s="72">
        <v>0.4</v>
      </c>
      <c r="I502" s="25">
        <f>F502/H502</f>
        <v>698081.98611111112</v>
      </c>
    </row>
    <row r="503" spans="1:9" ht="15.6">
      <c r="A503" s="812"/>
      <c r="B503" s="812"/>
      <c r="C503" s="812"/>
      <c r="D503" s="812"/>
      <c r="E503" s="85"/>
      <c r="F503" s="822"/>
      <c r="G503" s="822"/>
      <c r="H503" s="77"/>
      <c r="I503" s="25"/>
    </row>
    <row r="504" spans="1:9" ht="15.6">
      <c r="A504" s="12"/>
      <c r="B504" s="13"/>
      <c r="C504" s="13"/>
      <c r="D504" s="13"/>
      <c r="E504" s="30"/>
      <c r="F504" s="86"/>
      <c r="G504" s="30"/>
      <c r="H504" s="69" t="s">
        <v>31</v>
      </c>
      <c r="I504" s="62">
        <f>ROUND((SUM(I502:I503)),2)</f>
        <v>698081.99</v>
      </c>
    </row>
    <row r="505" spans="1:9" ht="15.6">
      <c r="A505" s="12"/>
      <c r="B505" s="13"/>
      <c r="C505" s="13"/>
      <c r="D505" s="13"/>
      <c r="E505" s="30"/>
      <c r="F505" s="30"/>
      <c r="G505" s="30"/>
      <c r="H505" s="71"/>
      <c r="I505" s="70"/>
    </row>
    <row r="506" spans="1:9" ht="15.6">
      <c r="A506" s="12"/>
      <c r="B506" s="13"/>
      <c r="C506" s="13"/>
      <c r="D506" s="13"/>
      <c r="E506" s="30"/>
      <c r="F506" s="43" t="s">
        <v>46</v>
      </c>
      <c r="G506" s="13"/>
      <c r="H506" s="87"/>
      <c r="I506" s="62">
        <f>+I504+I499+I493+I482</f>
        <v>5099985.99</v>
      </c>
    </row>
    <row r="507" spans="1:9" ht="15.6">
      <c r="A507" s="15" t="s">
        <v>47</v>
      </c>
      <c r="B507" s="18"/>
      <c r="C507" s="18"/>
      <c r="D507" s="18"/>
      <c r="E507" s="30"/>
      <c r="F507" s="30"/>
      <c r="G507" s="30"/>
      <c r="H507" s="71"/>
      <c r="I507" s="47"/>
    </row>
    <row r="508" spans="1:9" ht="15.6">
      <c r="A508" s="812" t="s">
        <v>25</v>
      </c>
      <c r="B508" s="812"/>
      <c r="C508" s="812"/>
      <c r="D508" s="812"/>
      <c r="E508" s="812"/>
      <c r="F508" s="812"/>
      <c r="G508" s="812"/>
      <c r="H508" s="72" t="s">
        <v>48</v>
      </c>
      <c r="I508" s="73" t="s">
        <v>49</v>
      </c>
    </row>
    <row r="509" spans="1:9" ht="15.6">
      <c r="A509" s="811" t="s">
        <v>50</v>
      </c>
      <c r="B509" s="811"/>
      <c r="C509" s="811"/>
      <c r="D509" s="811"/>
      <c r="E509" s="811"/>
      <c r="F509" s="811"/>
      <c r="G509" s="811"/>
      <c r="H509" s="88"/>
      <c r="I509" s="25"/>
    </row>
    <row r="510" spans="1:9" ht="15.6">
      <c r="A510" s="811" t="s">
        <v>51</v>
      </c>
      <c r="B510" s="811"/>
      <c r="C510" s="811"/>
      <c r="D510" s="811"/>
      <c r="E510" s="811"/>
      <c r="F510" s="811"/>
      <c r="G510" s="811"/>
      <c r="H510" s="88"/>
      <c r="I510" s="25"/>
    </row>
    <row r="511" spans="1:9" ht="15.6">
      <c r="A511" s="811" t="s">
        <v>52</v>
      </c>
      <c r="B511" s="811"/>
      <c r="C511" s="811"/>
      <c r="D511" s="811"/>
      <c r="E511" s="811"/>
      <c r="F511" s="811"/>
      <c r="G511" s="811"/>
      <c r="H511" s="88"/>
      <c r="I511" s="25"/>
    </row>
    <row r="512" spans="1:9" ht="15.6">
      <c r="A512" s="12"/>
      <c r="B512" s="13"/>
      <c r="C512" s="13"/>
      <c r="D512" s="13"/>
      <c r="E512" s="30"/>
      <c r="F512" s="30"/>
      <c r="G512" s="30"/>
      <c r="H512" s="69" t="s">
        <v>31</v>
      </c>
      <c r="I512" s="62">
        <f>ROUND((SUM(I509:I511)),0)</f>
        <v>0</v>
      </c>
    </row>
    <row r="513" spans="1:9" ht="15.6">
      <c r="A513" s="12"/>
      <c r="B513" s="13"/>
      <c r="C513" s="13"/>
      <c r="D513" s="13"/>
      <c r="E513" s="30"/>
      <c r="F513" s="30"/>
      <c r="G513" s="30"/>
      <c r="H513" s="71"/>
      <c r="I513" s="47"/>
    </row>
    <row r="514" spans="1:9" ht="15.6">
      <c r="A514" s="12"/>
      <c r="B514" s="13"/>
      <c r="C514" s="13"/>
      <c r="D514" s="13"/>
      <c r="E514" s="30"/>
      <c r="F514" s="43"/>
      <c r="G514" s="44"/>
      <c r="H514" s="89" t="s">
        <v>53</v>
      </c>
      <c r="I514" s="62">
        <f>ROUND((I506+I512),0)</f>
        <v>5099986</v>
      </c>
    </row>
    <row r="515" spans="1:9" ht="15.6">
      <c r="A515" s="13"/>
      <c r="B515" s="13"/>
      <c r="C515" s="13"/>
      <c r="D515" s="13"/>
      <c r="E515" s="30"/>
      <c r="F515" s="43"/>
      <c r="G515" s="44"/>
      <c r="H515" s="89"/>
      <c r="I515" s="458"/>
    </row>
    <row r="516" spans="1:9">
      <c r="A516" s="833" t="s">
        <v>18</v>
      </c>
      <c r="B516" s="833"/>
      <c r="C516" s="833"/>
      <c r="D516" s="833"/>
      <c r="E516" s="833"/>
      <c r="F516" s="834" t="s">
        <v>19</v>
      </c>
      <c r="G516" s="834"/>
      <c r="H516" s="834"/>
      <c r="I516" s="834"/>
    </row>
    <row r="517" spans="1:9">
      <c r="A517" s="833"/>
      <c r="B517" s="833"/>
      <c r="C517" s="833"/>
      <c r="D517" s="833"/>
      <c r="E517" s="833"/>
      <c r="F517" s="834"/>
      <c r="G517" s="834"/>
      <c r="H517" s="834"/>
      <c r="I517" s="834"/>
    </row>
    <row r="518" spans="1:9">
      <c r="A518" s="833"/>
      <c r="B518" s="833"/>
      <c r="C518" s="833"/>
      <c r="D518" s="833"/>
      <c r="E518" s="833"/>
      <c r="F518" s="834"/>
      <c r="G518" s="834"/>
      <c r="H518" s="834"/>
      <c r="I518" s="834"/>
    </row>
    <row r="519" spans="1:9" ht="15.6">
      <c r="A519" s="63"/>
      <c r="B519" s="64"/>
      <c r="C519" s="64"/>
      <c r="D519" s="64"/>
      <c r="E519" s="64"/>
      <c r="F519" s="65"/>
      <c r="G519" s="65"/>
      <c r="H519" s="65"/>
      <c r="I519" s="66"/>
    </row>
    <row r="520" spans="1:9" ht="15.6">
      <c r="A520" s="15" t="s">
        <v>20</v>
      </c>
      <c r="B520" s="835" t="str">
        <f>Presupuesto!A8</f>
        <v xml:space="preserve">ADECUCACION CIUDADELA EDUCATIVA DEL MUNICIPIO DE CAUCASIA DEPARTAMENTO DE ANTIOQUIA </v>
      </c>
      <c r="C520" s="835"/>
      <c r="D520" s="835"/>
      <c r="E520" s="835"/>
      <c r="F520" s="835"/>
      <c r="G520" s="835"/>
      <c r="H520" s="835"/>
      <c r="I520" s="836"/>
    </row>
    <row r="521" spans="1:9" ht="15.6">
      <c r="A521" s="12" t="s">
        <v>21</v>
      </c>
      <c r="B521" s="835"/>
      <c r="C521" s="835"/>
      <c r="D521" s="835"/>
      <c r="E521" s="835"/>
      <c r="F521" s="835"/>
      <c r="G521" s="835"/>
      <c r="H521" s="835"/>
      <c r="I521" s="836"/>
    </row>
    <row r="522" spans="1:9" ht="15.6">
      <c r="A522" s="67" t="s">
        <v>90</v>
      </c>
      <c r="B522" s="837" t="str">
        <f>Presupuesto!B17</f>
        <v>Suministro e instalacion de aire de 12000 BTU.</v>
      </c>
      <c r="C522" s="837"/>
      <c r="D522" s="837"/>
      <c r="E522" s="837"/>
      <c r="F522" s="837"/>
      <c r="G522" s="837"/>
      <c r="H522" s="837"/>
      <c r="I522" s="838"/>
    </row>
    <row r="523" spans="1:9">
      <c r="A523" s="839" t="str">
        <f>Presupuesto!A17</f>
        <v>3.3</v>
      </c>
      <c r="B523" s="837"/>
      <c r="C523" s="837"/>
      <c r="D523" s="837"/>
      <c r="E523" s="837"/>
      <c r="F523" s="837"/>
      <c r="G523" s="837"/>
      <c r="H523" s="837"/>
      <c r="I523" s="838"/>
    </row>
    <row r="524" spans="1:9">
      <c r="A524" s="839"/>
      <c r="B524" s="837"/>
      <c r="C524" s="837"/>
      <c r="D524" s="837"/>
      <c r="E524" s="837"/>
      <c r="F524" s="837"/>
      <c r="G524" s="837"/>
      <c r="H524" s="837"/>
      <c r="I524" s="838"/>
    </row>
    <row r="525" spans="1:9" ht="15.6">
      <c r="A525" s="68"/>
      <c r="B525" s="840"/>
      <c r="C525" s="840"/>
      <c r="D525" s="840"/>
      <c r="E525" s="840"/>
      <c r="F525" s="840"/>
      <c r="G525" s="840"/>
      <c r="H525" s="840"/>
      <c r="I525" s="841"/>
    </row>
    <row r="526" spans="1:9" ht="15.6">
      <c r="A526" s="15"/>
      <c r="B526" s="18"/>
      <c r="C526" s="18"/>
      <c r="D526" s="13"/>
      <c r="E526" s="13"/>
      <c r="F526" s="13"/>
      <c r="G526" s="13"/>
      <c r="H526" s="69" t="s">
        <v>23</v>
      </c>
      <c r="I526" s="70" t="str">
        <f>Presupuesto!C17</f>
        <v>UND</v>
      </c>
    </row>
    <row r="527" spans="1:9" ht="15.6">
      <c r="A527" s="15" t="s">
        <v>24</v>
      </c>
      <c r="B527" s="18"/>
      <c r="C527" s="18"/>
      <c r="D527" s="18"/>
      <c r="E527" s="13"/>
      <c r="F527" s="13"/>
      <c r="G527" s="13"/>
      <c r="H527" s="71"/>
      <c r="I527" s="47"/>
    </row>
    <row r="528" spans="1:9" ht="15.6">
      <c r="A528" s="812" t="s">
        <v>25</v>
      </c>
      <c r="B528" s="812"/>
      <c r="C528" s="812"/>
      <c r="D528" s="812"/>
      <c r="E528" s="812"/>
      <c r="F528" s="21" t="s">
        <v>9</v>
      </c>
      <c r="G528" s="21" t="s">
        <v>26</v>
      </c>
      <c r="H528" s="72" t="s">
        <v>27</v>
      </c>
      <c r="I528" s="73" t="s">
        <v>28</v>
      </c>
    </row>
    <row r="529" spans="1:9">
      <c r="A529" s="890" t="s">
        <v>29</v>
      </c>
      <c r="B529" s="891"/>
      <c r="C529" s="891"/>
      <c r="D529" s="891"/>
      <c r="E529" s="892"/>
      <c r="F529" s="583"/>
      <c r="G529" s="584"/>
      <c r="H529" s="585"/>
      <c r="I529" s="586">
        <f>ROUND(I555*0.05,0)</f>
        <v>34904</v>
      </c>
    </row>
    <row r="530" spans="1:9">
      <c r="A530" s="890" t="s">
        <v>55</v>
      </c>
      <c r="B530" s="891"/>
      <c r="C530" s="891"/>
      <c r="D530" s="891"/>
      <c r="E530" s="892"/>
      <c r="F530" s="583">
        <v>1</v>
      </c>
      <c r="G530" s="590">
        <v>4000</v>
      </c>
      <c r="H530" s="585">
        <v>0.61</v>
      </c>
      <c r="I530" s="587">
        <f>ROUND(F530*G530/H530,0)</f>
        <v>6557</v>
      </c>
    </row>
    <row r="531" spans="1:9">
      <c r="A531" s="890" t="s">
        <v>54</v>
      </c>
      <c r="B531" s="891"/>
      <c r="C531" s="891"/>
      <c r="D531" s="891"/>
      <c r="E531" s="892"/>
      <c r="F531" s="583">
        <v>1</v>
      </c>
      <c r="G531" s="590">
        <v>30000</v>
      </c>
      <c r="H531" s="585">
        <f>+H530</f>
        <v>0.61</v>
      </c>
      <c r="I531" s="587">
        <f>ROUND(F531*G531/H531,0)</f>
        <v>49180</v>
      </c>
    </row>
    <row r="532" spans="1:9" ht="15.6">
      <c r="A532" s="823"/>
      <c r="B532" s="824"/>
      <c r="C532" s="824"/>
      <c r="D532" s="824"/>
      <c r="E532" s="825"/>
      <c r="F532" s="22"/>
      <c r="G532" s="74"/>
      <c r="H532" s="75"/>
      <c r="I532" s="76"/>
    </row>
    <row r="533" spans="1:9" ht="15.6">
      <c r="A533" s="823"/>
      <c r="B533" s="824"/>
      <c r="C533" s="824"/>
      <c r="D533" s="824"/>
      <c r="E533" s="825"/>
      <c r="F533" s="22"/>
      <c r="G533" s="74"/>
      <c r="H533" s="75"/>
      <c r="I533" s="76"/>
    </row>
    <row r="534" spans="1:9" ht="15.6">
      <c r="A534" s="823"/>
      <c r="B534" s="824"/>
      <c r="C534" s="824"/>
      <c r="D534" s="824"/>
      <c r="E534" s="825"/>
      <c r="F534" s="22"/>
      <c r="G534" s="74"/>
      <c r="H534" s="75"/>
      <c r="I534" s="76"/>
    </row>
    <row r="535" spans="1:9" ht="15.6">
      <c r="A535" s="12"/>
      <c r="B535" s="13"/>
      <c r="C535" s="13"/>
      <c r="D535" s="13"/>
      <c r="E535" s="13"/>
      <c r="F535" s="13"/>
      <c r="G535" s="30"/>
      <c r="H535" s="69" t="s">
        <v>31</v>
      </c>
      <c r="I535" s="62">
        <f>ROUND((SUM(I529:I533)),2)</f>
        <v>90641</v>
      </c>
    </row>
    <row r="536" spans="1:9" ht="15.6">
      <c r="A536" s="15" t="s">
        <v>32</v>
      </c>
      <c r="B536" s="18"/>
      <c r="C536" s="18"/>
      <c r="D536" s="18"/>
      <c r="E536" s="13"/>
      <c r="F536" s="13"/>
      <c r="G536" s="30"/>
      <c r="H536" s="71"/>
      <c r="I536" s="47"/>
    </row>
    <row r="537" spans="1:9" ht="15.6">
      <c r="A537" s="812" t="s">
        <v>25</v>
      </c>
      <c r="B537" s="812"/>
      <c r="C537" s="812"/>
      <c r="D537" s="812"/>
      <c r="E537" s="812"/>
      <c r="F537" s="21" t="s">
        <v>33</v>
      </c>
      <c r="G537" s="33" t="s">
        <v>34</v>
      </c>
      <c r="H537" s="72" t="s">
        <v>35</v>
      </c>
      <c r="I537" s="73" t="s">
        <v>28</v>
      </c>
    </row>
    <row r="538" spans="1:9" ht="43.2" customHeight="1">
      <c r="A538" s="913" t="s">
        <v>764</v>
      </c>
      <c r="B538" s="914"/>
      <c r="C538" s="914"/>
      <c r="D538" s="914"/>
      <c r="E538" s="915"/>
      <c r="F538" s="588" t="s">
        <v>33</v>
      </c>
      <c r="G538" s="590">
        <v>2567000</v>
      </c>
      <c r="H538" s="584">
        <v>1</v>
      </c>
      <c r="I538" s="587">
        <f>ROUND(G538*H538,0)</f>
        <v>2567000</v>
      </c>
    </row>
    <row r="539" spans="1:9">
      <c r="A539" s="916" t="s">
        <v>765</v>
      </c>
      <c r="B539" s="916"/>
      <c r="C539" s="916"/>
      <c r="D539" s="916"/>
      <c r="E539" s="916"/>
      <c r="F539" s="589" t="s">
        <v>566</v>
      </c>
      <c r="G539" s="590">
        <v>49000</v>
      </c>
      <c r="H539" s="584">
        <v>1</v>
      </c>
      <c r="I539" s="591">
        <f>H539*G539</f>
        <v>49000</v>
      </c>
    </row>
    <row r="540" spans="1:9" ht="15.6">
      <c r="A540" s="832"/>
      <c r="B540" s="832"/>
      <c r="C540" s="832"/>
      <c r="D540" s="832"/>
      <c r="E540" s="832"/>
      <c r="F540" s="21"/>
      <c r="G540" s="74"/>
      <c r="H540" s="77"/>
      <c r="I540" s="25"/>
    </row>
    <row r="541" spans="1:9" ht="15.6">
      <c r="A541" s="832"/>
      <c r="B541" s="832"/>
      <c r="C541" s="832"/>
      <c r="D541" s="832"/>
      <c r="E541" s="832"/>
      <c r="F541" s="21"/>
      <c r="G541" s="74"/>
      <c r="H541" s="79"/>
      <c r="I541" s="25"/>
    </row>
    <row r="542" spans="1:9" ht="15.6">
      <c r="A542" s="805"/>
      <c r="B542" s="806"/>
      <c r="C542" s="806"/>
      <c r="D542" s="806"/>
      <c r="E542" s="807"/>
      <c r="F542" s="80"/>
      <c r="G542" s="81"/>
      <c r="H542" s="77"/>
      <c r="I542" s="25"/>
    </row>
    <row r="543" spans="1:9" ht="15.6">
      <c r="A543" s="808"/>
      <c r="B543" s="809"/>
      <c r="C543" s="809"/>
      <c r="D543" s="809"/>
      <c r="E543" s="810"/>
      <c r="F543" s="80"/>
      <c r="G543" s="81"/>
      <c r="H543" s="77"/>
      <c r="I543" s="25"/>
    </row>
    <row r="544" spans="1:9" ht="15.6">
      <c r="A544" s="805"/>
      <c r="B544" s="806"/>
      <c r="C544" s="806"/>
      <c r="D544" s="806"/>
      <c r="E544" s="807"/>
      <c r="F544" s="80"/>
      <c r="G544" s="82"/>
      <c r="H544" s="83"/>
      <c r="I544" s="25"/>
    </row>
    <row r="545" spans="1:9" ht="15.6">
      <c r="A545" s="811"/>
      <c r="B545" s="811"/>
      <c r="C545" s="811"/>
      <c r="D545" s="811"/>
      <c r="E545" s="811"/>
      <c r="F545" s="21"/>
      <c r="G545" s="74"/>
      <c r="H545" s="77"/>
      <c r="I545" s="25"/>
    </row>
    <row r="546" spans="1:9" ht="15.6">
      <c r="A546" s="12"/>
      <c r="B546" s="13"/>
      <c r="C546" s="13"/>
      <c r="D546" s="13"/>
      <c r="E546" s="13"/>
      <c r="F546" s="13"/>
      <c r="G546" s="30"/>
      <c r="H546" s="69" t="s">
        <v>31</v>
      </c>
      <c r="I546" s="62">
        <f>ROUND((SUM(I538:I545)),2)</f>
        <v>2616000</v>
      </c>
    </row>
    <row r="547" spans="1:9" ht="15.6">
      <c r="A547" s="15" t="s">
        <v>36</v>
      </c>
      <c r="B547" s="18"/>
      <c r="C547" s="18"/>
      <c r="D547" s="18"/>
      <c r="E547" s="13"/>
      <c r="F547" s="13"/>
      <c r="G547" s="13"/>
      <c r="H547" s="71"/>
      <c r="I547" s="47"/>
    </row>
    <row r="548" spans="1:9" ht="15.6">
      <c r="A548" s="812" t="s">
        <v>37</v>
      </c>
      <c r="B548" s="812"/>
      <c r="C548" s="812"/>
      <c r="D548" s="812"/>
      <c r="E548" s="37" t="s">
        <v>38</v>
      </c>
      <c r="F548" s="21" t="s">
        <v>39</v>
      </c>
      <c r="G548" s="21" t="s">
        <v>40</v>
      </c>
      <c r="H548" s="72" t="s">
        <v>41</v>
      </c>
      <c r="I548" s="73" t="s">
        <v>28</v>
      </c>
    </row>
    <row r="549" spans="1:9" ht="31.2" customHeight="1">
      <c r="A549" s="832"/>
      <c r="B549" s="832"/>
      <c r="C549" s="832"/>
      <c r="D549" s="832"/>
      <c r="E549" s="84"/>
      <c r="F549" s="84"/>
      <c r="G549" s="84"/>
      <c r="H549" s="74"/>
      <c r="I549" s="25"/>
    </row>
    <row r="550" spans="1:9" ht="15.6">
      <c r="A550" s="811"/>
      <c r="B550" s="811"/>
      <c r="C550" s="811"/>
      <c r="D550" s="811"/>
      <c r="E550" s="84"/>
      <c r="F550" s="84"/>
      <c r="G550" s="84"/>
      <c r="H550" s="74"/>
      <c r="I550" s="25"/>
    </row>
    <row r="551" spans="1:9" ht="15.6">
      <c r="A551" s="811"/>
      <c r="B551" s="811"/>
      <c r="C551" s="811"/>
      <c r="D551" s="811"/>
      <c r="E551" s="84"/>
      <c r="F551" s="84"/>
      <c r="G551" s="84"/>
      <c r="H551" s="74"/>
      <c r="I551" s="25"/>
    </row>
    <row r="552" spans="1:9" ht="15.6">
      <c r="A552" s="12"/>
      <c r="B552" s="13"/>
      <c r="C552" s="13"/>
      <c r="D552" s="13"/>
      <c r="E552" s="13"/>
      <c r="F552" s="13"/>
      <c r="G552" s="13"/>
      <c r="H552" s="69" t="s">
        <v>31</v>
      </c>
      <c r="I552" s="62">
        <f>ROUND((SUM(I549:I551)),2)</f>
        <v>0</v>
      </c>
    </row>
    <row r="553" spans="1:9" ht="15.6">
      <c r="A553" s="15" t="s">
        <v>43</v>
      </c>
      <c r="B553" s="18"/>
      <c r="C553" s="18"/>
      <c r="D553" s="18"/>
      <c r="E553" s="13"/>
      <c r="F553" s="13"/>
      <c r="G553" s="13"/>
      <c r="H553" s="71"/>
      <c r="I553" s="47"/>
    </row>
    <row r="554" spans="1:9" ht="15.6">
      <c r="A554" s="812" t="s">
        <v>44</v>
      </c>
      <c r="B554" s="812"/>
      <c r="C554" s="812"/>
      <c r="D554" s="812"/>
      <c r="E554" s="21" t="s">
        <v>99</v>
      </c>
      <c r="F554" s="816" t="s">
        <v>45</v>
      </c>
      <c r="G554" s="816"/>
      <c r="H554" s="72" t="s">
        <v>27</v>
      </c>
      <c r="I554" s="73" t="s">
        <v>28</v>
      </c>
    </row>
    <row r="555" spans="1:9" ht="15.6">
      <c r="A555" s="812" t="str">
        <f>CUADRILLA!B14</f>
        <v xml:space="preserve">CUADRILLA 3 </v>
      </c>
      <c r="B555" s="812"/>
      <c r="C555" s="812"/>
      <c r="D555" s="812"/>
      <c r="E555" s="85"/>
      <c r="F555" s="889">
        <f>CUADRILLA!C14</f>
        <v>279232.79444444447</v>
      </c>
      <c r="G555" s="889"/>
      <c r="H555" s="72">
        <v>0.4</v>
      </c>
      <c r="I555" s="25">
        <f>F555/H555</f>
        <v>698081.98611111112</v>
      </c>
    </row>
    <row r="556" spans="1:9" ht="15.6">
      <c r="A556" s="812"/>
      <c r="B556" s="812"/>
      <c r="C556" s="812"/>
      <c r="D556" s="812"/>
      <c r="E556" s="85"/>
      <c r="F556" s="822"/>
      <c r="G556" s="822"/>
      <c r="H556" s="77"/>
      <c r="I556" s="25"/>
    </row>
    <row r="557" spans="1:9" ht="15.6">
      <c r="A557" s="12"/>
      <c r="B557" s="13"/>
      <c r="C557" s="13"/>
      <c r="D557" s="13"/>
      <c r="E557" s="30"/>
      <c r="F557" s="86"/>
      <c r="G557" s="30"/>
      <c r="H557" s="69" t="s">
        <v>31</v>
      </c>
      <c r="I557" s="62">
        <f>ROUND((SUM(I555:I556)),2)</f>
        <v>698081.99</v>
      </c>
    </row>
    <row r="558" spans="1:9" ht="15.6">
      <c r="A558" s="12"/>
      <c r="B558" s="13"/>
      <c r="C558" s="13"/>
      <c r="D558" s="13"/>
      <c r="E558" s="30"/>
      <c r="F558" s="30"/>
      <c r="G558" s="30"/>
      <c r="H558" s="71"/>
      <c r="I558" s="70"/>
    </row>
    <row r="559" spans="1:9" ht="15.6">
      <c r="A559" s="12"/>
      <c r="B559" s="13"/>
      <c r="C559" s="13"/>
      <c r="D559" s="13"/>
      <c r="E559" s="30"/>
      <c r="F559" s="43" t="s">
        <v>46</v>
      </c>
      <c r="G559" s="13"/>
      <c r="H559" s="87"/>
      <c r="I559" s="62">
        <f>+I557+I552+I546+I535</f>
        <v>3404722.99</v>
      </c>
    </row>
    <row r="560" spans="1:9" ht="15.6">
      <c r="A560" s="15" t="s">
        <v>47</v>
      </c>
      <c r="B560" s="18"/>
      <c r="C560" s="18"/>
      <c r="D560" s="18"/>
      <c r="E560" s="30"/>
      <c r="F560" s="30"/>
      <c r="G560" s="30"/>
      <c r="H560" s="71"/>
      <c r="I560" s="47"/>
    </row>
    <row r="561" spans="1:9" ht="15.6">
      <c r="A561" s="812" t="s">
        <v>25</v>
      </c>
      <c r="B561" s="812"/>
      <c r="C561" s="812"/>
      <c r="D561" s="812"/>
      <c r="E561" s="812"/>
      <c r="F561" s="812"/>
      <c r="G561" s="812"/>
      <c r="H561" s="72" t="s">
        <v>48</v>
      </c>
      <c r="I561" s="73" t="s">
        <v>49</v>
      </c>
    </row>
    <row r="562" spans="1:9" ht="15.6">
      <c r="A562" s="811" t="s">
        <v>50</v>
      </c>
      <c r="B562" s="811"/>
      <c r="C562" s="811"/>
      <c r="D562" s="811"/>
      <c r="E562" s="811"/>
      <c r="F562" s="811"/>
      <c r="G562" s="811"/>
      <c r="H562" s="88"/>
      <c r="I562" s="25"/>
    </row>
    <row r="563" spans="1:9" ht="15.6">
      <c r="A563" s="811" t="s">
        <v>51</v>
      </c>
      <c r="B563" s="811"/>
      <c r="C563" s="811"/>
      <c r="D563" s="811"/>
      <c r="E563" s="811"/>
      <c r="F563" s="811"/>
      <c r="G563" s="811"/>
      <c r="H563" s="88"/>
      <c r="I563" s="25"/>
    </row>
    <row r="564" spans="1:9" ht="15.6">
      <c r="A564" s="811" t="s">
        <v>52</v>
      </c>
      <c r="B564" s="811"/>
      <c r="C564" s="811"/>
      <c r="D564" s="811"/>
      <c r="E564" s="811"/>
      <c r="F564" s="811"/>
      <c r="G564" s="811"/>
      <c r="H564" s="88"/>
      <c r="I564" s="25"/>
    </row>
    <row r="565" spans="1:9" ht="15.6">
      <c r="A565" s="12"/>
      <c r="B565" s="13"/>
      <c r="C565" s="13"/>
      <c r="D565" s="13"/>
      <c r="E565" s="30"/>
      <c r="F565" s="30"/>
      <c r="G565" s="30"/>
      <c r="H565" s="69" t="s">
        <v>31</v>
      </c>
      <c r="I565" s="62">
        <f>ROUND((SUM(I562:I564)),0)</f>
        <v>0</v>
      </c>
    </row>
    <row r="566" spans="1:9" ht="15.6">
      <c r="A566" s="12"/>
      <c r="B566" s="13"/>
      <c r="C566" s="13"/>
      <c r="D566" s="13"/>
      <c r="E566" s="30"/>
      <c r="F566" s="30"/>
      <c r="G566" s="30"/>
      <c r="H566" s="71"/>
      <c r="I566" s="47"/>
    </row>
    <row r="567" spans="1:9" ht="15.6">
      <c r="A567" s="12"/>
      <c r="B567" s="13"/>
      <c r="C567" s="13"/>
      <c r="D567" s="13"/>
      <c r="E567" s="30"/>
      <c r="F567" s="43"/>
      <c r="G567" s="44"/>
      <c r="H567" s="89" t="s">
        <v>53</v>
      </c>
      <c r="I567" s="62">
        <f>ROUND((I559+I565),0)</f>
        <v>3404723</v>
      </c>
    </row>
    <row r="568" spans="1:9" ht="15.6">
      <c r="A568" s="13"/>
      <c r="B568" s="13"/>
      <c r="C568" s="13"/>
      <c r="D568" s="13"/>
      <c r="E568" s="30"/>
      <c r="F568" s="43"/>
      <c r="G568" s="44"/>
      <c r="H568" s="89"/>
      <c r="I568" s="458"/>
    </row>
    <row r="569" spans="1:9">
      <c r="A569" s="833" t="s">
        <v>18</v>
      </c>
      <c r="B569" s="833"/>
      <c r="C569" s="833"/>
      <c r="D569" s="833"/>
      <c r="E569" s="833"/>
      <c r="F569" s="834" t="s">
        <v>19</v>
      </c>
      <c r="G569" s="834"/>
      <c r="H569" s="834"/>
      <c r="I569" s="834"/>
    </row>
    <row r="570" spans="1:9">
      <c r="A570" s="833"/>
      <c r="B570" s="833"/>
      <c r="C570" s="833"/>
      <c r="D570" s="833"/>
      <c r="E570" s="833"/>
      <c r="F570" s="834"/>
      <c r="G570" s="834"/>
      <c r="H570" s="834"/>
      <c r="I570" s="834"/>
    </row>
    <row r="571" spans="1:9">
      <c r="A571" s="833"/>
      <c r="B571" s="833"/>
      <c r="C571" s="833"/>
      <c r="D571" s="833"/>
      <c r="E571" s="833"/>
      <c r="F571" s="834"/>
      <c r="G571" s="834"/>
      <c r="H571" s="834"/>
      <c r="I571" s="834"/>
    </row>
    <row r="572" spans="1:9" ht="15.6">
      <c r="A572" s="63"/>
      <c r="B572" s="64"/>
      <c r="C572" s="64"/>
      <c r="D572" s="64"/>
      <c r="E572" s="64"/>
      <c r="F572" s="65"/>
      <c r="G572" s="65"/>
      <c r="H572" s="65"/>
      <c r="I572" s="66"/>
    </row>
    <row r="573" spans="1:9" ht="15.6">
      <c r="A573" s="15" t="s">
        <v>20</v>
      </c>
      <c r="B573" s="835" t="str">
        <f>Presupuesto!A8</f>
        <v xml:space="preserve">ADECUCACION CIUDADELA EDUCATIVA DEL MUNICIPIO DE CAUCASIA DEPARTAMENTO DE ANTIOQUIA </v>
      </c>
      <c r="C573" s="835"/>
      <c r="D573" s="835"/>
      <c r="E573" s="835"/>
      <c r="F573" s="835"/>
      <c r="G573" s="835"/>
      <c r="H573" s="835"/>
      <c r="I573" s="836"/>
    </row>
    <row r="574" spans="1:9" ht="15.6">
      <c r="A574" s="12" t="s">
        <v>21</v>
      </c>
      <c r="B574" s="835"/>
      <c r="C574" s="835"/>
      <c r="D574" s="835"/>
      <c r="E574" s="835"/>
      <c r="F574" s="835"/>
      <c r="G574" s="835"/>
      <c r="H574" s="835"/>
      <c r="I574" s="836"/>
    </row>
    <row r="575" spans="1:9" ht="15.6">
      <c r="A575" s="67" t="s">
        <v>90</v>
      </c>
      <c r="B575" s="837" t="str">
        <f>Presupuesto!B18</f>
        <v>Suministro e instalacion de Bomba hidroflow. Incluye todo lo necesario para su correcta instalacion.</v>
      </c>
      <c r="C575" s="837"/>
      <c r="D575" s="837"/>
      <c r="E575" s="837"/>
      <c r="F575" s="837"/>
      <c r="G575" s="837"/>
      <c r="H575" s="837"/>
      <c r="I575" s="838"/>
    </row>
    <row r="576" spans="1:9">
      <c r="A576" s="839" t="str">
        <f>Presupuesto!A18</f>
        <v>3.4</v>
      </c>
      <c r="B576" s="837"/>
      <c r="C576" s="837"/>
      <c r="D576" s="837"/>
      <c r="E576" s="837"/>
      <c r="F576" s="837"/>
      <c r="G576" s="837"/>
      <c r="H576" s="837"/>
      <c r="I576" s="838"/>
    </row>
    <row r="577" spans="1:9">
      <c r="A577" s="839"/>
      <c r="B577" s="837"/>
      <c r="C577" s="837"/>
      <c r="D577" s="837"/>
      <c r="E577" s="837"/>
      <c r="F577" s="837"/>
      <c r="G577" s="837"/>
      <c r="H577" s="837"/>
      <c r="I577" s="838"/>
    </row>
    <row r="578" spans="1:9" ht="15.6">
      <c r="A578" s="68"/>
      <c r="B578" s="840"/>
      <c r="C578" s="840"/>
      <c r="D578" s="840"/>
      <c r="E578" s="840"/>
      <c r="F578" s="840"/>
      <c r="G578" s="840"/>
      <c r="H578" s="840"/>
      <c r="I578" s="841"/>
    </row>
    <row r="579" spans="1:9" ht="15.6">
      <c r="A579" s="15"/>
      <c r="B579" s="18"/>
      <c r="C579" s="18"/>
      <c r="D579" s="13"/>
      <c r="E579" s="13"/>
      <c r="F579" s="13"/>
      <c r="G579" s="13"/>
      <c r="H579" s="69" t="s">
        <v>23</v>
      </c>
      <c r="I579" s="70" t="str">
        <f>Presupuesto!C18</f>
        <v>UND</v>
      </c>
    </row>
    <row r="580" spans="1:9" ht="15.6">
      <c r="A580" s="15" t="s">
        <v>24</v>
      </c>
      <c r="B580" s="18"/>
      <c r="C580" s="18"/>
      <c r="D580" s="18"/>
      <c r="E580" s="13"/>
      <c r="F580" s="13"/>
      <c r="G580" s="13"/>
      <c r="H580" s="71"/>
      <c r="I580" s="47"/>
    </row>
    <row r="581" spans="1:9" ht="15.6">
      <c r="A581" s="812" t="s">
        <v>25</v>
      </c>
      <c r="B581" s="812"/>
      <c r="C581" s="812"/>
      <c r="D581" s="812"/>
      <c r="E581" s="812"/>
      <c r="F581" s="21" t="s">
        <v>9</v>
      </c>
      <c r="G581" s="21" t="s">
        <v>26</v>
      </c>
      <c r="H581" s="72" t="s">
        <v>27</v>
      </c>
      <c r="I581" s="73" t="s">
        <v>28</v>
      </c>
    </row>
    <row r="582" spans="1:9" ht="15.6">
      <c r="A582" s="823" t="s">
        <v>29</v>
      </c>
      <c r="B582" s="824"/>
      <c r="C582" s="824"/>
      <c r="D582" s="824"/>
      <c r="E582" s="825"/>
      <c r="F582" s="22"/>
      <c r="G582" s="74"/>
      <c r="H582" s="75"/>
      <c r="I582" s="25">
        <f>ROUND(I610*0.05,)</f>
        <v>4654</v>
      </c>
    </row>
    <row r="583" spans="1:9" ht="15.6">
      <c r="A583" s="842"/>
      <c r="B583" s="843"/>
      <c r="C583" s="843"/>
      <c r="D583" s="843"/>
      <c r="E583" s="844"/>
      <c r="F583" s="22"/>
      <c r="G583" s="258"/>
      <c r="H583" s="75"/>
      <c r="I583" s="76"/>
    </row>
    <row r="584" spans="1:9" ht="15.6">
      <c r="A584" s="823"/>
      <c r="B584" s="824"/>
      <c r="C584" s="824"/>
      <c r="D584" s="824"/>
      <c r="E584" s="825"/>
      <c r="F584" s="22"/>
      <c r="G584" s="74"/>
      <c r="H584" s="75"/>
      <c r="I584" s="76"/>
    </row>
    <row r="585" spans="1:9" ht="15.6">
      <c r="A585" s="823"/>
      <c r="B585" s="824"/>
      <c r="C585" s="824"/>
      <c r="D585" s="824"/>
      <c r="E585" s="825"/>
      <c r="F585" s="22"/>
      <c r="G585" s="74"/>
      <c r="H585" s="75"/>
      <c r="I585" s="76"/>
    </row>
    <row r="586" spans="1:9" ht="15.6">
      <c r="A586" s="823"/>
      <c r="B586" s="824"/>
      <c r="C586" s="824"/>
      <c r="D586" s="824"/>
      <c r="E586" s="825"/>
      <c r="F586" s="22"/>
      <c r="G586" s="74"/>
      <c r="H586" s="75"/>
      <c r="I586" s="76"/>
    </row>
    <row r="587" spans="1:9" ht="15.6">
      <c r="A587" s="823"/>
      <c r="B587" s="824"/>
      <c r="C587" s="824"/>
      <c r="D587" s="824"/>
      <c r="E587" s="825"/>
      <c r="F587" s="22"/>
      <c r="G587" s="74"/>
      <c r="H587" s="75"/>
      <c r="I587" s="76"/>
    </row>
    <row r="588" spans="1:9" ht="15.6">
      <c r="A588" s="12"/>
      <c r="B588" s="13"/>
      <c r="C588" s="13"/>
      <c r="D588" s="13"/>
      <c r="E588" s="13"/>
      <c r="F588" s="13"/>
      <c r="G588" s="30"/>
      <c r="H588" s="69" t="s">
        <v>31</v>
      </c>
      <c r="I588" s="62">
        <f>ROUND((SUM(I582:I586)),2)</f>
        <v>4654</v>
      </c>
    </row>
    <row r="589" spans="1:9" ht="15.6">
      <c r="A589" s="15" t="s">
        <v>32</v>
      </c>
      <c r="B589" s="18"/>
      <c r="C589" s="18"/>
      <c r="D589" s="18"/>
      <c r="E589" s="13"/>
      <c r="F589" s="13"/>
      <c r="G589" s="30"/>
      <c r="H589" s="71"/>
      <c r="I589" s="47"/>
    </row>
    <row r="590" spans="1:9" ht="15.6">
      <c r="A590" s="812" t="s">
        <v>25</v>
      </c>
      <c r="B590" s="812"/>
      <c r="C590" s="812"/>
      <c r="D590" s="812"/>
      <c r="E590" s="812"/>
      <c r="F590" s="21" t="s">
        <v>33</v>
      </c>
      <c r="G590" s="33" t="s">
        <v>34</v>
      </c>
      <c r="H590" s="72" t="s">
        <v>35</v>
      </c>
      <c r="I590" s="73" t="s">
        <v>28</v>
      </c>
    </row>
    <row r="591" spans="1:9" ht="46.8" customHeight="1">
      <c r="A591" s="826" t="s">
        <v>660</v>
      </c>
      <c r="B591" s="827"/>
      <c r="C591" s="827"/>
      <c r="D591" s="827"/>
      <c r="E591" s="828"/>
      <c r="F591" s="468" t="s">
        <v>33</v>
      </c>
      <c r="G591" s="469">
        <v>1870000</v>
      </c>
      <c r="H591" s="470">
        <v>1</v>
      </c>
      <c r="I591" s="471">
        <f>G591*H591</f>
        <v>1870000</v>
      </c>
    </row>
    <row r="592" spans="1:9" ht="15.6">
      <c r="A592" s="829" t="s">
        <v>661</v>
      </c>
      <c r="B592" s="830"/>
      <c r="C592" s="830"/>
      <c r="D592" s="830"/>
      <c r="E592" s="831"/>
      <c r="F592" s="472" t="s">
        <v>33</v>
      </c>
      <c r="G592" s="473">
        <v>120000</v>
      </c>
      <c r="H592" s="470">
        <v>1</v>
      </c>
      <c r="I592" s="451">
        <f>G592*H592</f>
        <v>120000</v>
      </c>
    </row>
    <row r="593" spans="1:9" ht="15.6">
      <c r="A593" s="832"/>
      <c r="B593" s="832"/>
      <c r="C593" s="832"/>
      <c r="D593" s="832"/>
      <c r="E593" s="832"/>
      <c r="F593" s="21"/>
      <c r="G593" s="74"/>
      <c r="H593" s="77"/>
      <c r="I593" s="25"/>
    </row>
    <row r="594" spans="1:9" ht="15.6">
      <c r="A594" s="832"/>
      <c r="B594" s="832"/>
      <c r="C594" s="832"/>
      <c r="D594" s="832"/>
      <c r="E594" s="832"/>
      <c r="F594" s="21"/>
      <c r="G594" s="74"/>
      <c r="H594" s="79"/>
      <c r="I594" s="25"/>
    </row>
    <row r="595" spans="1:9" ht="15.6">
      <c r="A595" s="805"/>
      <c r="B595" s="806"/>
      <c r="C595" s="806"/>
      <c r="D595" s="806"/>
      <c r="E595" s="807"/>
      <c r="F595" s="80"/>
      <c r="G595" s="81"/>
      <c r="H595" s="77"/>
      <c r="I595" s="25"/>
    </row>
    <row r="596" spans="1:9" ht="15.6">
      <c r="A596" s="808"/>
      <c r="B596" s="809"/>
      <c r="C596" s="809"/>
      <c r="D596" s="809"/>
      <c r="E596" s="810"/>
      <c r="F596" s="80"/>
      <c r="G596" s="81"/>
      <c r="H596" s="77"/>
      <c r="I596" s="25"/>
    </row>
    <row r="597" spans="1:9" ht="15.6">
      <c r="A597" s="805"/>
      <c r="B597" s="806"/>
      <c r="C597" s="806"/>
      <c r="D597" s="806"/>
      <c r="E597" s="807"/>
      <c r="F597" s="80"/>
      <c r="G597" s="82"/>
      <c r="H597" s="83"/>
      <c r="I597" s="25"/>
    </row>
    <row r="598" spans="1:9" ht="15.6">
      <c r="A598" s="811"/>
      <c r="B598" s="811"/>
      <c r="C598" s="811"/>
      <c r="D598" s="811"/>
      <c r="E598" s="811"/>
      <c r="F598" s="21"/>
      <c r="G598" s="74"/>
      <c r="H598" s="77"/>
      <c r="I598" s="25"/>
    </row>
    <row r="599" spans="1:9" ht="15.6">
      <c r="A599" s="12"/>
      <c r="B599" s="13"/>
      <c r="C599" s="13"/>
      <c r="D599" s="13"/>
      <c r="E599" s="13"/>
      <c r="F599" s="13"/>
      <c r="G599" s="30"/>
      <c r="H599" s="69" t="s">
        <v>31</v>
      </c>
      <c r="I599" s="62">
        <f>ROUND((SUM(I591:I598)),2)</f>
        <v>1990000</v>
      </c>
    </row>
    <row r="600" spans="1:9" ht="15.6">
      <c r="A600" s="15" t="s">
        <v>36</v>
      </c>
      <c r="B600" s="18"/>
      <c r="C600" s="18"/>
      <c r="D600" s="18"/>
      <c r="E600" s="13"/>
      <c r="F600" s="13"/>
      <c r="G600" s="13"/>
      <c r="H600" s="71"/>
      <c r="I600" s="47"/>
    </row>
    <row r="601" spans="1:9" ht="15.6">
      <c r="A601" s="812" t="s">
        <v>37</v>
      </c>
      <c r="B601" s="812"/>
      <c r="C601" s="812"/>
      <c r="D601" s="812"/>
      <c r="E601" s="37" t="s">
        <v>38</v>
      </c>
      <c r="F601" s="21" t="s">
        <v>39</v>
      </c>
      <c r="G601" s="21" t="s">
        <v>40</v>
      </c>
      <c r="H601" s="72" t="s">
        <v>41</v>
      </c>
      <c r="I601" s="73" t="s">
        <v>28</v>
      </c>
    </row>
    <row r="602" spans="1:9" ht="31.2" customHeight="1">
      <c r="A602" s="813" t="s">
        <v>662</v>
      </c>
      <c r="B602" s="814"/>
      <c r="C602" s="814"/>
      <c r="D602" s="815"/>
      <c r="E602" s="450"/>
      <c r="F602" s="450"/>
      <c r="G602" s="450"/>
      <c r="H602" s="446"/>
      <c r="I602" s="451">
        <f>I599*0.05</f>
        <v>99500</v>
      </c>
    </row>
    <row r="603" spans="1:9" ht="15.6">
      <c r="A603" s="811"/>
      <c r="B603" s="811"/>
      <c r="C603" s="811"/>
      <c r="D603" s="811"/>
      <c r="E603" s="84"/>
      <c r="F603" s="84"/>
      <c r="G603" s="84"/>
      <c r="H603" s="74"/>
      <c r="I603" s="25"/>
    </row>
    <row r="604" spans="1:9" ht="15.6">
      <c r="A604" s="811"/>
      <c r="B604" s="811"/>
      <c r="C604" s="811"/>
      <c r="D604" s="811"/>
      <c r="E604" s="84"/>
      <c r="F604" s="84"/>
      <c r="G604" s="84"/>
      <c r="H604" s="74"/>
      <c r="I604" s="25"/>
    </row>
    <row r="605" spans="1:9" ht="15.6">
      <c r="A605" s="12"/>
      <c r="B605" s="13"/>
      <c r="C605" s="13"/>
      <c r="D605" s="13"/>
      <c r="E605" s="13"/>
      <c r="F605" s="13"/>
      <c r="G605" s="13"/>
      <c r="H605" s="69" t="s">
        <v>31</v>
      </c>
      <c r="I605" s="62">
        <f>ROUND((SUM(I602:I604)),2)</f>
        <v>99500</v>
      </c>
    </row>
    <row r="606" spans="1:9" ht="15.6">
      <c r="A606" s="15" t="s">
        <v>43</v>
      </c>
      <c r="B606" s="18"/>
      <c r="C606" s="18"/>
      <c r="D606" s="18"/>
      <c r="E606" s="13"/>
      <c r="F606" s="13"/>
      <c r="G606" s="13"/>
      <c r="H606" s="71"/>
      <c r="I606" s="47"/>
    </row>
    <row r="607" spans="1:9" ht="15.6">
      <c r="A607" s="812" t="s">
        <v>44</v>
      </c>
      <c r="B607" s="812"/>
      <c r="C607" s="812"/>
      <c r="D607" s="812"/>
      <c r="E607" s="21" t="s">
        <v>99</v>
      </c>
      <c r="F607" s="816" t="s">
        <v>45</v>
      </c>
      <c r="G607" s="816"/>
      <c r="H607" s="72" t="s">
        <v>27</v>
      </c>
      <c r="I607" s="73" t="s">
        <v>28</v>
      </c>
    </row>
    <row r="608" spans="1:9" ht="15.6">
      <c r="A608" s="817" t="str">
        <f>CUADRILLA!B14</f>
        <v xml:space="preserve">CUADRILLA 3 </v>
      </c>
      <c r="B608" s="818"/>
      <c r="C608" s="818"/>
      <c r="D608" s="819"/>
      <c r="E608" s="85"/>
      <c r="F608" s="820">
        <f>CUADRILLA!C14</f>
        <v>279232.79444444447</v>
      </c>
      <c r="G608" s="821"/>
      <c r="H608" s="72">
        <v>3</v>
      </c>
      <c r="I608" s="25">
        <f>F608/H608</f>
        <v>93077.598148148158</v>
      </c>
    </row>
    <row r="609" spans="1:9" ht="15.6">
      <c r="A609" s="812"/>
      <c r="B609" s="812"/>
      <c r="C609" s="812"/>
      <c r="D609" s="812"/>
      <c r="E609" s="85"/>
      <c r="F609" s="822"/>
      <c r="G609" s="822"/>
      <c r="H609" s="77"/>
      <c r="I609" s="25"/>
    </row>
    <row r="610" spans="1:9" ht="15.6">
      <c r="A610" s="12"/>
      <c r="B610" s="13"/>
      <c r="C610" s="13"/>
      <c r="D610" s="13"/>
      <c r="E610" s="30"/>
      <c r="F610" s="86"/>
      <c r="G610" s="30"/>
      <c r="H610" s="69" t="s">
        <v>31</v>
      </c>
      <c r="I610" s="62">
        <f>ROUND((SUM(I608:I609)),2)</f>
        <v>93077.6</v>
      </c>
    </row>
    <row r="611" spans="1:9" ht="15.6">
      <c r="A611" s="12"/>
      <c r="B611" s="13"/>
      <c r="C611" s="13"/>
      <c r="D611" s="13"/>
      <c r="E611" s="30"/>
      <c r="F611" s="30"/>
      <c r="G611" s="30"/>
      <c r="H611" s="71"/>
      <c r="I611" s="70"/>
    </row>
    <row r="612" spans="1:9" ht="15.6">
      <c r="A612" s="12"/>
      <c r="B612" s="13"/>
      <c r="C612" s="13"/>
      <c r="D612" s="13"/>
      <c r="E612" s="30"/>
      <c r="F612" s="43" t="s">
        <v>46</v>
      </c>
      <c r="G612" s="13"/>
      <c r="H612" s="87"/>
      <c r="I612" s="62">
        <f>+I610+I605+I599+I588</f>
        <v>2187231.6</v>
      </c>
    </row>
    <row r="613" spans="1:9" ht="15.6">
      <c r="A613" s="15" t="s">
        <v>47</v>
      </c>
      <c r="B613" s="18"/>
      <c r="C613" s="18"/>
      <c r="D613" s="18"/>
      <c r="E613" s="30"/>
      <c r="F613" s="30"/>
      <c r="G613" s="30"/>
      <c r="H613" s="71"/>
      <c r="I613" s="47"/>
    </row>
    <row r="614" spans="1:9" ht="15.6">
      <c r="A614" s="812" t="s">
        <v>25</v>
      </c>
      <c r="B614" s="812"/>
      <c r="C614" s="812"/>
      <c r="D614" s="812"/>
      <c r="E614" s="812"/>
      <c r="F614" s="812"/>
      <c r="G614" s="812"/>
      <c r="H614" s="72" t="s">
        <v>48</v>
      </c>
      <c r="I614" s="73" t="s">
        <v>49</v>
      </c>
    </row>
    <row r="615" spans="1:9" ht="15.6">
      <c r="A615" s="811" t="s">
        <v>50</v>
      </c>
      <c r="B615" s="811"/>
      <c r="C615" s="811"/>
      <c r="D615" s="811"/>
      <c r="E615" s="811"/>
      <c r="F615" s="811"/>
      <c r="G615" s="811"/>
      <c r="H615" s="88"/>
      <c r="I615" s="25"/>
    </row>
    <row r="616" spans="1:9" ht="15.6">
      <c r="A616" s="811" t="s">
        <v>51</v>
      </c>
      <c r="B616" s="811"/>
      <c r="C616" s="811"/>
      <c r="D616" s="811"/>
      <c r="E616" s="811"/>
      <c r="F616" s="811"/>
      <c r="G616" s="811"/>
      <c r="H616" s="88"/>
      <c r="I616" s="25"/>
    </row>
    <row r="617" spans="1:9" ht="15.6">
      <c r="A617" s="811" t="s">
        <v>52</v>
      </c>
      <c r="B617" s="811"/>
      <c r="C617" s="811"/>
      <c r="D617" s="811"/>
      <c r="E617" s="811"/>
      <c r="F617" s="811"/>
      <c r="G617" s="811"/>
      <c r="H617" s="88"/>
      <c r="I617" s="25"/>
    </row>
    <row r="618" spans="1:9" ht="15.6">
      <c r="A618" s="12"/>
      <c r="B618" s="13"/>
      <c r="C618" s="13"/>
      <c r="D618" s="13"/>
      <c r="E618" s="30"/>
      <c r="F618" s="30"/>
      <c r="G618" s="30"/>
      <c r="H618" s="69" t="s">
        <v>31</v>
      </c>
      <c r="I618" s="62">
        <f>ROUND((SUM(I615:I617)),0)</f>
        <v>0</v>
      </c>
    </row>
    <row r="619" spans="1:9" ht="15.6">
      <c r="A619" s="12"/>
      <c r="B619" s="13"/>
      <c r="C619" s="13"/>
      <c r="D619" s="13"/>
      <c r="E619" s="30"/>
      <c r="F619" s="30"/>
      <c r="G619" s="30"/>
      <c r="H619" s="71"/>
      <c r="I619" s="47"/>
    </row>
    <row r="620" spans="1:9" ht="15.6">
      <c r="A620" s="12"/>
      <c r="B620" s="13"/>
      <c r="C620" s="13"/>
      <c r="D620" s="13"/>
      <c r="E620" s="30"/>
      <c r="F620" s="43"/>
      <c r="G620" s="44"/>
      <c r="H620" s="89" t="s">
        <v>53</v>
      </c>
      <c r="I620" s="62">
        <f>ROUND((I612+I618),0)</f>
        <v>2187232</v>
      </c>
    </row>
    <row r="621" spans="1:9" ht="15.6">
      <c r="A621" s="13"/>
      <c r="B621" s="13"/>
      <c r="C621" s="13"/>
      <c r="D621" s="13"/>
      <c r="E621" s="30"/>
      <c r="F621" s="43"/>
      <c r="G621" s="463"/>
      <c r="H621" s="464"/>
      <c r="I621" s="458"/>
    </row>
    <row r="622" spans="1:9">
      <c r="A622" s="833" t="s">
        <v>18</v>
      </c>
      <c r="B622" s="833"/>
      <c r="C622" s="833"/>
      <c r="D622" s="833"/>
      <c r="E622" s="833"/>
      <c r="F622" s="834" t="s">
        <v>19</v>
      </c>
      <c r="G622" s="834"/>
      <c r="H622" s="834"/>
      <c r="I622" s="834"/>
    </row>
    <row r="623" spans="1:9">
      <c r="A623" s="833"/>
      <c r="B623" s="833"/>
      <c r="C623" s="833"/>
      <c r="D623" s="833"/>
      <c r="E623" s="833"/>
      <c r="F623" s="834"/>
      <c r="G623" s="834"/>
      <c r="H623" s="834"/>
      <c r="I623" s="834"/>
    </row>
    <row r="624" spans="1:9">
      <c r="A624" s="833"/>
      <c r="B624" s="833"/>
      <c r="C624" s="833"/>
      <c r="D624" s="833"/>
      <c r="E624" s="833"/>
      <c r="F624" s="834"/>
      <c r="G624" s="834"/>
      <c r="H624" s="834"/>
      <c r="I624" s="834"/>
    </row>
    <row r="625" spans="1:9" ht="15.6">
      <c r="A625" s="63"/>
      <c r="B625" s="64"/>
      <c r="C625" s="64"/>
      <c r="D625" s="64"/>
      <c r="E625" s="64"/>
      <c r="F625" s="65"/>
      <c r="G625" s="65"/>
      <c r="H625" s="65"/>
      <c r="I625" s="66"/>
    </row>
    <row r="626" spans="1:9" ht="15.6">
      <c r="A626" s="15" t="s">
        <v>20</v>
      </c>
      <c r="B626" s="835" t="str">
        <f>Presupuesto!A8</f>
        <v xml:space="preserve">ADECUCACION CIUDADELA EDUCATIVA DEL MUNICIPIO DE CAUCASIA DEPARTAMENTO DE ANTIOQUIA </v>
      </c>
      <c r="C626" s="835"/>
      <c r="D626" s="835"/>
      <c r="E626" s="835"/>
      <c r="F626" s="835"/>
      <c r="G626" s="835"/>
      <c r="H626" s="835"/>
      <c r="I626" s="836"/>
    </row>
    <row r="627" spans="1:9" ht="15.6">
      <c r="A627" s="12" t="s">
        <v>21</v>
      </c>
      <c r="B627" s="835"/>
      <c r="C627" s="835"/>
      <c r="D627" s="835"/>
      <c r="E627" s="835"/>
      <c r="F627" s="835"/>
      <c r="G627" s="835"/>
      <c r="H627" s="835"/>
      <c r="I627" s="836"/>
    </row>
    <row r="628" spans="1:9" ht="15.6">
      <c r="A628" s="67" t="s">
        <v>90</v>
      </c>
      <c r="B628" s="837" t="str">
        <f>Presupuesto!B20</f>
        <v xml:space="preserve">Suministro e instalacion de reflector led de 200w uso exterior. Incluye fotocelda </v>
      </c>
      <c r="C628" s="837"/>
      <c r="D628" s="837"/>
      <c r="E628" s="837"/>
      <c r="F628" s="837"/>
      <c r="G628" s="837"/>
      <c r="H628" s="837"/>
      <c r="I628" s="838"/>
    </row>
    <row r="629" spans="1:9">
      <c r="A629" s="839" t="str">
        <f>Presupuesto!A20</f>
        <v>3.6</v>
      </c>
      <c r="B629" s="837"/>
      <c r="C629" s="837"/>
      <c r="D629" s="837"/>
      <c r="E629" s="837"/>
      <c r="F629" s="837"/>
      <c r="G629" s="837"/>
      <c r="H629" s="837"/>
      <c r="I629" s="838"/>
    </row>
    <row r="630" spans="1:9">
      <c r="A630" s="839"/>
      <c r="B630" s="837"/>
      <c r="C630" s="837"/>
      <c r="D630" s="837"/>
      <c r="E630" s="837"/>
      <c r="F630" s="837"/>
      <c r="G630" s="837"/>
      <c r="H630" s="837"/>
      <c r="I630" s="838"/>
    </row>
    <row r="631" spans="1:9" ht="15.6">
      <c r="A631" s="68"/>
      <c r="B631" s="840"/>
      <c r="C631" s="840"/>
      <c r="D631" s="840"/>
      <c r="E631" s="840"/>
      <c r="F631" s="840"/>
      <c r="G631" s="840"/>
      <c r="H631" s="840"/>
      <c r="I631" s="841"/>
    </row>
    <row r="632" spans="1:9" ht="15.6">
      <c r="A632" s="15"/>
      <c r="B632" s="18"/>
      <c r="C632" s="18"/>
      <c r="D632" s="13"/>
      <c r="E632" s="13"/>
      <c r="F632" s="13"/>
      <c r="G632" s="13"/>
      <c r="H632" s="69" t="s">
        <v>23</v>
      </c>
      <c r="I632" s="70" t="str">
        <f>Presupuesto!C20</f>
        <v>UND</v>
      </c>
    </row>
    <row r="633" spans="1:9" ht="15.6">
      <c r="A633" s="15" t="s">
        <v>24</v>
      </c>
      <c r="B633" s="18"/>
      <c r="C633" s="18"/>
      <c r="D633" s="18"/>
      <c r="E633" s="13"/>
      <c r="F633" s="13"/>
      <c r="G633" s="13"/>
      <c r="H633" s="71"/>
      <c r="I633" s="47"/>
    </row>
    <row r="634" spans="1:9" ht="15.6">
      <c r="A634" s="812" t="s">
        <v>25</v>
      </c>
      <c r="B634" s="812"/>
      <c r="C634" s="812"/>
      <c r="D634" s="812"/>
      <c r="E634" s="812"/>
      <c r="F634" s="21" t="s">
        <v>9</v>
      </c>
      <c r="G634" s="21" t="s">
        <v>26</v>
      </c>
      <c r="H634" s="72" t="s">
        <v>27</v>
      </c>
      <c r="I634" s="73" t="s">
        <v>28</v>
      </c>
    </row>
    <row r="635" spans="1:9" ht="15.6">
      <c r="A635" s="823" t="s">
        <v>29</v>
      </c>
      <c r="B635" s="824"/>
      <c r="C635" s="824"/>
      <c r="D635" s="824"/>
      <c r="E635" s="825"/>
      <c r="F635" s="22"/>
      <c r="G635" s="74"/>
      <c r="H635" s="75"/>
      <c r="I635" s="25">
        <f>ROUND(I663*0.05,)</f>
        <v>3490</v>
      </c>
    </row>
    <row r="636" spans="1:9" ht="15.6">
      <c r="A636" s="842"/>
      <c r="B636" s="843"/>
      <c r="C636" s="843"/>
      <c r="D636" s="843"/>
      <c r="E636" s="844"/>
      <c r="F636" s="22"/>
      <c r="G636" s="258"/>
      <c r="H636" s="75"/>
      <c r="I636" s="76"/>
    </row>
    <row r="637" spans="1:9" ht="15.6">
      <c r="A637" s="823"/>
      <c r="B637" s="824"/>
      <c r="C637" s="824"/>
      <c r="D637" s="824"/>
      <c r="E637" s="825"/>
      <c r="F637" s="22"/>
      <c r="G637" s="74"/>
      <c r="H637" s="75"/>
      <c r="I637" s="76"/>
    </row>
    <row r="638" spans="1:9" ht="15.6">
      <c r="A638" s="823"/>
      <c r="B638" s="824"/>
      <c r="C638" s="824"/>
      <c r="D638" s="824"/>
      <c r="E638" s="825"/>
      <c r="F638" s="22"/>
      <c r="G638" s="74"/>
      <c r="H638" s="75"/>
      <c r="I638" s="76"/>
    </row>
    <row r="639" spans="1:9" ht="15.6">
      <c r="A639" s="823"/>
      <c r="B639" s="824"/>
      <c r="C639" s="824"/>
      <c r="D639" s="824"/>
      <c r="E639" s="825"/>
      <c r="F639" s="22"/>
      <c r="G639" s="74"/>
      <c r="H639" s="75"/>
      <c r="I639" s="76"/>
    </row>
    <row r="640" spans="1:9" ht="15.6">
      <c r="A640" s="823"/>
      <c r="B640" s="824"/>
      <c r="C640" s="824"/>
      <c r="D640" s="824"/>
      <c r="E640" s="825"/>
      <c r="F640" s="22"/>
      <c r="G640" s="74"/>
      <c r="H640" s="75"/>
      <c r="I640" s="76"/>
    </row>
    <row r="641" spans="1:9" ht="15.6">
      <c r="A641" s="12"/>
      <c r="B641" s="13"/>
      <c r="C641" s="13"/>
      <c r="D641" s="13"/>
      <c r="E641" s="13"/>
      <c r="F641" s="13"/>
      <c r="G641" s="30"/>
      <c r="H641" s="69" t="s">
        <v>31</v>
      </c>
      <c r="I641" s="62">
        <f>ROUND((SUM(I635:I639)),2)</f>
        <v>3490</v>
      </c>
    </row>
    <row r="642" spans="1:9" ht="15.6">
      <c r="A642" s="15" t="s">
        <v>32</v>
      </c>
      <c r="B642" s="18"/>
      <c r="C642" s="18"/>
      <c r="D642" s="18"/>
      <c r="E642" s="13"/>
      <c r="F642" s="13"/>
      <c r="G642" s="30"/>
      <c r="H642" s="71"/>
      <c r="I642" s="47"/>
    </row>
    <row r="643" spans="1:9" ht="15.6">
      <c r="A643" s="812" t="s">
        <v>25</v>
      </c>
      <c r="B643" s="812"/>
      <c r="C643" s="812"/>
      <c r="D643" s="812"/>
      <c r="E643" s="812"/>
      <c r="F643" s="21" t="s">
        <v>33</v>
      </c>
      <c r="G643" s="33" t="s">
        <v>34</v>
      </c>
      <c r="H643" s="72" t="s">
        <v>35</v>
      </c>
      <c r="I643" s="73" t="s">
        <v>28</v>
      </c>
    </row>
    <row r="644" spans="1:9" ht="15.6">
      <c r="A644" s="826" t="s">
        <v>767</v>
      </c>
      <c r="B644" s="827"/>
      <c r="C644" s="827"/>
      <c r="D644" s="827"/>
      <c r="E644" s="828"/>
      <c r="F644" s="468" t="s">
        <v>33</v>
      </c>
      <c r="G644" s="469">
        <v>356800</v>
      </c>
      <c r="H644" s="470">
        <v>1</v>
      </c>
      <c r="I644" s="471">
        <f>G644*H644</f>
        <v>356800</v>
      </c>
    </row>
    <row r="645" spans="1:9" ht="15.6">
      <c r="A645" s="829"/>
      <c r="B645" s="830"/>
      <c r="C645" s="830"/>
      <c r="D645" s="830"/>
      <c r="E645" s="831"/>
      <c r="F645" s="472"/>
      <c r="G645" s="473"/>
      <c r="H645" s="470"/>
      <c r="I645" s="451"/>
    </row>
    <row r="646" spans="1:9" ht="15.6">
      <c r="A646" s="832"/>
      <c r="B646" s="832"/>
      <c r="C646" s="832"/>
      <c r="D646" s="832"/>
      <c r="E646" s="832"/>
      <c r="F646" s="21"/>
      <c r="G646" s="74"/>
      <c r="H646" s="77"/>
      <c r="I646" s="25"/>
    </row>
    <row r="647" spans="1:9" ht="15.6">
      <c r="A647" s="832"/>
      <c r="B647" s="832"/>
      <c r="C647" s="832"/>
      <c r="D647" s="832"/>
      <c r="E647" s="832"/>
      <c r="F647" s="21"/>
      <c r="G647" s="74"/>
      <c r="H647" s="79"/>
      <c r="I647" s="25"/>
    </row>
    <row r="648" spans="1:9" ht="15.6">
      <c r="A648" s="805"/>
      <c r="B648" s="806"/>
      <c r="C648" s="806"/>
      <c r="D648" s="806"/>
      <c r="E648" s="807"/>
      <c r="F648" s="80"/>
      <c r="G648" s="81"/>
      <c r="H648" s="77"/>
      <c r="I648" s="25"/>
    </row>
    <row r="649" spans="1:9" ht="15.6">
      <c r="A649" s="808"/>
      <c r="B649" s="809"/>
      <c r="C649" s="809"/>
      <c r="D649" s="809"/>
      <c r="E649" s="810"/>
      <c r="F649" s="80"/>
      <c r="G649" s="81"/>
      <c r="H649" s="77"/>
      <c r="I649" s="25"/>
    </row>
    <row r="650" spans="1:9" ht="15.6">
      <c r="A650" s="805"/>
      <c r="B650" s="806"/>
      <c r="C650" s="806"/>
      <c r="D650" s="806"/>
      <c r="E650" s="807"/>
      <c r="F650" s="80"/>
      <c r="G650" s="82"/>
      <c r="H650" s="83"/>
      <c r="I650" s="25"/>
    </row>
    <row r="651" spans="1:9" ht="15.6">
      <c r="A651" s="811"/>
      <c r="B651" s="811"/>
      <c r="C651" s="811"/>
      <c r="D651" s="811"/>
      <c r="E651" s="811"/>
      <c r="F651" s="21"/>
      <c r="G651" s="74"/>
      <c r="H651" s="77"/>
      <c r="I651" s="25"/>
    </row>
    <row r="652" spans="1:9" ht="15.6">
      <c r="A652" s="12"/>
      <c r="B652" s="13"/>
      <c r="C652" s="13"/>
      <c r="D652" s="13"/>
      <c r="E652" s="13"/>
      <c r="F652" s="13"/>
      <c r="G652" s="30"/>
      <c r="H652" s="69" t="s">
        <v>31</v>
      </c>
      <c r="I652" s="62">
        <f>ROUND((SUM(I644:I651)),2)</f>
        <v>356800</v>
      </c>
    </row>
    <row r="653" spans="1:9" ht="15.6">
      <c r="A653" s="15" t="s">
        <v>36</v>
      </c>
      <c r="B653" s="18"/>
      <c r="C653" s="18"/>
      <c r="D653" s="18"/>
      <c r="E653" s="13"/>
      <c r="F653" s="13"/>
      <c r="G653" s="13"/>
      <c r="H653" s="71"/>
      <c r="I653" s="47"/>
    </row>
    <row r="654" spans="1:9" ht="15.6">
      <c r="A654" s="812" t="s">
        <v>37</v>
      </c>
      <c r="B654" s="812"/>
      <c r="C654" s="812"/>
      <c r="D654" s="812"/>
      <c r="E654" s="37" t="s">
        <v>38</v>
      </c>
      <c r="F654" s="21" t="s">
        <v>39</v>
      </c>
      <c r="G654" s="21" t="s">
        <v>40</v>
      </c>
      <c r="H654" s="72" t="s">
        <v>41</v>
      </c>
      <c r="I654" s="73" t="s">
        <v>28</v>
      </c>
    </row>
    <row r="655" spans="1:9" ht="31.2" customHeight="1">
      <c r="A655" s="813"/>
      <c r="B655" s="814"/>
      <c r="C655" s="814"/>
      <c r="D655" s="815"/>
      <c r="E655" s="450"/>
      <c r="F655" s="450"/>
      <c r="G655" s="450"/>
      <c r="H655" s="446"/>
      <c r="I655" s="451"/>
    </row>
    <row r="656" spans="1:9" ht="15.6">
      <c r="A656" s="811"/>
      <c r="B656" s="811"/>
      <c r="C656" s="811"/>
      <c r="D656" s="811"/>
      <c r="E656" s="84"/>
      <c r="F656" s="84"/>
      <c r="G656" s="84"/>
      <c r="H656" s="74"/>
      <c r="I656" s="25"/>
    </row>
    <row r="657" spans="1:9" ht="15.6">
      <c r="A657" s="811"/>
      <c r="B657" s="811"/>
      <c r="C657" s="811"/>
      <c r="D657" s="811"/>
      <c r="E657" s="84"/>
      <c r="F657" s="84"/>
      <c r="G657" s="84"/>
      <c r="H657" s="74"/>
      <c r="I657" s="25"/>
    </row>
    <row r="658" spans="1:9" ht="15.6">
      <c r="A658" s="12"/>
      <c r="B658" s="13"/>
      <c r="C658" s="13"/>
      <c r="D658" s="13"/>
      <c r="E658" s="13"/>
      <c r="F658" s="13"/>
      <c r="G658" s="13"/>
      <c r="H658" s="69" t="s">
        <v>31</v>
      </c>
      <c r="I658" s="62">
        <f>ROUND((SUM(I655:I657)),2)</f>
        <v>0</v>
      </c>
    </row>
    <row r="659" spans="1:9" ht="15.6">
      <c r="A659" s="15" t="s">
        <v>43</v>
      </c>
      <c r="B659" s="18"/>
      <c r="C659" s="18"/>
      <c r="D659" s="18"/>
      <c r="E659" s="13"/>
      <c r="F659" s="13"/>
      <c r="G659" s="13"/>
      <c r="H659" s="71"/>
      <c r="I659" s="47"/>
    </row>
    <row r="660" spans="1:9" ht="15.6">
      <c r="A660" s="812" t="s">
        <v>44</v>
      </c>
      <c r="B660" s="812"/>
      <c r="C660" s="812"/>
      <c r="D660" s="812"/>
      <c r="E660" s="21" t="s">
        <v>99</v>
      </c>
      <c r="F660" s="816" t="s">
        <v>45</v>
      </c>
      <c r="G660" s="816"/>
      <c r="H660" s="72" t="s">
        <v>27</v>
      </c>
      <c r="I660" s="73" t="s">
        <v>28</v>
      </c>
    </row>
    <row r="661" spans="1:9" ht="15.6">
      <c r="A661" s="817" t="str">
        <f>CUADRILLA!B14</f>
        <v xml:space="preserve">CUADRILLA 3 </v>
      </c>
      <c r="B661" s="818"/>
      <c r="C661" s="818"/>
      <c r="D661" s="819"/>
      <c r="E661" s="85"/>
      <c r="F661" s="820">
        <f>CUADRILLA!C14</f>
        <v>279232.79444444447</v>
      </c>
      <c r="G661" s="821"/>
      <c r="H661" s="72">
        <v>4</v>
      </c>
      <c r="I661" s="25">
        <f>F661/H661</f>
        <v>69808.198611111118</v>
      </c>
    </row>
    <row r="662" spans="1:9" ht="15.6">
      <c r="A662" s="812"/>
      <c r="B662" s="812"/>
      <c r="C662" s="812"/>
      <c r="D662" s="812"/>
      <c r="E662" s="85"/>
      <c r="F662" s="822"/>
      <c r="G662" s="822"/>
      <c r="H662" s="77"/>
      <c r="I662" s="25"/>
    </row>
    <row r="663" spans="1:9" ht="15.6">
      <c r="A663" s="12"/>
      <c r="B663" s="13"/>
      <c r="C663" s="13"/>
      <c r="D663" s="13"/>
      <c r="E663" s="30"/>
      <c r="F663" s="86"/>
      <c r="G663" s="30"/>
      <c r="H663" s="69" t="s">
        <v>31</v>
      </c>
      <c r="I663" s="62">
        <f>ROUND((SUM(I661:I662)),2)</f>
        <v>69808.2</v>
      </c>
    </row>
    <row r="664" spans="1:9" ht="15.6">
      <c r="A664" s="12"/>
      <c r="B664" s="13"/>
      <c r="C664" s="13"/>
      <c r="D664" s="13"/>
      <c r="E664" s="30"/>
      <c r="F664" s="30"/>
      <c r="G664" s="30"/>
      <c r="H664" s="71"/>
      <c r="I664" s="70"/>
    </row>
    <row r="665" spans="1:9" ht="15.6">
      <c r="A665" s="12"/>
      <c r="B665" s="13"/>
      <c r="C665" s="13"/>
      <c r="D665" s="13"/>
      <c r="E665" s="30"/>
      <c r="F665" s="43" t="s">
        <v>46</v>
      </c>
      <c r="G665" s="13"/>
      <c r="H665" s="87"/>
      <c r="I665" s="62">
        <f>+I663+I658+I652+I641</f>
        <v>430098.2</v>
      </c>
    </row>
    <row r="666" spans="1:9" ht="15.6">
      <c r="A666" s="15" t="s">
        <v>47</v>
      </c>
      <c r="B666" s="18"/>
      <c r="C666" s="18"/>
      <c r="D666" s="18"/>
      <c r="E666" s="30"/>
      <c r="F666" s="30"/>
      <c r="G666" s="30"/>
      <c r="H666" s="71"/>
      <c r="I666" s="47"/>
    </row>
    <row r="667" spans="1:9" ht="15.6">
      <c r="A667" s="812" t="s">
        <v>25</v>
      </c>
      <c r="B667" s="812"/>
      <c r="C667" s="812"/>
      <c r="D667" s="812"/>
      <c r="E667" s="812"/>
      <c r="F667" s="812"/>
      <c r="G667" s="812"/>
      <c r="H667" s="72" t="s">
        <v>48</v>
      </c>
      <c r="I667" s="73" t="s">
        <v>49</v>
      </c>
    </row>
    <row r="668" spans="1:9" ht="15.6">
      <c r="A668" s="811" t="s">
        <v>50</v>
      </c>
      <c r="B668" s="811"/>
      <c r="C668" s="811"/>
      <c r="D668" s="811"/>
      <c r="E668" s="811"/>
      <c r="F668" s="811"/>
      <c r="G668" s="811"/>
      <c r="H668" s="88"/>
      <c r="I668" s="25"/>
    </row>
    <row r="669" spans="1:9" ht="15.6">
      <c r="A669" s="811" t="s">
        <v>51</v>
      </c>
      <c r="B669" s="811"/>
      <c r="C669" s="811"/>
      <c r="D669" s="811"/>
      <c r="E669" s="811"/>
      <c r="F669" s="811"/>
      <c r="G669" s="811"/>
      <c r="H669" s="88"/>
      <c r="I669" s="25"/>
    </row>
    <row r="670" spans="1:9" ht="15.6">
      <c r="A670" s="811" t="s">
        <v>52</v>
      </c>
      <c r="B670" s="811"/>
      <c r="C670" s="811"/>
      <c r="D670" s="811"/>
      <c r="E670" s="811"/>
      <c r="F670" s="811"/>
      <c r="G670" s="811"/>
      <c r="H670" s="88"/>
      <c r="I670" s="25"/>
    </row>
    <row r="671" spans="1:9" ht="15.6">
      <c r="A671" s="12"/>
      <c r="B671" s="13"/>
      <c r="C671" s="13"/>
      <c r="D671" s="13"/>
      <c r="E671" s="30"/>
      <c r="F671" s="30"/>
      <c r="G671" s="30"/>
      <c r="H671" s="69" t="s">
        <v>31</v>
      </c>
      <c r="I671" s="62">
        <f>ROUND((SUM(I668:I670)),0)</f>
        <v>0</v>
      </c>
    </row>
    <row r="672" spans="1:9" ht="15.6">
      <c r="A672" s="12"/>
      <c r="B672" s="13"/>
      <c r="C672" s="13"/>
      <c r="D672" s="13"/>
      <c r="E672" s="30"/>
      <c r="F672" s="30"/>
      <c r="G672" s="30"/>
      <c r="H672" s="71"/>
      <c r="I672" s="47"/>
    </row>
    <row r="673" spans="1:9" ht="15.6">
      <c r="A673" s="12"/>
      <c r="B673" s="13"/>
      <c r="C673" s="13"/>
      <c r="D673" s="13"/>
      <c r="E673" s="30"/>
      <c r="F673" s="43"/>
      <c r="G673" s="44"/>
      <c r="H673" s="89" t="s">
        <v>53</v>
      </c>
      <c r="I673" s="62">
        <f>ROUND((I665+I671),0)</f>
        <v>430098</v>
      </c>
    </row>
    <row r="674" spans="1:9" ht="15.6">
      <c r="A674" s="13"/>
      <c r="B674" s="13"/>
      <c r="C674" s="13"/>
      <c r="D674" s="13"/>
      <c r="E674" s="30"/>
      <c r="F674" s="43"/>
      <c r="G674" s="463"/>
      <c r="H674" s="464"/>
      <c r="I674" s="458"/>
    </row>
    <row r="675" spans="1:9" ht="15.6">
      <c r="A675" s="13"/>
      <c r="B675" s="13"/>
      <c r="C675" s="13"/>
      <c r="D675" s="13"/>
      <c r="E675" s="30"/>
      <c r="F675" s="43"/>
      <c r="G675" s="463"/>
      <c r="H675" s="464"/>
      <c r="I675" s="458"/>
    </row>
    <row r="676" spans="1:9" ht="14.4" customHeight="1">
      <c r="A676" s="880" t="s">
        <v>4</v>
      </c>
      <c r="B676" s="881"/>
      <c r="C676" s="881"/>
      <c r="D676" s="881"/>
      <c r="E676" s="882"/>
      <c r="F676" s="880" t="s">
        <v>19</v>
      </c>
      <c r="G676" s="881"/>
      <c r="H676" s="881"/>
      <c r="I676" s="882"/>
    </row>
    <row r="677" spans="1:9">
      <c r="A677" s="883"/>
      <c r="B677" s="884"/>
      <c r="C677" s="884"/>
      <c r="D677" s="884"/>
      <c r="E677" s="885"/>
      <c r="F677" s="883"/>
      <c r="G677" s="884"/>
      <c r="H677" s="884"/>
      <c r="I677" s="885"/>
    </row>
    <row r="678" spans="1:9" ht="15" thickBot="1">
      <c r="A678" s="886"/>
      <c r="B678" s="887"/>
      <c r="C678" s="887"/>
      <c r="D678" s="887"/>
      <c r="E678" s="888"/>
      <c r="F678" s="886"/>
      <c r="G678" s="887"/>
      <c r="H678" s="887"/>
      <c r="I678" s="888"/>
    </row>
    <row r="679" spans="1:9">
      <c r="A679" s="264"/>
      <c r="B679" s="265"/>
      <c r="C679" s="265"/>
      <c r="D679" s="265"/>
      <c r="E679" s="265"/>
      <c r="F679" s="265"/>
      <c r="G679" s="265"/>
      <c r="H679" s="266"/>
      <c r="I679" s="267"/>
    </row>
    <row r="680" spans="1:9" ht="14.4" customHeight="1">
      <c r="A680" s="268" t="s">
        <v>20</v>
      </c>
      <c r="B680" s="269"/>
      <c r="C680" s="877" t="str">
        <f>B414</f>
        <v>MEJORAMIENTO Y CAMBIO DE CUBIERTA EN AULA DE LA INSTITUCIÓN EDUCATIVA LICEO CONCEJO MUNICIPAL DE CAUCASUA ANTIOQUIA.</v>
      </c>
      <c r="D680" s="877"/>
      <c r="E680" s="877"/>
      <c r="F680" s="877"/>
      <c r="G680" s="877"/>
      <c r="H680" s="877"/>
      <c r="I680" s="877"/>
    </row>
    <row r="681" spans="1:9">
      <c r="A681" s="264" t="s">
        <v>21</v>
      </c>
      <c r="B681" s="265"/>
      <c r="C681" s="877"/>
      <c r="D681" s="877"/>
      <c r="E681" s="877"/>
      <c r="F681" s="877"/>
      <c r="G681" s="877"/>
      <c r="H681" s="877"/>
      <c r="I681" s="877"/>
    </row>
    <row r="682" spans="1:9" ht="31.2" customHeight="1">
      <c r="A682" s="268" t="s">
        <v>530</v>
      </c>
      <c r="B682" s="270"/>
      <c r="C682" s="878" t="str">
        <f>'presupuesto completo '!B18</f>
        <v>Aplicación de PINTURA VINILO TIPO KORAZA o similar, para exteriores e interiores, tres manos o las necesarias hasta obtener una superficie pareja y homogénea. Incluye suministro y transporte de los materiales, resanes y humedades.</v>
      </c>
      <c r="D682" s="878"/>
      <c r="E682" s="878"/>
      <c r="F682" s="878"/>
      <c r="G682" s="878"/>
      <c r="H682" s="878"/>
      <c r="I682" s="879"/>
    </row>
    <row r="683" spans="1:9">
      <c r="A683" s="271" t="str">
        <f>'presupuesto completo '!A18</f>
        <v>4.1</v>
      </c>
      <c r="B683" s="269"/>
      <c r="C683" s="878"/>
      <c r="D683" s="878"/>
      <c r="E683" s="878"/>
      <c r="F683" s="878"/>
      <c r="G683" s="878"/>
      <c r="H683" s="878"/>
      <c r="I683" s="879"/>
    </row>
    <row r="684" spans="1:9">
      <c r="A684" s="268" t="s">
        <v>531</v>
      </c>
      <c r="B684" s="269"/>
      <c r="C684" s="269"/>
      <c r="D684" s="265"/>
      <c r="E684" s="265"/>
      <c r="F684" s="265"/>
      <c r="G684" s="265"/>
      <c r="H684" s="272" t="s">
        <v>23</v>
      </c>
      <c r="I684" s="273" t="str">
        <f>'presupuesto completo '!C18</f>
        <v>M2</v>
      </c>
    </row>
    <row r="685" spans="1:9" ht="15" thickBot="1">
      <c r="A685" s="274" t="s">
        <v>24</v>
      </c>
      <c r="B685" s="275"/>
      <c r="C685" s="275"/>
      <c r="D685" s="275"/>
      <c r="E685" s="276"/>
      <c r="F685" s="276"/>
      <c r="G685" s="276"/>
      <c r="H685" s="277"/>
      <c r="I685" s="278"/>
    </row>
    <row r="686" spans="1:9">
      <c r="A686" s="849" t="s">
        <v>25</v>
      </c>
      <c r="B686" s="850"/>
      <c r="C686" s="850"/>
      <c r="D686" s="850"/>
      <c r="E686" s="851"/>
      <c r="F686" s="279" t="s">
        <v>9</v>
      </c>
      <c r="G686" s="280" t="s">
        <v>26</v>
      </c>
      <c r="H686" s="281" t="s">
        <v>27</v>
      </c>
      <c r="I686" s="282" t="s">
        <v>28</v>
      </c>
    </row>
    <row r="687" spans="1:9">
      <c r="A687" s="842" t="s">
        <v>29</v>
      </c>
      <c r="B687" s="843"/>
      <c r="C687" s="843"/>
      <c r="D687" s="843"/>
      <c r="E687" s="844"/>
      <c r="F687" s="283"/>
      <c r="G687" s="284"/>
      <c r="H687" s="285"/>
      <c r="I687" s="286">
        <f>+I713*0.05</f>
        <v>698.08198611111129</v>
      </c>
    </row>
    <row r="688" spans="1:9" ht="15.6">
      <c r="A688" s="842" t="s">
        <v>523</v>
      </c>
      <c r="B688" s="843"/>
      <c r="C688" s="843"/>
      <c r="D688" s="843"/>
      <c r="E688" s="844"/>
      <c r="F688" s="22">
        <v>3</v>
      </c>
      <c r="G688" s="445">
        <v>4000</v>
      </c>
      <c r="H688" s="446">
        <v>4.4999999999999998E-2</v>
      </c>
      <c r="I688" s="76">
        <f>G688*H688*F688</f>
        <v>540</v>
      </c>
    </row>
    <row r="689" spans="1:9" ht="15.6">
      <c r="A689" s="823"/>
      <c r="B689" s="824"/>
      <c r="C689" s="824"/>
      <c r="D689" s="824"/>
      <c r="E689" s="825"/>
      <c r="F689" s="22"/>
      <c r="G689" s="258"/>
      <c r="H689" s="75"/>
      <c r="I689" s="76"/>
    </row>
    <row r="690" spans="1:9" ht="15" thickBot="1">
      <c r="A690" s="871"/>
      <c r="B690" s="872"/>
      <c r="C690" s="872"/>
      <c r="D690" s="872"/>
      <c r="E690" s="873"/>
      <c r="F690" s="287"/>
      <c r="G690" s="288"/>
      <c r="H690" s="289"/>
      <c r="I690" s="290"/>
    </row>
    <row r="691" spans="1:9" ht="15" thickBot="1">
      <c r="A691" s="264"/>
      <c r="B691" s="265"/>
      <c r="C691" s="265"/>
      <c r="D691" s="265"/>
      <c r="E691" s="265"/>
      <c r="F691" s="265"/>
      <c r="G691" s="291"/>
      <c r="H691" s="272" t="s">
        <v>31</v>
      </c>
      <c r="I691" s="292">
        <f>SUM(I687:I690)</f>
        <v>1238.0819861111113</v>
      </c>
    </row>
    <row r="692" spans="1:9" ht="15" thickBot="1">
      <c r="A692" s="268" t="s">
        <v>32</v>
      </c>
      <c r="B692" s="269"/>
      <c r="C692" s="269"/>
      <c r="D692" s="269"/>
      <c r="E692" s="265"/>
      <c r="F692" s="265"/>
      <c r="G692" s="291"/>
      <c r="H692" s="266"/>
      <c r="I692" s="267"/>
    </row>
    <row r="693" spans="1:9">
      <c r="A693" s="849" t="s">
        <v>25</v>
      </c>
      <c r="B693" s="850"/>
      <c r="C693" s="850"/>
      <c r="D693" s="850"/>
      <c r="E693" s="851"/>
      <c r="F693" s="279" t="s">
        <v>33</v>
      </c>
      <c r="G693" s="293" t="s">
        <v>34</v>
      </c>
      <c r="H693" s="281" t="s">
        <v>35</v>
      </c>
      <c r="I693" s="282" t="s">
        <v>28</v>
      </c>
    </row>
    <row r="694" spans="1:9" ht="15.6" customHeight="1">
      <c r="A694" s="874" t="s">
        <v>770</v>
      </c>
      <c r="B694" s="875"/>
      <c r="C694" s="875"/>
      <c r="D694" s="875"/>
      <c r="E694" s="876"/>
      <c r="F694" s="21" t="s">
        <v>188</v>
      </c>
      <c r="G694" s="74">
        <v>142900</v>
      </c>
      <c r="H694" s="77">
        <v>0.05</v>
      </c>
      <c r="I694" s="294">
        <f>G694*H694</f>
        <v>7145</v>
      </c>
    </row>
    <row r="695" spans="1:9" ht="15.6">
      <c r="A695" s="823"/>
      <c r="B695" s="824"/>
      <c r="C695" s="824"/>
      <c r="D695" s="824"/>
      <c r="E695" s="825"/>
      <c r="F695" s="21"/>
      <c r="G695" s="74"/>
      <c r="H695" s="77"/>
      <c r="I695" s="294"/>
    </row>
    <row r="696" spans="1:9" ht="15.6">
      <c r="A696" s="823"/>
      <c r="B696" s="824"/>
      <c r="C696" s="824"/>
      <c r="D696" s="824"/>
      <c r="E696" s="825"/>
      <c r="F696" s="21"/>
      <c r="G696" s="74"/>
      <c r="H696" s="77"/>
      <c r="I696" s="294"/>
    </row>
    <row r="697" spans="1:9">
      <c r="A697" s="862"/>
      <c r="B697" s="863"/>
      <c r="C697" s="863"/>
      <c r="D697" s="863"/>
      <c r="E697" s="864"/>
      <c r="F697" s="295"/>
      <c r="G697" s="294"/>
      <c r="H697" s="296"/>
      <c r="I697" s="294"/>
    </row>
    <row r="698" spans="1:9">
      <c r="A698" s="865"/>
      <c r="B698" s="866"/>
      <c r="C698" s="866"/>
      <c r="D698" s="866"/>
      <c r="E698" s="867"/>
      <c r="F698" s="295"/>
      <c r="G698" s="294"/>
      <c r="H698" s="296"/>
      <c r="I698" s="294"/>
    </row>
    <row r="699" spans="1:9">
      <c r="A699" s="865"/>
      <c r="B699" s="866"/>
      <c r="C699" s="866"/>
      <c r="D699" s="866"/>
      <c r="E699" s="867"/>
      <c r="F699" s="295"/>
      <c r="G699" s="294"/>
      <c r="H699" s="296"/>
      <c r="I699" s="294"/>
    </row>
    <row r="700" spans="1:9" ht="15" thickBot="1">
      <c r="A700" s="868"/>
      <c r="B700" s="869"/>
      <c r="C700" s="869"/>
      <c r="D700" s="869"/>
      <c r="E700" s="870"/>
      <c r="F700" s="297"/>
      <c r="G700" s="298"/>
      <c r="H700" s="299"/>
      <c r="I700" s="300"/>
    </row>
    <row r="701" spans="1:9" ht="15" thickBot="1">
      <c r="A701" s="264"/>
      <c r="B701" s="265"/>
      <c r="C701" s="265"/>
      <c r="D701" s="265"/>
      <c r="E701" s="265"/>
      <c r="F701" s="265"/>
      <c r="G701" s="291"/>
      <c r="H701" s="272" t="s">
        <v>31</v>
      </c>
      <c r="I701" s="301">
        <f>SUM(I694:I700)</f>
        <v>7145</v>
      </c>
    </row>
    <row r="702" spans="1:9" ht="15" thickBot="1">
      <c r="A702" s="268" t="s">
        <v>36</v>
      </c>
      <c r="B702" s="269"/>
      <c r="C702" s="269"/>
      <c r="D702" s="269"/>
      <c r="E702" s="265"/>
      <c r="F702" s="265"/>
      <c r="G702" s="265"/>
      <c r="H702" s="266"/>
      <c r="I702" s="267"/>
    </row>
    <row r="703" spans="1:9">
      <c r="A703" s="849" t="s">
        <v>37</v>
      </c>
      <c r="B703" s="850"/>
      <c r="C703" s="850"/>
      <c r="D703" s="851"/>
      <c r="E703" s="280" t="s">
        <v>38</v>
      </c>
      <c r="F703" s="280" t="s">
        <v>39</v>
      </c>
      <c r="G703" s="280" t="s">
        <v>40</v>
      </c>
      <c r="H703" s="281" t="s">
        <v>41</v>
      </c>
      <c r="I703" s="282" t="s">
        <v>28</v>
      </c>
    </row>
    <row r="704" spans="1:9" ht="15.6">
      <c r="A704" s="823" t="s">
        <v>98</v>
      </c>
      <c r="B704" s="824"/>
      <c r="C704" s="824"/>
      <c r="D704" s="825"/>
      <c r="E704" s="302"/>
      <c r="F704" s="302"/>
      <c r="G704" s="302"/>
      <c r="H704" s="303"/>
      <c r="I704" s="25">
        <f>ROUND(I701*0.05,0)</f>
        <v>357</v>
      </c>
    </row>
    <row r="705" spans="1:9" ht="15" thickBot="1">
      <c r="A705" s="845"/>
      <c r="B705" s="846"/>
      <c r="C705" s="846"/>
      <c r="D705" s="859"/>
      <c r="E705" s="304"/>
      <c r="F705" s="304"/>
      <c r="G705" s="304"/>
      <c r="H705" s="305"/>
      <c r="I705" s="306"/>
    </row>
    <row r="706" spans="1:9" ht="15" thickBot="1">
      <c r="A706" s="264"/>
      <c r="B706" s="265"/>
      <c r="C706" s="265"/>
      <c r="D706" s="265"/>
      <c r="E706" s="265"/>
      <c r="F706" s="265"/>
      <c r="G706" s="265"/>
      <c r="H706" s="272" t="s">
        <v>31</v>
      </c>
      <c r="I706" s="307">
        <f>SUM(I704:I705)</f>
        <v>357</v>
      </c>
    </row>
    <row r="707" spans="1:9" ht="15" thickBot="1">
      <c r="A707" s="268" t="s">
        <v>43</v>
      </c>
      <c r="B707" s="269"/>
      <c r="C707" s="269"/>
      <c r="D707" s="269"/>
      <c r="E707" s="265"/>
      <c r="F707" s="265"/>
      <c r="G707" s="265"/>
      <c r="H707" s="266"/>
      <c r="I707" s="267"/>
    </row>
    <row r="708" spans="1:9">
      <c r="A708" s="849" t="s">
        <v>44</v>
      </c>
      <c r="B708" s="850"/>
      <c r="C708" s="850"/>
      <c r="D708" s="850"/>
      <c r="E708" s="280"/>
      <c r="F708" s="860" t="s">
        <v>45</v>
      </c>
      <c r="G708" s="861"/>
      <c r="H708" s="308" t="s">
        <v>27</v>
      </c>
      <c r="I708" s="309" t="s">
        <v>28</v>
      </c>
    </row>
    <row r="709" spans="1:9">
      <c r="A709" s="852" t="str">
        <f>CUADRILLA!B14</f>
        <v xml:space="preserve">CUADRILLA 3 </v>
      </c>
      <c r="B709" s="853"/>
      <c r="C709" s="853"/>
      <c r="D709" s="853"/>
      <c r="E709" s="854"/>
      <c r="F709" s="855">
        <f>CUADRILLA!C14</f>
        <v>279232.79444444447</v>
      </c>
      <c r="G709" s="856"/>
      <c r="H709" s="285">
        <v>20</v>
      </c>
      <c r="I709" s="310">
        <f>F709/H709</f>
        <v>13961.639722222224</v>
      </c>
    </row>
    <row r="710" spans="1:9">
      <c r="A710" s="852"/>
      <c r="B710" s="853"/>
      <c r="C710" s="853"/>
      <c r="D710" s="853"/>
      <c r="E710" s="284"/>
      <c r="F710" s="855"/>
      <c r="G710" s="856"/>
      <c r="H710" s="303"/>
      <c r="I710" s="310"/>
    </row>
    <row r="711" spans="1:9">
      <c r="A711" s="852"/>
      <c r="B711" s="853"/>
      <c r="C711" s="853"/>
      <c r="D711" s="853"/>
      <c r="E711" s="284"/>
      <c r="F711" s="857"/>
      <c r="G711" s="858"/>
      <c r="H711" s="303"/>
      <c r="I711" s="310"/>
    </row>
    <row r="712" spans="1:9" ht="15" thickBot="1">
      <c r="A712" s="845"/>
      <c r="B712" s="846"/>
      <c r="C712" s="846"/>
      <c r="D712" s="846"/>
      <c r="E712" s="311"/>
      <c r="F712" s="847"/>
      <c r="G712" s="848"/>
      <c r="H712" s="289"/>
      <c r="I712" s="312"/>
    </row>
    <row r="713" spans="1:9" ht="15" thickBot="1">
      <c r="A713" s="264"/>
      <c r="B713" s="265"/>
      <c r="C713" s="265"/>
      <c r="D713" s="265"/>
      <c r="E713" s="291"/>
      <c r="F713" s="313"/>
      <c r="G713" s="291"/>
      <c r="H713" s="272" t="s">
        <v>31</v>
      </c>
      <c r="I713" s="314">
        <f>SUM(I709:I712)</f>
        <v>13961.639722222224</v>
      </c>
    </row>
    <row r="714" spans="1:9" ht="15" thickBot="1">
      <c r="A714" s="264"/>
      <c r="B714" s="265"/>
      <c r="C714" s="265"/>
      <c r="D714" s="265"/>
      <c r="E714" s="291"/>
      <c r="F714" s="291"/>
      <c r="G714" s="291"/>
      <c r="H714" s="266"/>
      <c r="I714" s="273"/>
    </row>
    <row r="715" spans="1:9" ht="15" thickBot="1">
      <c r="A715" s="264"/>
      <c r="B715" s="265"/>
      <c r="C715" s="265"/>
      <c r="D715" s="265"/>
      <c r="E715" s="291"/>
      <c r="F715" s="315" t="s">
        <v>46</v>
      </c>
      <c r="G715" s="265"/>
      <c r="H715" s="465"/>
      <c r="I715" s="314">
        <f>+I713+I706+I701+I691</f>
        <v>22701.721708333334</v>
      </c>
    </row>
    <row r="716" spans="1:9" ht="15" thickBot="1">
      <c r="A716" s="268" t="s">
        <v>47</v>
      </c>
      <c r="B716" s="269"/>
      <c r="C716" s="269"/>
      <c r="D716" s="269"/>
      <c r="E716" s="291"/>
      <c r="F716" s="291"/>
      <c r="G716" s="291"/>
      <c r="H716" s="266"/>
      <c r="I716" s="267"/>
    </row>
    <row r="717" spans="1:9">
      <c r="A717" s="849" t="s">
        <v>25</v>
      </c>
      <c r="B717" s="850"/>
      <c r="C717" s="850"/>
      <c r="D717" s="850"/>
      <c r="E717" s="850"/>
      <c r="F717" s="850"/>
      <c r="G717" s="851"/>
      <c r="H717" s="316" t="s">
        <v>48</v>
      </c>
      <c r="I717" s="317" t="s">
        <v>49</v>
      </c>
    </row>
    <row r="718" spans="1:9">
      <c r="A718" s="842" t="s">
        <v>50</v>
      </c>
      <c r="B718" s="843"/>
      <c r="C718" s="843"/>
      <c r="D718" s="843"/>
      <c r="E718" s="843"/>
      <c r="F718" s="843"/>
      <c r="G718" s="844"/>
      <c r="H718" s="54">
        <v>0</v>
      </c>
      <c r="I718" s="310"/>
    </row>
    <row r="719" spans="1:9">
      <c r="A719" s="842" t="s">
        <v>51</v>
      </c>
      <c r="B719" s="843"/>
      <c r="C719" s="843"/>
      <c r="D719" s="843"/>
      <c r="E719" s="843"/>
      <c r="F719" s="843"/>
      <c r="G719" s="844"/>
      <c r="H719" s="54">
        <v>0</v>
      </c>
      <c r="I719" s="310"/>
    </row>
    <row r="720" spans="1:9" ht="15" thickBot="1">
      <c r="A720" s="842" t="s">
        <v>52</v>
      </c>
      <c r="B720" s="843"/>
      <c r="C720" s="843"/>
      <c r="D720" s="843"/>
      <c r="E720" s="843"/>
      <c r="F720" s="843"/>
      <c r="G720" s="844"/>
      <c r="H720" s="54">
        <v>0</v>
      </c>
      <c r="I720" s="310"/>
    </row>
    <row r="721" spans="1:9" ht="15" thickBot="1">
      <c r="A721" s="264"/>
      <c r="B721" s="265"/>
      <c r="C721" s="265"/>
      <c r="D721" s="265"/>
      <c r="E721" s="291"/>
      <c r="F721" s="291"/>
      <c r="G721" s="291"/>
      <c r="H721" s="272" t="s">
        <v>31</v>
      </c>
      <c r="I721" s="314">
        <f>SUM(I718:I720)</f>
        <v>0</v>
      </c>
    </row>
    <row r="722" spans="1:9" ht="15" thickBot="1">
      <c r="A722" s="264"/>
      <c r="B722" s="265"/>
      <c r="C722" s="265"/>
      <c r="D722" s="265"/>
      <c r="E722" s="291"/>
      <c r="F722" s="291"/>
      <c r="G722" s="291"/>
      <c r="H722" s="266"/>
      <c r="I722" s="267"/>
    </row>
    <row r="723" spans="1:9" ht="15" thickBot="1">
      <c r="A723" s="264"/>
      <c r="B723" s="265"/>
      <c r="C723" s="265"/>
      <c r="D723" s="265"/>
      <c r="E723" s="291"/>
      <c r="F723" s="315"/>
      <c r="G723" s="466"/>
      <c r="H723" s="467" t="s">
        <v>53</v>
      </c>
      <c r="I723" s="318">
        <f>I715+I721</f>
        <v>22701.721708333334</v>
      </c>
    </row>
    <row r="724" spans="1:9">
      <c r="A724" s="833" t="s">
        <v>532</v>
      </c>
      <c r="B724" s="833"/>
      <c r="C724" s="833"/>
      <c r="D724" s="833"/>
      <c r="E724" s="833"/>
      <c r="F724" s="834" t="s">
        <v>19</v>
      </c>
      <c r="G724" s="834"/>
      <c r="H724" s="834"/>
      <c r="I724" s="834"/>
    </row>
    <row r="725" spans="1:9">
      <c r="A725" s="833"/>
      <c r="B725" s="833"/>
      <c r="C725" s="833"/>
      <c r="D725" s="833"/>
      <c r="E725" s="833"/>
      <c r="F725" s="834"/>
      <c r="G725" s="834"/>
      <c r="H725" s="834"/>
      <c r="I725" s="834"/>
    </row>
    <row r="726" spans="1:9">
      <c r="A726" s="833"/>
      <c r="B726" s="833"/>
      <c r="C726" s="833"/>
      <c r="D726" s="833"/>
      <c r="E726" s="833"/>
      <c r="F726" s="834"/>
      <c r="G726" s="834"/>
      <c r="H726" s="834"/>
      <c r="I726" s="834"/>
    </row>
    <row r="727" spans="1:9" ht="17.399999999999999">
      <c r="A727" s="319"/>
      <c r="B727" s="320"/>
      <c r="C727" s="320"/>
      <c r="D727" s="320"/>
      <c r="E727" s="320"/>
      <c r="F727" s="321"/>
      <c r="G727" s="321"/>
      <c r="H727" s="321"/>
      <c r="I727" s="322"/>
    </row>
    <row r="728" spans="1:9">
      <c r="A728" s="323" t="s">
        <v>20</v>
      </c>
      <c r="B728" s="910" t="str">
        <f>Presupuesto!A8</f>
        <v xml:space="preserve">ADECUCACION CIUDADELA EDUCATIVA DEL MUNICIPIO DE CAUCASIA DEPARTAMENTO DE ANTIOQUIA </v>
      </c>
      <c r="C728" s="910"/>
      <c r="D728" s="910"/>
      <c r="E728" s="910"/>
      <c r="F728" s="910"/>
      <c r="G728" s="910"/>
      <c r="H728" s="910"/>
      <c r="I728" s="910"/>
    </row>
    <row r="729" spans="1:9">
      <c r="A729" s="324" t="s">
        <v>21</v>
      </c>
      <c r="B729" s="910"/>
      <c r="C729" s="910"/>
      <c r="D729" s="910"/>
      <c r="E729" s="910"/>
      <c r="F729" s="910"/>
      <c r="G729" s="910"/>
      <c r="H729" s="910"/>
      <c r="I729" s="910"/>
    </row>
    <row r="730" spans="1:9">
      <c r="A730" s="325" t="s">
        <v>90</v>
      </c>
      <c r="B730" s="912" t="str">
        <f>Presupuesto!B24</f>
        <v>Suministro y aplicación de estuco plastico sobre muros interiores y exteriores tipo estucor de corona o similar x 3 manos, incluye lijado de la superficie y demas elementos necesarios para su correcta aplicación.</v>
      </c>
      <c r="C730" s="912"/>
      <c r="D730" s="912"/>
      <c r="E730" s="912"/>
      <c r="F730" s="912"/>
      <c r="G730" s="912"/>
      <c r="H730" s="912"/>
      <c r="I730" s="912"/>
    </row>
    <row r="731" spans="1:9">
      <c r="A731" s="326" t="str">
        <f>'presupuesto completo '!A19</f>
        <v>4.2</v>
      </c>
      <c r="B731" s="912"/>
      <c r="C731" s="912"/>
      <c r="D731" s="912"/>
      <c r="E731" s="912"/>
      <c r="F731" s="912"/>
      <c r="G731" s="912"/>
      <c r="H731" s="912"/>
      <c r="I731" s="912"/>
    </row>
    <row r="732" spans="1:9" ht="15.6">
      <c r="A732" s="327"/>
      <c r="B732" s="840"/>
      <c r="C732" s="840"/>
      <c r="D732" s="840"/>
      <c r="E732" s="840"/>
      <c r="F732" s="840"/>
      <c r="G732" s="840"/>
      <c r="H732" s="840"/>
      <c r="I732" s="841"/>
    </row>
    <row r="733" spans="1:9" ht="15.6">
      <c r="A733" s="18"/>
      <c r="B733" s="18"/>
      <c r="C733" s="18"/>
      <c r="D733" s="13"/>
      <c r="E733" s="13"/>
      <c r="F733" s="13"/>
      <c r="G733" s="13"/>
      <c r="H733" s="69" t="s">
        <v>23</v>
      </c>
      <c r="I733" s="70" t="str">
        <f>'presupuesto completo '!C19</f>
        <v>M2</v>
      </c>
    </row>
    <row r="734" spans="1:9" ht="15.6">
      <c r="A734" s="18" t="s">
        <v>24</v>
      </c>
      <c r="B734" s="328"/>
      <c r="C734" s="328"/>
      <c r="D734" s="328"/>
      <c r="E734" s="329"/>
      <c r="F734" s="329"/>
      <c r="G734" s="329"/>
      <c r="H734" s="330"/>
      <c r="I734" s="331"/>
    </row>
    <row r="735" spans="1:9" ht="15.6">
      <c r="A735" s="812" t="s">
        <v>25</v>
      </c>
      <c r="B735" s="812"/>
      <c r="C735" s="812"/>
      <c r="D735" s="812"/>
      <c r="E735" s="812"/>
      <c r="F735" s="21" t="s">
        <v>9</v>
      </c>
      <c r="G735" s="21" t="s">
        <v>26</v>
      </c>
      <c r="H735" s="72" t="s">
        <v>27</v>
      </c>
      <c r="I735" s="73" t="s">
        <v>28</v>
      </c>
    </row>
    <row r="736" spans="1:9" ht="15.6">
      <c r="A736" s="811" t="s">
        <v>29</v>
      </c>
      <c r="B736" s="811"/>
      <c r="C736" s="811"/>
      <c r="D736" s="811"/>
      <c r="E736" s="811"/>
      <c r="F736" s="22"/>
      <c r="G736" s="74"/>
      <c r="H736" s="75"/>
      <c r="I736" s="76">
        <f>0.05*I761</f>
        <v>398.90000000000003</v>
      </c>
    </row>
    <row r="737" spans="1:9" ht="15.6">
      <c r="A737" s="813" t="s">
        <v>654</v>
      </c>
      <c r="B737" s="814"/>
      <c r="C737" s="814"/>
      <c r="D737" s="814"/>
      <c r="E737" s="815"/>
      <c r="F737" s="448">
        <v>1</v>
      </c>
      <c r="G737" s="445">
        <v>4000</v>
      </c>
      <c r="H737" s="446">
        <v>4.4999999999999998E-2</v>
      </c>
      <c r="I737" s="76">
        <f>G737*H737</f>
        <v>180</v>
      </c>
    </row>
    <row r="738" spans="1:9" ht="15.6">
      <c r="A738" s="811"/>
      <c r="B738" s="811"/>
      <c r="C738" s="811"/>
      <c r="D738" s="811"/>
      <c r="E738" s="811"/>
      <c r="F738" s="22"/>
      <c r="G738" s="74"/>
      <c r="H738" s="75"/>
      <c r="I738" s="76"/>
    </row>
    <row r="739" spans="1:9" ht="15.6">
      <c r="A739" s="811"/>
      <c r="B739" s="811"/>
      <c r="C739" s="811"/>
      <c r="D739" s="811"/>
      <c r="E739" s="811"/>
      <c r="F739" s="22"/>
      <c r="G739" s="74"/>
      <c r="H739" s="75"/>
      <c r="I739" s="76"/>
    </row>
    <row r="740" spans="1:9" ht="15.6">
      <c r="A740" s="811"/>
      <c r="B740" s="811"/>
      <c r="C740" s="811"/>
      <c r="D740" s="811"/>
      <c r="E740" s="811"/>
      <c r="F740" s="22"/>
      <c r="G740" s="74"/>
      <c r="H740" s="75"/>
      <c r="I740" s="76"/>
    </row>
    <row r="741" spans="1:9" ht="15.6">
      <c r="A741" s="12"/>
      <c r="B741" s="13"/>
      <c r="C741" s="13"/>
      <c r="D741" s="13"/>
      <c r="E741" s="13"/>
      <c r="F741" s="13"/>
      <c r="G741" s="30"/>
      <c r="H741" s="69" t="s">
        <v>31</v>
      </c>
      <c r="I741" s="62">
        <f>ROUND((SUM(I736:I740)),2)</f>
        <v>578.9</v>
      </c>
    </row>
    <row r="742" spans="1:9" ht="15.6">
      <c r="A742" s="15" t="s">
        <v>32</v>
      </c>
      <c r="B742" s="18"/>
      <c r="C742" s="18"/>
      <c r="D742" s="18"/>
      <c r="E742" s="13"/>
      <c r="F742" s="13"/>
      <c r="G742" s="30"/>
      <c r="H742" s="71"/>
      <c r="I742" s="47"/>
    </row>
    <row r="743" spans="1:9" ht="15.6">
      <c r="A743" s="812" t="s">
        <v>25</v>
      </c>
      <c r="B743" s="812"/>
      <c r="C743" s="812"/>
      <c r="D743" s="812"/>
      <c r="E743" s="812"/>
      <c r="F743" s="21" t="s">
        <v>33</v>
      </c>
      <c r="G743" s="33" t="s">
        <v>34</v>
      </c>
      <c r="H743" s="72" t="s">
        <v>35</v>
      </c>
      <c r="I743" s="73" t="s">
        <v>28</v>
      </c>
    </row>
    <row r="744" spans="1:9" ht="15.6">
      <c r="A744" s="813" t="s">
        <v>555</v>
      </c>
      <c r="B744" s="814"/>
      <c r="C744" s="814"/>
      <c r="D744" s="814"/>
      <c r="E744" s="815"/>
      <c r="F744" s="452" t="s">
        <v>33</v>
      </c>
      <c r="G744" s="449">
        <v>1000</v>
      </c>
      <c r="H744" s="446">
        <v>0.9</v>
      </c>
      <c r="I744" s="25">
        <f>G744*H744</f>
        <v>900</v>
      </c>
    </row>
    <row r="745" spans="1:9" ht="15.6">
      <c r="A745" s="813" t="s">
        <v>587</v>
      </c>
      <c r="B745" s="814"/>
      <c r="C745" s="814"/>
      <c r="D745" s="814"/>
      <c r="E745" s="815"/>
      <c r="F745" s="452" t="s">
        <v>200</v>
      </c>
      <c r="G745" s="449">
        <v>6900</v>
      </c>
      <c r="H745" s="446">
        <v>1.2</v>
      </c>
      <c r="I745" s="25">
        <f>G745*H745</f>
        <v>8280</v>
      </c>
    </row>
    <row r="746" spans="1:9" ht="15.6">
      <c r="A746" s="904"/>
      <c r="B746" s="905"/>
      <c r="C746" s="905"/>
      <c r="D746" s="905"/>
      <c r="E746" s="906"/>
      <c r="F746" s="33"/>
      <c r="G746" s="74"/>
      <c r="H746" s="77"/>
      <c r="I746" s="25"/>
    </row>
    <row r="747" spans="1:9" ht="15.6">
      <c r="A747" s="904"/>
      <c r="B747" s="905"/>
      <c r="C747" s="905"/>
      <c r="D747" s="905"/>
      <c r="E747" s="906"/>
      <c r="F747" s="33"/>
      <c r="G747" s="74"/>
      <c r="H747" s="77"/>
      <c r="I747" s="25"/>
    </row>
    <row r="748" spans="1:9" ht="15.6">
      <c r="A748" s="811"/>
      <c r="B748" s="811"/>
      <c r="C748" s="811"/>
      <c r="D748" s="811"/>
      <c r="E748" s="811"/>
      <c r="F748" s="33"/>
      <c r="G748" s="74"/>
      <c r="H748" s="77"/>
      <c r="I748" s="25"/>
    </row>
    <row r="749" spans="1:9" ht="15.6">
      <c r="A749" s="811"/>
      <c r="B749" s="811"/>
      <c r="C749" s="811"/>
      <c r="D749" s="811"/>
      <c r="E749" s="811"/>
      <c r="F749" s="21"/>
      <c r="G749" s="74"/>
      <c r="H749" s="77"/>
      <c r="I749" s="25"/>
    </row>
    <row r="750" spans="1:9" ht="15.6">
      <c r="A750" s="12"/>
      <c r="B750" s="13"/>
      <c r="C750" s="13"/>
      <c r="D750" s="13"/>
      <c r="E750" s="13"/>
      <c r="F750" s="13"/>
      <c r="G750" s="30"/>
      <c r="H750" s="69" t="s">
        <v>31</v>
      </c>
      <c r="I750" s="62">
        <f>ROUND((SUM(I744:I749)),2)</f>
        <v>9180</v>
      </c>
    </row>
    <row r="751" spans="1:9" ht="15.6">
      <c r="A751" s="15" t="s">
        <v>36</v>
      </c>
      <c r="B751" s="18"/>
      <c r="C751" s="18"/>
      <c r="D751" s="18"/>
      <c r="E751" s="13"/>
      <c r="F751" s="13"/>
      <c r="G751" s="13"/>
      <c r="H751" s="71"/>
      <c r="I751" s="47"/>
    </row>
    <row r="752" spans="1:9" ht="15.6">
      <c r="A752" s="812" t="s">
        <v>37</v>
      </c>
      <c r="B752" s="812"/>
      <c r="C752" s="812"/>
      <c r="D752" s="812"/>
      <c r="E752" s="37" t="s">
        <v>38</v>
      </c>
      <c r="F752" s="21" t="s">
        <v>39</v>
      </c>
      <c r="G752" s="21" t="s">
        <v>40</v>
      </c>
      <c r="H752" s="72" t="s">
        <v>41</v>
      </c>
      <c r="I752" s="73" t="s">
        <v>28</v>
      </c>
    </row>
    <row r="753" spans="1:9" ht="15.6">
      <c r="A753" s="811" t="s">
        <v>98</v>
      </c>
      <c r="B753" s="811"/>
      <c r="C753" s="811"/>
      <c r="D753" s="811"/>
      <c r="E753" s="84"/>
      <c r="F753" s="84"/>
      <c r="G753" s="84"/>
      <c r="H753" s="74"/>
      <c r="I753" s="25">
        <f>ROUND(I750*0.05,0)</f>
        <v>459</v>
      </c>
    </row>
    <row r="754" spans="1:9" ht="15.6">
      <c r="A754" s="811"/>
      <c r="B754" s="811"/>
      <c r="C754" s="811"/>
      <c r="D754" s="811"/>
      <c r="E754" s="84"/>
      <c r="F754" s="84"/>
      <c r="G754" s="84"/>
      <c r="H754" s="74"/>
      <c r="I754" s="25"/>
    </row>
    <row r="755" spans="1:9" ht="15.6">
      <c r="A755" s="811"/>
      <c r="B755" s="811"/>
      <c r="C755" s="811"/>
      <c r="D755" s="811"/>
      <c r="E755" s="84"/>
      <c r="F755" s="84"/>
      <c r="G755" s="84"/>
      <c r="H755" s="74"/>
      <c r="I755" s="25"/>
    </row>
    <row r="756" spans="1:9" ht="15.6">
      <c r="A756" s="12"/>
      <c r="B756" s="13"/>
      <c r="C756" s="13"/>
      <c r="D756" s="13"/>
      <c r="E756" s="13"/>
      <c r="F756" s="13"/>
      <c r="G756" s="13"/>
      <c r="H756" s="69" t="s">
        <v>31</v>
      </c>
      <c r="I756" s="62">
        <f>ROUND((SUM(I753:I755)),2)</f>
        <v>459</v>
      </c>
    </row>
    <row r="757" spans="1:9" ht="15.6">
      <c r="A757" s="15" t="s">
        <v>43</v>
      </c>
      <c r="B757" s="18"/>
      <c r="C757" s="18"/>
      <c r="D757" s="18"/>
      <c r="E757" s="13"/>
      <c r="F757" s="13"/>
      <c r="G757" s="13"/>
      <c r="H757" s="71"/>
      <c r="I757" s="47"/>
    </row>
    <row r="758" spans="1:9" ht="15.6">
      <c r="A758" s="812" t="s">
        <v>44</v>
      </c>
      <c r="B758" s="812"/>
      <c r="C758" s="812"/>
      <c r="D758" s="812"/>
      <c r="E758" s="21" t="s">
        <v>99</v>
      </c>
      <c r="F758" s="816" t="s">
        <v>45</v>
      </c>
      <c r="G758" s="816"/>
      <c r="H758" s="72" t="s">
        <v>27</v>
      </c>
      <c r="I758" s="73" t="s">
        <v>28</v>
      </c>
    </row>
    <row r="759" spans="1:9" ht="15.6">
      <c r="A759" s="812" t="str">
        <f>CUADRILLA!B14</f>
        <v xml:space="preserve">CUADRILLA 3 </v>
      </c>
      <c r="B759" s="812"/>
      <c r="C759" s="812"/>
      <c r="D759" s="812"/>
      <c r="E759" s="85">
        <v>1</v>
      </c>
      <c r="F759" s="889">
        <f>CUADRILLA!C14</f>
        <v>279232.79444444447</v>
      </c>
      <c r="G759" s="889"/>
      <c r="H759" s="72">
        <v>35</v>
      </c>
      <c r="I759" s="25">
        <f>ROUND(F759/H759,)</f>
        <v>7978</v>
      </c>
    </row>
    <row r="760" spans="1:9" ht="15.6">
      <c r="A760" s="812"/>
      <c r="B760" s="812"/>
      <c r="C760" s="812"/>
      <c r="D760" s="812"/>
      <c r="E760" s="85"/>
      <c r="F760" s="822"/>
      <c r="G760" s="822"/>
      <c r="H760" s="77"/>
      <c r="I760" s="25"/>
    </row>
    <row r="761" spans="1:9" ht="15.6">
      <c r="A761" s="12"/>
      <c r="B761" s="13"/>
      <c r="C761" s="13"/>
      <c r="D761" s="13"/>
      <c r="E761" s="30"/>
      <c r="F761" s="86"/>
      <c r="G761" s="30"/>
      <c r="H761" s="69" t="s">
        <v>31</v>
      </c>
      <c r="I761" s="62">
        <f>ROUND((SUM(I759:I760)),2)</f>
        <v>7978</v>
      </c>
    </row>
    <row r="762" spans="1:9" ht="15.6">
      <c r="A762" s="12"/>
      <c r="B762" s="13"/>
      <c r="C762" s="13"/>
      <c r="D762" s="13"/>
      <c r="E762" s="30"/>
      <c r="F762" s="30"/>
      <c r="G762" s="30"/>
      <c r="H762" s="71"/>
      <c r="I762" s="70"/>
    </row>
    <row r="763" spans="1:9" ht="15.6">
      <c r="A763" s="12"/>
      <c r="B763" s="13"/>
      <c r="C763" s="13"/>
      <c r="D763" s="13"/>
      <c r="E763" s="30"/>
      <c r="F763" s="43" t="s">
        <v>46</v>
      </c>
      <c r="G763" s="13"/>
      <c r="H763" s="87"/>
      <c r="I763" s="62">
        <f>+I761+I756+I750+I741</f>
        <v>18195.900000000001</v>
      </c>
    </row>
    <row r="764" spans="1:9" ht="15.6">
      <c r="A764" s="15" t="s">
        <v>47</v>
      </c>
      <c r="B764" s="18"/>
      <c r="C764" s="18"/>
      <c r="D764" s="18"/>
      <c r="E764" s="30"/>
      <c r="F764" s="30"/>
      <c r="G764" s="30"/>
      <c r="H764" s="71"/>
      <c r="I764" s="47"/>
    </row>
    <row r="765" spans="1:9" ht="15.6">
      <c r="A765" s="812" t="s">
        <v>25</v>
      </c>
      <c r="B765" s="812"/>
      <c r="C765" s="812"/>
      <c r="D765" s="812"/>
      <c r="E765" s="812"/>
      <c r="F765" s="812"/>
      <c r="G765" s="812"/>
      <c r="H765" s="72" t="s">
        <v>48</v>
      </c>
      <c r="I765" s="73" t="s">
        <v>49</v>
      </c>
    </row>
    <row r="766" spans="1:9" ht="15.6">
      <c r="A766" s="811" t="s">
        <v>50</v>
      </c>
      <c r="B766" s="811"/>
      <c r="C766" s="811"/>
      <c r="D766" s="811"/>
      <c r="E766" s="811"/>
      <c r="F766" s="811"/>
      <c r="G766" s="811"/>
      <c r="H766" s="88"/>
      <c r="I766" s="25"/>
    </row>
    <row r="767" spans="1:9" ht="15.6">
      <c r="A767" s="811" t="s">
        <v>51</v>
      </c>
      <c r="B767" s="811"/>
      <c r="C767" s="811"/>
      <c r="D767" s="811"/>
      <c r="E767" s="811"/>
      <c r="F767" s="811"/>
      <c r="G767" s="811"/>
      <c r="H767" s="88"/>
      <c r="I767" s="25"/>
    </row>
    <row r="768" spans="1:9" ht="15.6">
      <c r="A768" s="811" t="s">
        <v>52</v>
      </c>
      <c r="B768" s="811"/>
      <c r="C768" s="811"/>
      <c r="D768" s="811"/>
      <c r="E768" s="811"/>
      <c r="F768" s="811"/>
      <c r="G768" s="811"/>
      <c r="H768" s="88"/>
      <c r="I768" s="25"/>
    </row>
    <row r="769" spans="1:9" ht="15.6">
      <c r="A769" s="12"/>
      <c r="B769" s="13"/>
      <c r="C769" s="13"/>
      <c r="D769" s="13"/>
      <c r="E769" s="30"/>
      <c r="F769" s="30"/>
      <c r="G769" s="30"/>
      <c r="H769" s="69" t="s">
        <v>31</v>
      </c>
      <c r="I769" s="62">
        <f>ROUND((SUM(I766:I768)),0)</f>
        <v>0</v>
      </c>
    </row>
    <row r="770" spans="1:9" ht="15.6">
      <c r="A770" s="12"/>
      <c r="B770" s="13"/>
      <c r="C770" s="13"/>
      <c r="D770" s="13"/>
      <c r="E770" s="30"/>
      <c r="F770" s="30"/>
      <c r="G770" s="30"/>
      <c r="H770" s="71"/>
      <c r="I770" s="47"/>
    </row>
    <row r="771" spans="1:9" ht="16.2" thickBot="1">
      <c r="A771" s="332"/>
      <c r="B771" s="333"/>
      <c r="C771" s="333"/>
      <c r="D771" s="333"/>
      <c r="E771" s="334"/>
      <c r="F771" s="335"/>
      <c r="G771" s="336"/>
      <c r="H771" s="337" t="s">
        <v>53</v>
      </c>
      <c r="I771" s="338">
        <f>ROUND((I763+I769),0)</f>
        <v>18196</v>
      </c>
    </row>
    <row r="772" spans="1:9" ht="15.6">
      <c r="A772" s="13"/>
      <c r="B772" s="13"/>
      <c r="C772" s="13"/>
      <c r="D772" s="13"/>
      <c r="E772" s="30"/>
      <c r="F772" s="43"/>
      <c r="G772" s="463"/>
      <c r="H772" s="464"/>
      <c r="I772" s="458"/>
    </row>
    <row r="773" spans="1:9" ht="14.4" customHeight="1">
      <c r="A773" s="880" t="s">
        <v>4</v>
      </c>
      <c r="B773" s="881"/>
      <c r="C773" s="881"/>
      <c r="D773" s="881"/>
      <c r="E773" s="882"/>
      <c r="F773" s="880" t="s">
        <v>19</v>
      </c>
      <c r="G773" s="881"/>
      <c r="H773" s="881"/>
      <c r="I773" s="882"/>
    </row>
    <row r="774" spans="1:9">
      <c r="A774" s="883"/>
      <c r="B774" s="884"/>
      <c r="C774" s="884"/>
      <c r="D774" s="884"/>
      <c r="E774" s="885"/>
      <c r="F774" s="883"/>
      <c r="G774" s="884"/>
      <c r="H774" s="884"/>
      <c r="I774" s="885"/>
    </row>
    <row r="775" spans="1:9" ht="15" thickBot="1">
      <c r="A775" s="886"/>
      <c r="B775" s="887"/>
      <c r="C775" s="887"/>
      <c r="D775" s="887"/>
      <c r="E775" s="888"/>
      <c r="F775" s="886"/>
      <c r="G775" s="887"/>
      <c r="H775" s="887"/>
      <c r="I775" s="888"/>
    </row>
    <row r="776" spans="1:9">
      <c r="A776" s="264"/>
      <c r="B776" s="265"/>
      <c r="C776" s="265"/>
      <c r="D776" s="265"/>
      <c r="E776" s="265"/>
      <c r="F776" s="265"/>
      <c r="G776" s="265"/>
      <c r="H776" s="266"/>
      <c r="I776" s="267"/>
    </row>
    <row r="777" spans="1:9" ht="14.4" customHeight="1">
      <c r="A777" s="268" t="s">
        <v>20</v>
      </c>
      <c r="B777" s="269"/>
      <c r="C777" s="877" t="str">
        <f>Presupuesto!A8</f>
        <v xml:space="preserve">ADECUCACION CIUDADELA EDUCATIVA DEL MUNICIPIO DE CAUCASIA DEPARTAMENTO DE ANTIOQUIA </v>
      </c>
      <c r="D777" s="877"/>
      <c r="E777" s="877"/>
      <c r="F777" s="877"/>
      <c r="G777" s="877"/>
      <c r="H777" s="877"/>
      <c r="I777" s="877"/>
    </row>
    <row r="778" spans="1:9">
      <c r="A778" s="264" t="s">
        <v>21</v>
      </c>
      <c r="B778" s="265"/>
      <c r="C778" s="877"/>
      <c r="D778" s="877"/>
      <c r="E778" s="877"/>
      <c r="F778" s="877"/>
      <c r="G778" s="877"/>
      <c r="H778" s="877"/>
      <c r="I778" s="877"/>
    </row>
    <row r="779" spans="1:9" ht="31.2" customHeight="1">
      <c r="A779" s="268" t="s">
        <v>530</v>
      </c>
      <c r="B779" s="270"/>
      <c r="C779" s="878" t="str">
        <f>Presupuesto!B25</f>
        <v>Suministro e instalacion de impermeabilizante para losas</v>
      </c>
      <c r="D779" s="878"/>
      <c r="E779" s="878"/>
      <c r="F779" s="878"/>
      <c r="G779" s="878"/>
      <c r="H779" s="878"/>
      <c r="I779" s="879"/>
    </row>
    <row r="780" spans="1:9">
      <c r="A780" s="271" t="str">
        <f>Presupuesto!A25</f>
        <v>4.3</v>
      </c>
      <c r="B780" s="269"/>
      <c r="C780" s="878"/>
      <c r="D780" s="878"/>
      <c r="E780" s="878"/>
      <c r="F780" s="878"/>
      <c r="G780" s="878"/>
      <c r="H780" s="878"/>
      <c r="I780" s="879"/>
    </row>
    <row r="781" spans="1:9">
      <c r="A781" s="268" t="s">
        <v>531</v>
      </c>
      <c r="B781" s="269"/>
      <c r="C781" s="269"/>
      <c r="D781" s="265"/>
      <c r="E781" s="265"/>
      <c r="F781" s="265"/>
      <c r="G781" s="265"/>
      <c r="H781" s="272" t="s">
        <v>23</v>
      </c>
      <c r="I781" s="273">
        <f>'presupuesto completo '!C163</f>
        <v>0</v>
      </c>
    </row>
    <row r="782" spans="1:9" ht="15" thickBot="1">
      <c r="A782" s="274" t="s">
        <v>24</v>
      </c>
      <c r="B782" s="275"/>
      <c r="C782" s="275"/>
      <c r="D782" s="275"/>
      <c r="E782" s="276"/>
      <c r="F782" s="276"/>
      <c r="G782" s="276"/>
      <c r="H782" s="277"/>
      <c r="I782" s="278"/>
    </row>
    <row r="783" spans="1:9">
      <c r="A783" s="849" t="s">
        <v>25</v>
      </c>
      <c r="B783" s="850"/>
      <c r="C783" s="850"/>
      <c r="D783" s="850"/>
      <c r="E783" s="851"/>
      <c r="F783" s="279" t="s">
        <v>9</v>
      </c>
      <c r="G783" s="280" t="s">
        <v>26</v>
      </c>
      <c r="H783" s="281" t="s">
        <v>27</v>
      </c>
      <c r="I783" s="282" t="s">
        <v>28</v>
      </c>
    </row>
    <row r="784" spans="1:9">
      <c r="A784" s="842" t="s">
        <v>29</v>
      </c>
      <c r="B784" s="843"/>
      <c r="C784" s="843"/>
      <c r="D784" s="843"/>
      <c r="E784" s="844"/>
      <c r="F784" s="283"/>
      <c r="G784" s="284"/>
      <c r="H784" s="285"/>
      <c r="I784" s="286">
        <f>+I810*0.05</f>
        <v>558.46558888888899</v>
      </c>
    </row>
    <row r="785" spans="1:9" ht="15.6">
      <c r="A785" s="842" t="s">
        <v>523</v>
      </c>
      <c r="B785" s="843"/>
      <c r="C785" s="843"/>
      <c r="D785" s="843"/>
      <c r="E785" s="844"/>
      <c r="F785" s="22">
        <v>3</v>
      </c>
      <c r="G785" s="445">
        <v>4000</v>
      </c>
      <c r="H785" s="446">
        <v>4.4999999999999998E-2</v>
      </c>
      <c r="I785" s="76">
        <f>G785*H785*F785</f>
        <v>540</v>
      </c>
    </row>
    <row r="786" spans="1:9" ht="15.6">
      <c r="A786" s="823"/>
      <c r="B786" s="824"/>
      <c r="C786" s="824"/>
      <c r="D786" s="824"/>
      <c r="E786" s="825"/>
      <c r="F786" s="22"/>
      <c r="G786" s="258"/>
      <c r="H786" s="75"/>
      <c r="I786" s="76"/>
    </row>
    <row r="787" spans="1:9" ht="15" thickBot="1">
      <c r="A787" s="871"/>
      <c r="B787" s="872"/>
      <c r="C787" s="872"/>
      <c r="D787" s="872"/>
      <c r="E787" s="873"/>
      <c r="F787" s="287"/>
      <c r="G787" s="288"/>
      <c r="H787" s="289"/>
      <c r="I787" s="290"/>
    </row>
    <row r="788" spans="1:9" ht="15" thickBot="1">
      <c r="A788" s="264"/>
      <c r="B788" s="265"/>
      <c r="C788" s="265"/>
      <c r="D788" s="265"/>
      <c r="E788" s="265"/>
      <c r="F788" s="265"/>
      <c r="G788" s="291"/>
      <c r="H788" s="272" t="s">
        <v>31</v>
      </c>
      <c r="I788" s="292">
        <f>SUM(I784:I787)</f>
        <v>1098.465588888889</v>
      </c>
    </row>
    <row r="789" spans="1:9" ht="15" thickBot="1">
      <c r="A789" s="268" t="s">
        <v>32</v>
      </c>
      <c r="B789" s="269"/>
      <c r="C789" s="269"/>
      <c r="D789" s="269"/>
      <c r="E789" s="265"/>
      <c r="F789" s="265"/>
      <c r="G789" s="291"/>
      <c r="H789" s="266"/>
      <c r="I789" s="267"/>
    </row>
    <row r="790" spans="1:9">
      <c r="A790" s="849" t="s">
        <v>25</v>
      </c>
      <c r="B790" s="850"/>
      <c r="C790" s="850"/>
      <c r="D790" s="850"/>
      <c r="E790" s="851"/>
      <c r="F790" s="279" t="s">
        <v>33</v>
      </c>
      <c r="G790" s="293" t="s">
        <v>34</v>
      </c>
      <c r="H790" s="281" t="s">
        <v>35</v>
      </c>
      <c r="I790" s="282" t="s">
        <v>28</v>
      </c>
    </row>
    <row r="791" spans="1:9" ht="15.6" customHeight="1">
      <c r="A791" s="874" t="s">
        <v>776</v>
      </c>
      <c r="B791" s="875"/>
      <c r="C791" s="875"/>
      <c r="D791" s="875"/>
      <c r="E791" s="876"/>
      <c r="F791" s="21" t="s">
        <v>188</v>
      </c>
      <c r="G791" s="74">
        <v>115000</v>
      </c>
      <c r="H791" s="77">
        <v>0.23</v>
      </c>
      <c r="I791" s="294">
        <f>G791*H791</f>
        <v>26450</v>
      </c>
    </row>
    <row r="792" spans="1:9" ht="15.6">
      <c r="A792" s="823"/>
      <c r="B792" s="824"/>
      <c r="C792" s="824"/>
      <c r="D792" s="824"/>
      <c r="E792" s="825"/>
      <c r="F792" s="21"/>
      <c r="G792" s="74"/>
      <c r="H792" s="77"/>
      <c r="I792" s="294"/>
    </row>
    <row r="793" spans="1:9" ht="15.6">
      <c r="A793" s="823"/>
      <c r="B793" s="824"/>
      <c r="C793" s="824"/>
      <c r="D793" s="824"/>
      <c r="E793" s="825"/>
      <c r="F793" s="21"/>
      <c r="G793" s="74"/>
      <c r="H793" s="77"/>
      <c r="I793" s="294"/>
    </row>
    <row r="794" spans="1:9">
      <c r="A794" s="862"/>
      <c r="B794" s="863"/>
      <c r="C794" s="863"/>
      <c r="D794" s="863"/>
      <c r="E794" s="864"/>
      <c r="F794" s="295"/>
      <c r="G794" s="294"/>
      <c r="H794" s="296"/>
      <c r="I794" s="294"/>
    </row>
    <row r="795" spans="1:9">
      <c r="A795" s="865"/>
      <c r="B795" s="866"/>
      <c r="C795" s="866"/>
      <c r="D795" s="866"/>
      <c r="E795" s="867"/>
      <c r="F795" s="295"/>
      <c r="G795" s="294"/>
      <c r="H795" s="296"/>
      <c r="I795" s="294"/>
    </row>
    <row r="796" spans="1:9">
      <c r="A796" s="865"/>
      <c r="B796" s="866"/>
      <c r="C796" s="866"/>
      <c r="D796" s="866"/>
      <c r="E796" s="867"/>
      <c r="F796" s="295"/>
      <c r="G796" s="294"/>
      <c r="H796" s="296"/>
      <c r="I796" s="294"/>
    </row>
    <row r="797" spans="1:9" ht="15" thickBot="1">
      <c r="A797" s="868"/>
      <c r="B797" s="869"/>
      <c r="C797" s="869"/>
      <c r="D797" s="869"/>
      <c r="E797" s="870"/>
      <c r="F797" s="297"/>
      <c r="G797" s="298"/>
      <c r="H797" s="299"/>
      <c r="I797" s="300"/>
    </row>
    <row r="798" spans="1:9" ht="15" thickBot="1">
      <c r="A798" s="264"/>
      <c r="B798" s="265"/>
      <c r="C798" s="265"/>
      <c r="D798" s="265"/>
      <c r="E798" s="265"/>
      <c r="F798" s="265"/>
      <c r="G798" s="291"/>
      <c r="H798" s="272" t="s">
        <v>31</v>
      </c>
      <c r="I798" s="301">
        <f>SUM(I791:I797)</f>
        <v>26450</v>
      </c>
    </row>
    <row r="799" spans="1:9" ht="15" thickBot="1">
      <c r="A799" s="268" t="s">
        <v>36</v>
      </c>
      <c r="B799" s="269"/>
      <c r="C799" s="269"/>
      <c r="D799" s="269"/>
      <c r="E799" s="265"/>
      <c r="F799" s="265"/>
      <c r="G799" s="265"/>
      <c r="H799" s="266"/>
      <c r="I799" s="267"/>
    </row>
    <row r="800" spans="1:9">
      <c r="A800" s="849" t="s">
        <v>37</v>
      </c>
      <c r="B800" s="850"/>
      <c r="C800" s="850"/>
      <c r="D800" s="851"/>
      <c r="E800" s="280" t="s">
        <v>38</v>
      </c>
      <c r="F800" s="280" t="s">
        <v>39</v>
      </c>
      <c r="G800" s="280" t="s">
        <v>40</v>
      </c>
      <c r="H800" s="281" t="s">
        <v>41</v>
      </c>
      <c r="I800" s="282" t="s">
        <v>28</v>
      </c>
    </row>
    <row r="801" spans="1:9" ht="15.6">
      <c r="A801" s="823" t="s">
        <v>98</v>
      </c>
      <c r="B801" s="824"/>
      <c r="C801" s="824"/>
      <c r="D801" s="825"/>
      <c r="E801" s="302"/>
      <c r="F801" s="302"/>
      <c r="G801" s="302"/>
      <c r="H801" s="303"/>
      <c r="I801" s="25">
        <f>ROUND(I798*0.05,0)</f>
        <v>1323</v>
      </c>
    </row>
    <row r="802" spans="1:9" ht="15" thickBot="1">
      <c r="A802" s="845"/>
      <c r="B802" s="846"/>
      <c r="C802" s="846"/>
      <c r="D802" s="859"/>
      <c r="E802" s="304"/>
      <c r="F802" s="304"/>
      <c r="G802" s="304"/>
      <c r="H802" s="305"/>
      <c r="I802" s="306"/>
    </row>
    <row r="803" spans="1:9" ht="15" thickBot="1">
      <c r="A803" s="264"/>
      <c r="B803" s="265"/>
      <c r="C803" s="265"/>
      <c r="D803" s="265"/>
      <c r="E803" s="265"/>
      <c r="F803" s="265"/>
      <c r="G803" s="265"/>
      <c r="H803" s="272" t="s">
        <v>31</v>
      </c>
      <c r="I803" s="307">
        <f>SUM(I801:I802)</f>
        <v>1323</v>
      </c>
    </row>
    <row r="804" spans="1:9" ht="15" thickBot="1">
      <c r="A804" s="268" t="s">
        <v>43</v>
      </c>
      <c r="B804" s="269"/>
      <c r="C804" s="269"/>
      <c r="D804" s="269"/>
      <c r="E804" s="265"/>
      <c r="F804" s="265"/>
      <c r="G804" s="265"/>
      <c r="H804" s="266"/>
      <c r="I804" s="267"/>
    </row>
    <row r="805" spans="1:9">
      <c r="A805" s="849" t="s">
        <v>44</v>
      </c>
      <c r="B805" s="850"/>
      <c r="C805" s="850"/>
      <c r="D805" s="850"/>
      <c r="E805" s="280"/>
      <c r="F805" s="860" t="s">
        <v>45</v>
      </c>
      <c r="G805" s="861"/>
      <c r="H805" s="308" t="s">
        <v>27</v>
      </c>
      <c r="I805" s="309" t="s">
        <v>28</v>
      </c>
    </row>
    <row r="806" spans="1:9">
      <c r="A806" s="852" t="str">
        <f>CUADRILLA!B14</f>
        <v xml:space="preserve">CUADRILLA 3 </v>
      </c>
      <c r="B806" s="853"/>
      <c r="C806" s="853"/>
      <c r="D806" s="853"/>
      <c r="E806" s="854"/>
      <c r="F806" s="855">
        <f>CUADRILLA!C14</f>
        <v>279232.79444444447</v>
      </c>
      <c r="G806" s="856"/>
      <c r="H806" s="285">
        <v>25</v>
      </c>
      <c r="I806" s="310">
        <f>F806/H806</f>
        <v>11169.311777777779</v>
      </c>
    </row>
    <row r="807" spans="1:9">
      <c r="A807" s="852"/>
      <c r="B807" s="853"/>
      <c r="C807" s="853"/>
      <c r="D807" s="853"/>
      <c r="E807" s="284"/>
      <c r="F807" s="855"/>
      <c r="G807" s="856"/>
      <c r="H807" s="303"/>
      <c r="I807" s="310"/>
    </row>
    <row r="808" spans="1:9">
      <c r="A808" s="852"/>
      <c r="B808" s="853"/>
      <c r="C808" s="853"/>
      <c r="D808" s="853"/>
      <c r="E808" s="284"/>
      <c r="F808" s="857"/>
      <c r="G808" s="858"/>
      <c r="H808" s="303"/>
      <c r="I808" s="310"/>
    </row>
    <row r="809" spans="1:9" ht="15" thickBot="1">
      <c r="A809" s="845"/>
      <c r="B809" s="846"/>
      <c r="C809" s="846"/>
      <c r="D809" s="846"/>
      <c r="E809" s="311"/>
      <c r="F809" s="847"/>
      <c r="G809" s="848"/>
      <c r="H809" s="289"/>
      <c r="I809" s="312"/>
    </row>
    <row r="810" spans="1:9" ht="15" thickBot="1">
      <c r="A810" s="264"/>
      <c r="B810" s="265"/>
      <c r="C810" s="265"/>
      <c r="D810" s="265"/>
      <c r="E810" s="291"/>
      <c r="F810" s="313"/>
      <c r="G810" s="291"/>
      <c r="H810" s="272" t="s">
        <v>31</v>
      </c>
      <c r="I810" s="314">
        <f>SUM(I806:I809)</f>
        <v>11169.311777777779</v>
      </c>
    </row>
    <row r="811" spans="1:9" ht="15" thickBot="1">
      <c r="A811" s="264"/>
      <c r="B811" s="265"/>
      <c r="C811" s="265"/>
      <c r="D811" s="265"/>
      <c r="E811" s="291"/>
      <c r="F811" s="291"/>
      <c r="G811" s="291"/>
      <c r="H811" s="266"/>
      <c r="I811" s="273"/>
    </row>
    <row r="812" spans="1:9" ht="15" thickBot="1">
      <c r="A812" s="264"/>
      <c r="B812" s="265"/>
      <c r="C812" s="265"/>
      <c r="D812" s="265"/>
      <c r="E812" s="291"/>
      <c r="F812" s="315" t="s">
        <v>46</v>
      </c>
      <c r="G812" s="265"/>
      <c r="H812" s="465"/>
      <c r="I812" s="314">
        <f>+I810+I803+I798+I788</f>
        <v>40040.777366666669</v>
      </c>
    </row>
    <row r="813" spans="1:9" ht="15" thickBot="1">
      <c r="A813" s="268" t="s">
        <v>47</v>
      </c>
      <c r="B813" s="269"/>
      <c r="C813" s="269"/>
      <c r="D813" s="269"/>
      <c r="E813" s="291"/>
      <c r="F813" s="291"/>
      <c r="G813" s="291"/>
      <c r="H813" s="266"/>
      <c r="I813" s="267"/>
    </row>
    <row r="814" spans="1:9">
      <c r="A814" s="849" t="s">
        <v>25</v>
      </c>
      <c r="B814" s="850"/>
      <c r="C814" s="850"/>
      <c r="D814" s="850"/>
      <c r="E814" s="850"/>
      <c r="F814" s="850"/>
      <c r="G814" s="851"/>
      <c r="H814" s="316" t="s">
        <v>48</v>
      </c>
      <c r="I814" s="317" t="s">
        <v>49</v>
      </c>
    </row>
    <row r="815" spans="1:9">
      <c r="A815" s="842" t="s">
        <v>50</v>
      </c>
      <c r="B815" s="843"/>
      <c r="C815" s="843"/>
      <c r="D815" s="843"/>
      <c r="E815" s="843"/>
      <c r="F815" s="843"/>
      <c r="G815" s="844"/>
      <c r="H815" s="54">
        <v>0</v>
      </c>
      <c r="I815" s="310"/>
    </row>
    <row r="816" spans="1:9">
      <c r="A816" s="842" t="s">
        <v>51</v>
      </c>
      <c r="B816" s="843"/>
      <c r="C816" s="843"/>
      <c r="D816" s="843"/>
      <c r="E816" s="843"/>
      <c r="F816" s="843"/>
      <c r="G816" s="844"/>
      <c r="H816" s="54">
        <v>0</v>
      </c>
      <c r="I816" s="310"/>
    </row>
    <row r="817" spans="1:9" ht="15" thickBot="1">
      <c r="A817" s="842" t="s">
        <v>52</v>
      </c>
      <c r="B817" s="843"/>
      <c r="C817" s="843"/>
      <c r="D817" s="843"/>
      <c r="E817" s="843"/>
      <c r="F817" s="843"/>
      <c r="G817" s="844"/>
      <c r="H817" s="54">
        <v>0</v>
      </c>
      <c r="I817" s="310"/>
    </row>
    <row r="818" spans="1:9" ht="15" thickBot="1">
      <c r="A818" s="264"/>
      <c r="B818" s="265"/>
      <c r="C818" s="265"/>
      <c r="D818" s="265"/>
      <c r="E818" s="291"/>
      <c r="F818" s="291"/>
      <c r="G818" s="291"/>
      <c r="H818" s="272" t="s">
        <v>31</v>
      </c>
      <c r="I818" s="314">
        <f>SUM(I815:I817)</f>
        <v>0</v>
      </c>
    </row>
    <row r="819" spans="1:9" ht="15" thickBot="1">
      <c r="A819" s="264"/>
      <c r="B819" s="265"/>
      <c r="C819" s="265"/>
      <c r="D819" s="265"/>
      <c r="E819" s="291"/>
      <c r="F819" s="291"/>
      <c r="G819" s="291"/>
      <c r="H819" s="266"/>
      <c r="I819" s="267"/>
    </row>
    <row r="820" spans="1:9" ht="15" thickBot="1">
      <c r="A820" s="264"/>
      <c r="B820" s="265"/>
      <c r="C820" s="265"/>
      <c r="D820" s="265"/>
      <c r="E820" s="291"/>
      <c r="F820" s="315"/>
      <c r="G820" s="466"/>
      <c r="H820" s="467" t="s">
        <v>53</v>
      </c>
      <c r="I820" s="318">
        <f>I812+I818</f>
        <v>40040.777366666669</v>
      </c>
    </row>
    <row r="821" spans="1:9" ht="15.6">
      <c r="A821" s="13"/>
      <c r="B821" s="13"/>
      <c r="C821" s="13"/>
      <c r="D821" s="13"/>
      <c r="E821" s="30"/>
      <c r="F821" s="43"/>
      <c r="G821" s="463"/>
      <c r="H821" s="464"/>
      <c r="I821" s="458"/>
    </row>
    <row r="822" spans="1:9" ht="15.6">
      <c r="A822" s="13"/>
      <c r="B822" s="13"/>
      <c r="C822" s="13"/>
      <c r="D822" s="13"/>
      <c r="E822" s="30"/>
      <c r="F822" s="43"/>
      <c r="G822" s="463"/>
      <c r="H822" s="464"/>
      <c r="I822" s="458"/>
    </row>
  </sheetData>
  <mergeCells count="561">
    <mergeCell ref="A378:E378"/>
    <mergeCell ref="A379:E379"/>
    <mergeCell ref="A380:E380"/>
    <mergeCell ref="A381:E381"/>
    <mergeCell ref="A382:E382"/>
    <mergeCell ref="F394:G394"/>
    <mergeCell ref="A395:D395"/>
    <mergeCell ref="F395:G395"/>
    <mergeCell ref="A396:D396"/>
    <mergeCell ref="F396:G396"/>
    <mergeCell ref="A401:G401"/>
    <mergeCell ref="A402:G402"/>
    <mergeCell ref="A403:G403"/>
    <mergeCell ref="A404:G404"/>
    <mergeCell ref="A383:E383"/>
    <mergeCell ref="A384:E384"/>
    <mergeCell ref="A385:E385"/>
    <mergeCell ref="A388:D388"/>
    <mergeCell ref="A389:D389"/>
    <mergeCell ref="A390:D390"/>
    <mergeCell ref="A391:D391"/>
    <mergeCell ref="A394:D394"/>
    <mergeCell ref="A372:E372"/>
    <mergeCell ref="A373:E373"/>
    <mergeCell ref="A374:E374"/>
    <mergeCell ref="A377:E377"/>
    <mergeCell ref="B359:I360"/>
    <mergeCell ref="B361:I363"/>
    <mergeCell ref="A362:A363"/>
    <mergeCell ref="B364:I364"/>
    <mergeCell ref="A367:E367"/>
    <mergeCell ref="A368:E368"/>
    <mergeCell ref="A369:E369"/>
    <mergeCell ref="A370:E370"/>
    <mergeCell ref="A371:E371"/>
    <mergeCell ref="A349:G349"/>
    <mergeCell ref="A350:G350"/>
    <mergeCell ref="A327:E327"/>
    <mergeCell ref="A328:E328"/>
    <mergeCell ref="A329:E329"/>
    <mergeCell ref="A330:E330"/>
    <mergeCell ref="A331:E331"/>
    <mergeCell ref="A355:E357"/>
    <mergeCell ref="F355:I357"/>
    <mergeCell ref="A337:D337"/>
    <mergeCell ref="A340:D340"/>
    <mergeCell ref="F340:G340"/>
    <mergeCell ref="A341:D341"/>
    <mergeCell ref="F341:G341"/>
    <mergeCell ref="A342:D342"/>
    <mergeCell ref="F342:G342"/>
    <mergeCell ref="A347:G347"/>
    <mergeCell ref="A348:G348"/>
    <mergeCell ref="A322:E322"/>
    <mergeCell ref="A323:E323"/>
    <mergeCell ref="A324:E324"/>
    <mergeCell ref="A325:E325"/>
    <mergeCell ref="A326:E326"/>
    <mergeCell ref="A334:D334"/>
    <mergeCell ref="A335:D335"/>
    <mergeCell ref="A336:D336"/>
    <mergeCell ref="B309:I309"/>
    <mergeCell ref="A312:E312"/>
    <mergeCell ref="A313:E313"/>
    <mergeCell ref="A314:E314"/>
    <mergeCell ref="A315:E315"/>
    <mergeCell ref="A316:E316"/>
    <mergeCell ref="A317:E317"/>
    <mergeCell ref="A318:E318"/>
    <mergeCell ref="A319:E319"/>
    <mergeCell ref="A292:G292"/>
    <mergeCell ref="A293:G293"/>
    <mergeCell ref="A294:G294"/>
    <mergeCell ref="A295:G295"/>
    <mergeCell ref="A300:E302"/>
    <mergeCell ref="F300:I302"/>
    <mergeCell ref="B304:I305"/>
    <mergeCell ref="B306:I308"/>
    <mergeCell ref="A307:A308"/>
    <mergeCell ref="A280:D280"/>
    <mergeCell ref="A281:D281"/>
    <mergeCell ref="A282:D282"/>
    <mergeCell ref="A285:D285"/>
    <mergeCell ref="F285:G285"/>
    <mergeCell ref="A286:D286"/>
    <mergeCell ref="F286:G286"/>
    <mergeCell ref="A287:D287"/>
    <mergeCell ref="F287:G287"/>
    <mergeCell ref="A271:E271"/>
    <mergeCell ref="A272:E272"/>
    <mergeCell ref="A273:E273"/>
    <mergeCell ref="A274:E274"/>
    <mergeCell ref="A275:E275"/>
    <mergeCell ref="A276:E276"/>
    <mergeCell ref="A279:D279"/>
    <mergeCell ref="B258:I258"/>
    <mergeCell ref="A261:E261"/>
    <mergeCell ref="A262:E262"/>
    <mergeCell ref="A263:E263"/>
    <mergeCell ref="A264:E264"/>
    <mergeCell ref="A265:E265"/>
    <mergeCell ref="A266:E266"/>
    <mergeCell ref="A267:E267"/>
    <mergeCell ref="A268:E268"/>
    <mergeCell ref="A188:G188"/>
    <mergeCell ref="A189:G189"/>
    <mergeCell ref="A190:G190"/>
    <mergeCell ref="A191:G191"/>
    <mergeCell ref="A249:E251"/>
    <mergeCell ref="F249:I251"/>
    <mergeCell ref="B253:I254"/>
    <mergeCell ref="B255:I257"/>
    <mergeCell ref="A256:A257"/>
    <mergeCell ref="A223:E223"/>
    <mergeCell ref="A215:E215"/>
    <mergeCell ref="A213:E213"/>
    <mergeCell ref="A196:E198"/>
    <mergeCell ref="F196:I198"/>
    <mergeCell ref="B200:I201"/>
    <mergeCell ref="B202:I204"/>
    <mergeCell ref="A203:A204"/>
    <mergeCell ref="B205:I205"/>
    <mergeCell ref="A208:E208"/>
    <mergeCell ref="A209:E209"/>
    <mergeCell ref="A210:E210"/>
    <mergeCell ref="A211:E211"/>
    <mergeCell ref="A212:E212"/>
    <mergeCell ref="A179:D179"/>
    <mergeCell ref="F179:G179"/>
    <mergeCell ref="A180:D180"/>
    <mergeCell ref="F180:G180"/>
    <mergeCell ref="A181:D181"/>
    <mergeCell ref="F181:G181"/>
    <mergeCell ref="A182:D182"/>
    <mergeCell ref="F182:G182"/>
    <mergeCell ref="A183:D183"/>
    <mergeCell ref="F183:G183"/>
    <mergeCell ref="A166:E166"/>
    <mergeCell ref="A167:E167"/>
    <mergeCell ref="A168:E168"/>
    <mergeCell ref="A169:E169"/>
    <mergeCell ref="A172:D172"/>
    <mergeCell ref="A173:D173"/>
    <mergeCell ref="A174:D174"/>
    <mergeCell ref="A175:D175"/>
    <mergeCell ref="A176:D176"/>
    <mergeCell ref="B151:I152"/>
    <mergeCell ref="B153:I154"/>
    <mergeCell ref="A157:E157"/>
    <mergeCell ref="A158:E158"/>
    <mergeCell ref="A159:E159"/>
    <mergeCell ref="A160:E160"/>
    <mergeCell ref="A161:E161"/>
    <mergeCell ref="A164:E164"/>
    <mergeCell ref="A165:E165"/>
    <mergeCell ref="A133:D133"/>
    <mergeCell ref="F133:G133"/>
    <mergeCell ref="A134:D134"/>
    <mergeCell ref="F134:G134"/>
    <mergeCell ref="A139:G139"/>
    <mergeCell ref="A140:G140"/>
    <mergeCell ref="A141:G141"/>
    <mergeCell ref="A142:G142"/>
    <mergeCell ref="A147:E149"/>
    <mergeCell ref="F147:I149"/>
    <mergeCell ref="A125:D125"/>
    <mergeCell ref="A126:D126"/>
    <mergeCell ref="A127:D127"/>
    <mergeCell ref="A130:D130"/>
    <mergeCell ref="F130:G130"/>
    <mergeCell ref="A131:D131"/>
    <mergeCell ref="F131:G131"/>
    <mergeCell ref="A132:D132"/>
    <mergeCell ref="F132:G132"/>
    <mergeCell ref="A112:E112"/>
    <mergeCell ref="A115:E115"/>
    <mergeCell ref="A116:E116"/>
    <mergeCell ref="A117:E117"/>
    <mergeCell ref="A118:E118"/>
    <mergeCell ref="A119:E119"/>
    <mergeCell ref="A120:E120"/>
    <mergeCell ref="A123:D123"/>
    <mergeCell ref="A124:D124"/>
    <mergeCell ref="A93:G93"/>
    <mergeCell ref="A98:E100"/>
    <mergeCell ref="F98:I100"/>
    <mergeCell ref="B102:I103"/>
    <mergeCell ref="B104:I105"/>
    <mergeCell ref="A108:E108"/>
    <mergeCell ref="A109:E109"/>
    <mergeCell ref="A110:E110"/>
    <mergeCell ref="A111:E111"/>
    <mergeCell ref="A83:D83"/>
    <mergeCell ref="F83:G83"/>
    <mergeCell ref="A84:D84"/>
    <mergeCell ref="F84:G84"/>
    <mergeCell ref="A85:D85"/>
    <mergeCell ref="F85:G85"/>
    <mergeCell ref="A90:G90"/>
    <mergeCell ref="A91:G91"/>
    <mergeCell ref="A92:G92"/>
    <mergeCell ref="A74:D74"/>
    <mergeCell ref="A75:D75"/>
    <mergeCell ref="A76:D76"/>
    <mergeCell ref="A77:D77"/>
    <mergeCell ref="A78:D78"/>
    <mergeCell ref="A81:D81"/>
    <mergeCell ref="F81:G81"/>
    <mergeCell ref="A82:D82"/>
    <mergeCell ref="F82:G82"/>
    <mergeCell ref="A19:E19"/>
    <mergeCell ref="A20:E20"/>
    <mergeCell ref="A22:E22"/>
    <mergeCell ref="A49:E51"/>
    <mergeCell ref="F49:I51"/>
    <mergeCell ref="B53:I54"/>
    <mergeCell ref="B55:I56"/>
    <mergeCell ref="A59:E59"/>
    <mergeCell ref="A60:E60"/>
    <mergeCell ref="A35:D35"/>
    <mergeCell ref="F35:G35"/>
    <mergeCell ref="A36:D36"/>
    <mergeCell ref="F36:G36"/>
    <mergeCell ref="A33:D33"/>
    <mergeCell ref="A37:D37"/>
    <mergeCell ref="F37:G37"/>
    <mergeCell ref="A42:G42"/>
    <mergeCell ref="A43:G43"/>
    <mergeCell ref="A44:G44"/>
    <mergeCell ref="A667:G667"/>
    <mergeCell ref="A668:G668"/>
    <mergeCell ref="A669:G669"/>
    <mergeCell ref="A670:G670"/>
    <mergeCell ref="A654:D654"/>
    <mergeCell ref="A655:D655"/>
    <mergeCell ref="A656:D656"/>
    <mergeCell ref="A657:D657"/>
    <mergeCell ref="A660:D660"/>
    <mergeCell ref="F660:G660"/>
    <mergeCell ref="A661:D661"/>
    <mergeCell ref="F661:G661"/>
    <mergeCell ref="A662:D662"/>
    <mergeCell ref="F662:G662"/>
    <mergeCell ref="A816:G816"/>
    <mergeCell ref="A817:G817"/>
    <mergeCell ref="A622:E624"/>
    <mergeCell ref="F622:I624"/>
    <mergeCell ref="B626:I627"/>
    <mergeCell ref="B628:I630"/>
    <mergeCell ref="A629:A630"/>
    <mergeCell ref="B631:I631"/>
    <mergeCell ref="A634:E634"/>
    <mergeCell ref="A635:E635"/>
    <mergeCell ref="A636:E636"/>
    <mergeCell ref="A637:E637"/>
    <mergeCell ref="A638:E638"/>
    <mergeCell ref="A639:E639"/>
    <mergeCell ref="A640:E640"/>
    <mergeCell ref="A643:E643"/>
    <mergeCell ref="A644:E644"/>
    <mergeCell ref="A645:E645"/>
    <mergeCell ref="A646:E646"/>
    <mergeCell ref="A647:E647"/>
    <mergeCell ref="A648:E648"/>
    <mergeCell ref="A649:E649"/>
    <mergeCell ref="A650:E650"/>
    <mergeCell ref="A651:E651"/>
    <mergeCell ref="A783:E783"/>
    <mergeCell ref="A784:E784"/>
    <mergeCell ref="A785:E785"/>
    <mergeCell ref="A786:E786"/>
    <mergeCell ref="A787:E787"/>
    <mergeCell ref="A809:D809"/>
    <mergeCell ref="F809:G809"/>
    <mergeCell ref="A814:G814"/>
    <mergeCell ref="A815:G815"/>
    <mergeCell ref="A564:G564"/>
    <mergeCell ref="A808:D808"/>
    <mergeCell ref="F808:G808"/>
    <mergeCell ref="A790:E790"/>
    <mergeCell ref="A791:E791"/>
    <mergeCell ref="A792:E792"/>
    <mergeCell ref="A793:E793"/>
    <mergeCell ref="A794:E794"/>
    <mergeCell ref="A795:E795"/>
    <mergeCell ref="A796:E796"/>
    <mergeCell ref="A797:E797"/>
    <mergeCell ref="A800:D800"/>
    <mergeCell ref="A801:D801"/>
    <mergeCell ref="A802:D802"/>
    <mergeCell ref="A805:D805"/>
    <mergeCell ref="F805:G805"/>
    <mergeCell ref="A806:E806"/>
    <mergeCell ref="F806:G806"/>
    <mergeCell ref="A807:D807"/>
    <mergeCell ref="F807:G807"/>
    <mergeCell ref="A773:E775"/>
    <mergeCell ref="F773:I775"/>
    <mergeCell ref="C777:I778"/>
    <mergeCell ref="C779:I780"/>
    <mergeCell ref="A554:D554"/>
    <mergeCell ref="F554:G554"/>
    <mergeCell ref="A555:D555"/>
    <mergeCell ref="F555:G555"/>
    <mergeCell ref="A556:D556"/>
    <mergeCell ref="F556:G556"/>
    <mergeCell ref="A561:G561"/>
    <mergeCell ref="A562:G562"/>
    <mergeCell ref="A563:G563"/>
    <mergeCell ref="A541:E541"/>
    <mergeCell ref="A542:E542"/>
    <mergeCell ref="A543:E543"/>
    <mergeCell ref="A544:E544"/>
    <mergeCell ref="A545:E545"/>
    <mergeCell ref="A548:D548"/>
    <mergeCell ref="A549:D549"/>
    <mergeCell ref="A550:D550"/>
    <mergeCell ref="A551:D551"/>
    <mergeCell ref="A530:E530"/>
    <mergeCell ref="A531:E531"/>
    <mergeCell ref="A532:E532"/>
    <mergeCell ref="A533:E533"/>
    <mergeCell ref="A534:E534"/>
    <mergeCell ref="A537:E537"/>
    <mergeCell ref="A538:E538"/>
    <mergeCell ref="A539:E539"/>
    <mergeCell ref="A540:E540"/>
    <mergeCell ref="A511:G511"/>
    <mergeCell ref="A516:E518"/>
    <mergeCell ref="F516:I518"/>
    <mergeCell ref="B520:I521"/>
    <mergeCell ref="B522:I524"/>
    <mergeCell ref="A523:A524"/>
    <mergeCell ref="B525:I525"/>
    <mergeCell ref="A528:E528"/>
    <mergeCell ref="A529:E529"/>
    <mergeCell ref="A501:D501"/>
    <mergeCell ref="F501:G501"/>
    <mergeCell ref="A502:D502"/>
    <mergeCell ref="F502:G502"/>
    <mergeCell ref="A503:D503"/>
    <mergeCell ref="F503:G503"/>
    <mergeCell ref="A508:G508"/>
    <mergeCell ref="A509:G509"/>
    <mergeCell ref="A510:G510"/>
    <mergeCell ref="A488:E488"/>
    <mergeCell ref="A489:E489"/>
    <mergeCell ref="A490:E490"/>
    <mergeCell ref="A491:E491"/>
    <mergeCell ref="A492:E492"/>
    <mergeCell ref="A495:D495"/>
    <mergeCell ref="A496:D496"/>
    <mergeCell ref="A497:D497"/>
    <mergeCell ref="A498:D498"/>
    <mergeCell ref="A477:E477"/>
    <mergeCell ref="A478:E478"/>
    <mergeCell ref="A479:E479"/>
    <mergeCell ref="A480:E480"/>
    <mergeCell ref="A481:E481"/>
    <mergeCell ref="A484:E484"/>
    <mergeCell ref="A485:E485"/>
    <mergeCell ref="A486:E486"/>
    <mergeCell ref="A487:E487"/>
    <mergeCell ref="A767:G767"/>
    <mergeCell ref="A768:G768"/>
    <mergeCell ref="A755:D755"/>
    <mergeCell ref="A758:D758"/>
    <mergeCell ref="F758:G758"/>
    <mergeCell ref="A759:D759"/>
    <mergeCell ref="F759:G759"/>
    <mergeCell ref="A760:D760"/>
    <mergeCell ref="F760:G760"/>
    <mergeCell ref="A765:G765"/>
    <mergeCell ref="A766:G766"/>
    <mergeCell ref="A744:E744"/>
    <mergeCell ref="A745:E745"/>
    <mergeCell ref="A746:E746"/>
    <mergeCell ref="A747:E747"/>
    <mergeCell ref="A748:E748"/>
    <mergeCell ref="A749:E749"/>
    <mergeCell ref="A752:D752"/>
    <mergeCell ref="A753:D753"/>
    <mergeCell ref="A754:D754"/>
    <mergeCell ref="B730:I731"/>
    <mergeCell ref="B732:I732"/>
    <mergeCell ref="A735:E735"/>
    <mergeCell ref="A736:E736"/>
    <mergeCell ref="A737:E737"/>
    <mergeCell ref="A738:E738"/>
    <mergeCell ref="A739:E739"/>
    <mergeCell ref="A740:E740"/>
    <mergeCell ref="A743:E743"/>
    <mergeCell ref="A12:E12"/>
    <mergeCell ref="A1:E3"/>
    <mergeCell ref="F1:I3"/>
    <mergeCell ref="B5:I6"/>
    <mergeCell ref="B7:I8"/>
    <mergeCell ref="A11:E11"/>
    <mergeCell ref="A724:E726"/>
    <mergeCell ref="F724:I726"/>
    <mergeCell ref="B728:I729"/>
    <mergeCell ref="A23:E23"/>
    <mergeCell ref="A26:D26"/>
    <mergeCell ref="A27:D27"/>
    <mergeCell ref="A28:D28"/>
    <mergeCell ref="A29:D29"/>
    <mergeCell ref="A13:E13"/>
    <mergeCell ref="A14:E14"/>
    <mergeCell ref="A15:E15"/>
    <mergeCell ref="A18:E18"/>
    <mergeCell ref="A21:E21"/>
    <mergeCell ref="A30:D30"/>
    <mergeCell ref="A45:G45"/>
    <mergeCell ref="F33:G33"/>
    <mergeCell ref="A34:D34"/>
    <mergeCell ref="F34:G34"/>
    <mergeCell ref="A61:E61"/>
    <mergeCell ref="A62:E62"/>
    <mergeCell ref="A63:E63"/>
    <mergeCell ref="A66:E66"/>
    <mergeCell ref="A67:E67"/>
    <mergeCell ref="A68:E68"/>
    <mergeCell ref="A69:E69"/>
    <mergeCell ref="A70:E70"/>
    <mergeCell ref="A71:E71"/>
    <mergeCell ref="A410:E412"/>
    <mergeCell ref="F410:I412"/>
    <mergeCell ref="A242:G242"/>
    <mergeCell ref="A243:G243"/>
    <mergeCell ref="A244:G244"/>
    <mergeCell ref="A214:E214"/>
    <mergeCell ref="A241:G241"/>
    <mergeCell ref="A231:D231"/>
    <mergeCell ref="A218:E218"/>
    <mergeCell ref="A219:E219"/>
    <mergeCell ref="A220:E220"/>
    <mergeCell ref="A229:D229"/>
    <mergeCell ref="A230:D230"/>
    <mergeCell ref="A221:E221"/>
    <mergeCell ref="A222:E222"/>
    <mergeCell ref="A234:D234"/>
    <mergeCell ref="F234:G234"/>
    <mergeCell ref="A235:D235"/>
    <mergeCell ref="F235:G235"/>
    <mergeCell ref="A236:D236"/>
    <mergeCell ref="F236:G236"/>
    <mergeCell ref="A224:E224"/>
    <mergeCell ref="A225:E225"/>
    <mergeCell ref="A228:D228"/>
    <mergeCell ref="A423:E423"/>
    <mergeCell ref="A424:E424"/>
    <mergeCell ref="A425:E425"/>
    <mergeCell ref="A426:E426"/>
    <mergeCell ref="A427:E427"/>
    <mergeCell ref="B414:I415"/>
    <mergeCell ref="B416:I418"/>
    <mergeCell ref="A417:A418"/>
    <mergeCell ref="B419:I419"/>
    <mergeCell ref="A422:E422"/>
    <mergeCell ref="A435:E435"/>
    <mergeCell ref="A436:E436"/>
    <mergeCell ref="A438:E438"/>
    <mergeCell ref="A439:E439"/>
    <mergeCell ref="A442:D442"/>
    <mergeCell ref="A428:E428"/>
    <mergeCell ref="A431:E431"/>
    <mergeCell ref="A432:E432"/>
    <mergeCell ref="A433:E433"/>
    <mergeCell ref="A434:E434"/>
    <mergeCell ref="A456:G456"/>
    <mergeCell ref="A457:G457"/>
    <mergeCell ref="A458:G458"/>
    <mergeCell ref="A437:E437"/>
    <mergeCell ref="A676:E678"/>
    <mergeCell ref="F676:I678"/>
    <mergeCell ref="A449:D449"/>
    <mergeCell ref="F449:G449"/>
    <mergeCell ref="A450:D450"/>
    <mergeCell ref="F450:G450"/>
    <mergeCell ref="A455:G455"/>
    <mergeCell ref="A443:D443"/>
    <mergeCell ref="A444:D444"/>
    <mergeCell ref="A445:D445"/>
    <mergeCell ref="A448:D448"/>
    <mergeCell ref="F448:G448"/>
    <mergeCell ref="A463:E465"/>
    <mergeCell ref="F463:I465"/>
    <mergeCell ref="B467:I468"/>
    <mergeCell ref="B469:I471"/>
    <mergeCell ref="A470:A471"/>
    <mergeCell ref="B472:I472"/>
    <mergeCell ref="A475:E475"/>
    <mergeCell ref="A476:E476"/>
    <mergeCell ref="A689:E689"/>
    <mergeCell ref="A690:E690"/>
    <mergeCell ref="A693:E693"/>
    <mergeCell ref="A694:E694"/>
    <mergeCell ref="A695:E695"/>
    <mergeCell ref="C680:I681"/>
    <mergeCell ref="C682:I683"/>
    <mergeCell ref="A686:E686"/>
    <mergeCell ref="A687:E687"/>
    <mergeCell ref="A688:E688"/>
    <mergeCell ref="A616:G616"/>
    <mergeCell ref="A617:G617"/>
    <mergeCell ref="A720:G720"/>
    <mergeCell ref="A712:D712"/>
    <mergeCell ref="F712:G712"/>
    <mergeCell ref="A717:G717"/>
    <mergeCell ref="A718:G718"/>
    <mergeCell ref="A719:G719"/>
    <mergeCell ref="A709:E709"/>
    <mergeCell ref="F709:G709"/>
    <mergeCell ref="A710:D710"/>
    <mergeCell ref="F710:G710"/>
    <mergeCell ref="A711:D711"/>
    <mergeCell ref="F711:G711"/>
    <mergeCell ref="A703:D703"/>
    <mergeCell ref="A704:D704"/>
    <mergeCell ref="A705:D705"/>
    <mergeCell ref="A708:D708"/>
    <mergeCell ref="F708:G708"/>
    <mergeCell ref="A696:E696"/>
    <mergeCell ref="A697:E697"/>
    <mergeCell ref="A698:E698"/>
    <mergeCell ref="A699:E699"/>
    <mergeCell ref="A700:E700"/>
    <mergeCell ref="A569:E571"/>
    <mergeCell ref="F569:I571"/>
    <mergeCell ref="B573:I574"/>
    <mergeCell ref="B575:I577"/>
    <mergeCell ref="A576:A577"/>
    <mergeCell ref="B578:I578"/>
    <mergeCell ref="A581:E581"/>
    <mergeCell ref="A582:E582"/>
    <mergeCell ref="A583:E583"/>
    <mergeCell ref="A584:E584"/>
    <mergeCell ref="A585:E585"/>
    <mergeCell ref="A586:E586"/>
    <mergeCell ref="A587:E587"/>
    <mergeCell ref="A590:E590"/>
    <mergeCell ref="A591:E591"/>
    <mergeCell ref="A592:E592"/>
    <mergeCell ref="A593:E593"/>
    <mergeCell ref="A594:E594"/>
    <mergeCell ref="A595:E595"/>
    <mergeCell ref="A596:E596"/>
    <mergeCell ref="A597:E597"/>
    <mergeCell ref="A598:E598"/>
    <mergeCell ref="A614:G614"/>
    <mergeCell ref="A615:G615"/>
    <mergeCell ref="A601:D601"/>
    <mergeCell ref="A602:D602"/>
    <mergeCell ref="A603:D603"/>
    <mergeCell ref="A604:D604"/>
    <mergeCell ref="A607:D607"/>
    <mergeCell ref="F607:G607"/>
    <mergeCell ref="A608:D608"/>
    <mergeCell ref="F608:G608"/>
    <mergeCell ref="A609:D609"/>
    <mergeCell ref="F609:G609"/>
  </mergeCells>
  <conditionalFormatting sqref="A219:A222">
    <cfRule type="duplicateValues" dxfId="19" priority="21"/>
  </conditionalFormatting>
  <conditionalFormatting sqref="A224:A225">
    <cfRule type="duplicateValues" dxfId="18" priority="22"/>
  </conditionalFormatting>
  <conditionalFormatting sqref="A272:A276">
    <cfRule type="duplicateValues" dxfId="17" priority="17"/>
    <cfRule type="duplicateValues" dxfId="16" priority="18"/>
  </conditionalFormatting>
  <conditionalFormatting sqref="A330">
    <cfRule type="duplicateValues" dxfId="15" priority="11"/>
    <cfRule type="duplicateValues" dxfId="14" priority="12"/>
  </conditionalFormatting>
  <conditionalFormatting sqref="A331">
    <cfRule type="duplicateValues" dxfId="13" priority="13"/>
    <cfRule type="duplicateValues" dxfId="12" priority="14"/>
  </conditionalFormatting>
  <conditionalFormatting sqref="A378">
    <cfRule type="duplicateValues" dxfId="11" priority="3"/>
    <cfRule type="duplicateValues" dxfId="10" priority="4"/>
  </conditionalFormatting>
  <conditionalFormatting sqref="A379">
    <cfRule type="duplicateValues" dxfId="9" priority="5"/>
    <cfRule type="duplicateValues" dxfId="8" priority="6"/>
  </conditionalFormatting>
  <conditionalFormatting sqref="A385">
    <cfRule type="duplicateValues" dxfId="7" priority="1"/>
    <cfRule type="duplicateValues" dxfId="6" priority="2"/>
  </conditionalFormatting>
  <pageMargins left="0.7" right="0.7" top="0.75" bottom="0.75" header="0.3" footer="0.3"/>
  <pageSetup paperSize="9" scale="59" orientation="portrait" horizontalDpi="360" verticalDpi="360" r:id="rId1"/>
  <rowBreaks count="6" manualBreakCount="6">
    <brk id="146" max="8" man="1"/>
    <brk id="195" max="8" man="1"/>
    <brk id="409" max="8" man="1"/>
    <brk id="436" max="8" man="1"/>
    <brk id="515" max="8" man="1"/>
    <brk id="723"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13D01-3733-41F0-B186-70743383EBA3}">
  <dimension ref="A1:AD48"/>
  <sheetViews>
    <sheetView view="pageBreakPreview" topLeftCell="A29" zoomScale="90" zoomScaleNormal="100" zoomScaleSheetLayoutView="90" workbookViewId="0">
      <selection activeCell="F61" sqref="F61"/>
    </sheetView>
  </sheetViews>
  <sheetFormatPr baseColWidth="10" defaultRowHeight="13.2"/>
  <cols>
    <col min="1" max="5" width="11.5546875" style="680"/>
    <col min="6" max="6" width="14.5546875" style="680" bestFit="1" customWidth="1"/>
    <col min="7" max="7" width="11.5546875" style="680"/>
    <col min="8" max="8" width="18.33203125" style="680" customWidth="1"/>
    <col min="9" max="9" width="16.109375" style="680" customWidth="1"/>
    <col min="10" max="10" width="15.88671875" style="680" customWidth="1"/>
    <col min="11" max="261" width="11.5546875" style="680"/>
    <col min="262" max="262" width="14.5546875" style="680" bestFit="1" customWidth="1"/>
    <col min="263" max="263" width="11.5546875" style="680"/>
    <col min="264" max="264" width="14.5546875" style="680" bestFit="1" customWidth="1"/>
    <col min="265" max="517" width="11.5546875" style="680"/>
    <col min="518" max="518" width="14.5546875" style="680" bestFit="1" customWidth="1"/>
    <col min="519" max="519" width="11.5546875" style="680"/>
    <col min="520" max="520" width="14.5546875" style="680" bestFit="1" customWidth="1"/>
    <col min="521" max="773" width="11.5546875" style="680"/>
    <col min="774" max="774" width="14.5546875" style="680" bestFit="1" customWidth="1"/>
    <col min="775" max="775" width="11.5546875" style="680"/>
    <col min="776" max="776" width="14.5546875" style="680" bestFit="1" customWidth="1"/>
    <col min="777" max="1029" width="11.5546875" style="680"/>
    <col min="1030" max="1030" width="14.5546875" style="680" bestFit="1" customWidth="1"/>
    <col min="1031" max="1031" width="11.5546875" style="680"/>
    <col min="1032" max="1032" width="14.5546875" style="680" bestFit="1" customWidth="1"/>
    <col min="1033" max="1285" width="11.5546875" style="680"/>
    <col min="1286" max="1286" width="14.5546875" style="680" bestFit="1" customWidth="1"/>
    <col min="1287" max="1287" width="11.5546875" style="680"/>
    <col min="1288" max="1288" width="14.5546875" style="680" bestFit="1" customWidth="1"/>
    <col min="1289" max="1541" width="11.5546875" style="680"/>
    <col min="1542" max="1542" width="14.5546875" style="680" bestFit="1" customWidth="1"/>
    <col min="1543" max="1543" width="11.5546875" style="680"/>
    <col min="1544" max="1544" width="14.5546875" style="680" bestFit="1" customWidth="1"/>
    <col min="1545" max="1797" width="11.5546875" style="680"/>
    <col min="1798" max="1798" width="14.5546875" style="680" bestFit="1" customWidth="1"/>
    <col min="1799" max="1799" width="11.5546875" style="680"/>
    <col min="1800" max="1800" width="14.5546875" style="680" bestFit="1" customWidth="1"/>
    <col min="1801" max="2053" width="11.5546875" style="680"/>
    <col min="2054" max="2054" width="14.5546875" style="680" bestFit="1" customWidth="1"/>
    <col min="2055" max="2055" width="11.5546875" style="680"/>
    <col min="2056" max="2056" width="14.5546875" style="680" bestFit="1" customWidth="1"/>
    <col min="2057" max="2309" width="11.5546875" style="680"/>
    <col min="2310" max="2310" width="14.5546875" style="680" bestFit="1" customWidth="1"/>
    <col min="2311" max="2311" width="11.5546875" style="680"/>
    <col min="2312" max="2312" width="14.5546875" style="680" bestFit="1" customWidth="1"/>
    <col min="2313" max="2565" width="11.5546875" style="680"/>
    <col min="2566" max="2566" width="14.5546875" style="680" bestFit="1" customWidth="1"/>
    <col min="2567" max="2567" width="11.5546875" style="680"/>
    <col min="2568" max="2568" width="14.5546875" style="680" bestFit="1" customWidth="1"/>
    <col min="2569" max="2821" width="11.5546875" style="680"/>
    <col min="2822" max="2822" width="14.5546875" style="680" bestFit="1" customWidth="1"/>
    <col min="2823" max="2823" width="11.5546875" style="680"/>
    <col min="2824" max="2824" width="14.5546875" style="680" bestFit="1" customWidth="1"/>
    <col min="2825" max="3077" width="11.5546875" style="680"/>
    <col min="3078" max="3078" width="14.5546875" style="680" bestFit="1" customWidth="1"/>
    <col min="3079" max="3079" width="11.5546875" style="680"/>
    <col min="3080" max="3080" width="14.5546875" style="680" bestFit="1" customWidth="1"/>
    <col min="3081" max="3333" width="11.5546875" style="680"/>
    <col min="3334" max="3334" width="14.5546875" style="680" bestFit="1" customWidth="1"/>
    <col min="3335" max="3335" width="11.5546875" style="680"/>
    <col min="3336" max="3336" width="14.5546875" style="680" bestFit="1" customWidth="1"/>
    <col min="3337" max="3589" width="11.5546875" style="680"/>
    <col min="3590" max="3590" width="14.5546875" style="680" bestFit="1" customWidth="1"/>
    <col min="3591" max="3591" width="11.5546875" style="680"/>
    <col min="3592" max="3592" width="14.5546875" style="680" bestFit="1" customWidth="1"/>
    <col min="3593" max="3845" width="11.5546875" style="680"/>
    <col min="3846" max="3846" width="14.5546875" style="680" bestFit="1" customWidth="1"/>
    <col min="3847" max="3847" width="11.5546875" style="680"/>
    <col min="3848" max="3848" width="14.5546875" style="680" bestFit="1" customWidth="1"/>
    <col min="3849" max="4101" width="11.5546875" style="680"/>
    <col min="4102" max="4102" width="14.5546875" style="680" bestFit="1" customWidth="1"/>
    <col min="4103" max="4103" width="11.5546875" style="680"/>
    <col min="4104" max="4104" width="14.5546875" style="680" bestFit="1" customWidth="1"/>
    <col min="4105" max="4357" width="11.5546875" style="680"/>
    <col min="4358" max="4358" width="14.5546875" style="680" bestFit="1" customWidth="1"/>
    <col min="4359" max="4359" width="11.5546875" style="680"/>
    <col min="4360" max="4360" width="14.5546875" style="680" bestFit="1" customWidth="1"/>
    <col min="4361" max="4613" width="11.5546875" style="680"/>
    <col min="4614" max="4614" width="14.5546875" style="680" bestFit="1" customWidth="1"/>
    <col min="4615" max="4615" width="11.5546875" style="680"/>
    <col min="4616" max="4616" width="14.5546875" style="680" bestFit="1" customWidth="1"/>
    <col min="4617" max="4869" width="11.5546875" style="680"/>
    <col min="4870" max="4870" width="14.5546875" style="680" bestFit="1" customWidth="1"/>
    <col min="4871" max="4871" width="11.5546875" style="680"/>
    <col min="4872" max="4872" width="14.5546875" style="680" bestFit="1" customWidth="1"/>
    <col min="4873" max="5125" width="11.5546875" style="680"/>
    <col min="5126" max="5126" width="14.5546875" style="680" bestFit="1" customWidth="1"/>
    <col min="5127" max="5127" width="11.5546875" style="680"/>
    <col min="5128" max="5128" width="14.5546875" style="680" bestFit="1" customWidth="1"/>
    <col min="5129" max="5381" width="11.5546875" style="680"/>
    <col min="5382" max="5382" width="14.5546875" style="680" bestFit="1" customWidth="1"/>
    <col min="5383" max="5383" width="11.5546875" style="680"/>
    <col min="5384" max="5384" width="14.5546875" style="680" bestFit="1" customWidth="1"/>
    <col min="5385" max="5637" width="11.5546875" style="680"/>
    <col min="5638" max="5638" width="14.5546875" style="680" bestFit="1" customWidth="1"/>
    <col min="5639" max="5639" width="11.5546875" style="680"/>
    <col min="5640" max="5640" width="14.5546875" style="680" bestFit="1" customWidth="1"/>
    <col min="5641" max="5893" width="11.5546875" style="680"/>
    <col min="5894" max="5894" width="14.5546875" style="680" bestFit="1" customWidth="1"/>
    <col min="5895" max="5895" width="11.5546875" style="680"/>
    <col min="5896" max="5896" width="14.5546875" style="680" bestFit="1" customWidth="1"/>
    <col min="5897" max="6149" width="11.5546875" style="680"/>
    <col min="6150" max="6150" width="14.5546875" style="680" bestFit="1" customWidth="1"/>
    <col min="6151" max="6151" width="11.5546875" style="680"/>
    <col min="6152" max="6152" width="14.5546875" style="680" bestFit="1" customWidth="1"/>
    <col min="6153" max="6405" width="11.5546875" style="680"/>
    <col min="6406" max="6406" width="14.5546875" style="680" bestFit="1" customWidth="1"/>
    <col min="6407" max="6407" width="11.5546875" style="680"/>
    <col min="6408" max="6408" width="14.5546875" style="680" bestFit="1" customWidth="1"/>
    <col min="6409" max="6661" width="11.5546875" style="680"/>
    <col min="6662" max="6662" width="14.5546875" style="680" bestFit="1" customWidth="1"/>
    <col min="6663" max="6663" width="11.5546875" style="680"/>
    <col min="6664" max="6664" width="14.5546875" style="680" bestFit="1" customWidth="1"/>
    <col min="6665" max="6917" width="11.5546875" style="680"/>
    <col min="6918" max="6918" width="14.5546875" style="680" bestFit="1" customWidth="1"/>
    <col min="6919" max="6919" width="11.5546875" style="680"/>
    <col min="6920" max="6920" width="14.5546875" style="680" bestFit="1" customWidth="1"/>
    <col min="6921" max="7173" width="11.5546875" style="680"/>
    <col min="7174" max="7174" width="14.5546875" style="680" bestFit="1" customWidth="1"/>
    <col min="7175" max="7175" width="11.5546875" style="680"/>
    <col min="7176" max="7176" width="14.5546875" style="680" bestFit="1" customWidth="1"/>
    <col min="7177" max="7429" width="11.5546875" style="680"/>
    <col min="7430" max="7430" width="14.5546875" style="680" bestFit="1" customWidth="1"/>
    <col min="7431" max="7431" width="11.5546875" style="680"/>
    <col min="7432" max="7432" width="14.5546875" style="680" bestFit="1" customWidth="1"/>
    <col min="7433" max="7685" width="11.5546875" style="680"/>
    <col min="7686" max="7686" width="14.5546875" style="680" bestFit="1" customWidth="1"/>
    <col min="7687" max="7687" width="11.5546875" style="680"/>
    <col min="7688" max="7688" width="14.5546875" style="680" bestFit="1" customWidth="1"/>
    <col min="7689" max="7941" width="11.5546875" style="680"/>
    <col min="7942" max="7942" width="14.5546875" style="680" bestFit="1" customWidth="1"/>
    <col min="7943" max="7943" width="11.5546875" style="680"/>
    <col min="7944" max="7944" width="14.5546875" style="680" bestFit="1" customWidth="1"/>
    <col min="7945" max="8197" width="11.5546875" style="680"/>
    <col min="8198" max="8198" width="14.5546875" style="680" bestFit="1" customWidth="1"/>
    <col min="8199" max="8199" width="11.5546875" style="680"/>
    <col min="8200" max="8200" width="14.5546875" style="680" bestFit="1" customWidth="1"/>
    <col min="8201" max="8453" width="11.5546875" style="680"/>
    <col min="8454" max="8454" width="14.5546875" style="680" bestFit="1" customWidth="1"/>
    <col min="8455" max="8455" width="11.5546875" style="680"/>
    <col min="8456" max="8456" width="14.5546875" style="680" bestFit="1" customWidth="1"/>
    <col min="8457" max="8709" width="11.5546875" style="680"/>
    <col min="8710" max="8710" width="14.5546875" style="680" bestFit="1" customWidth="1"/>
    <col min="8711" max="8711" width="11.5546875" style="680"/>
    <col min="8712" max="8712" width="14.5546875" style="680" bestFit="1" customWidth="1"/>
    <col min="8713" max="8965" width="11.5546875" style="680"/>
    <col min="8966" max="8966" width="14.5546875" style="680" bestFit="1" customWidth="1"/>
    <col min="8967" max="8967" width="11.5546875" style="680"/>
    <col min="8968" max="8968" width="14.5546875" style="680" bestFit="1" customWidth="1"/>
    <col min="8969" max="9221" width="11.5546875" style="680"/>
    <col min="9222" max="9222" width="14.5546875" style="680" bestFit="1" customWidth="1"/>
    <col min="9223" max="9223" width="11.5546875" style="680"/>
    <col min="9224" max="9224" width="14.5546875" style="680" bestFit="1" customWidth="1"/>
    <col min="9225" max="9477" width="11.5546875" style="680"/>
    <col min="9478" max="9478" width="14.5546875" style="680" bestFit="1" customWidth="1"/>
    <col min="9479" max="9479" width="11.5546875" style="680"/>
    <col min="9480" max="9480" width="14.5546875" style="680" bestFit="1" customWidth="1"/>
    <col min="9481" max="9733" width="11.5546875" style="680"/>
    <col min="9734" max="9734" width="14.5546875" style="680" bestFit="1" customWidth="1"/>
    <col min="9735" max="9735" width="11.5546875" style="680"/>
    <col min="9736" max="9736" width="14.5546875" style="680" bestFit="1" customWidth="1"/>
    <col min="9737" max="9989" width="11.5546875" style="680"/>
    <col min="9990" max="9990" width="14.5546875" style="680" bestFit="1" customWidth="1"/>
    <col min="9991" max="9991" width="11.5546875" style="680"/>
    <col min="9992" max="9992" width="14.5546875" style="680" bestFit="1" customWidth="1"/>
    <col min="9993" max="10245" width="11.5546875" style="680"/>
    <col min="10246" max="10246" width="14.5546875" style="680" bestFit="1" customWidth="1"/>
    <col min="10247" max="10247" width="11.5546875" style="680"/>
    <col min="10248" max="10248" width="14.5546875" style="680" bestFit="1" customWidth="1"/>
    <col min="10249" max="10501" width="11.5546875" style="680"/>
    <col min="10502" max="10502" width="14.5546875" style="680" bestFit="1" customWidth="1"/>
    <col min="10503" max="10503" width="11.5546875" style="680"/>
    <col min="10504" max="10504" width="14.5546875" style="680" bestFit="1" customWidth="1"/>
    <col min="10505" max="10757" width="11.5546875" style="680"/>
    <col min="10758" max="10758" width="14.5546875" style="680" bestFit="1" customWidth="1"/>
    <col min="10759" max="10759" width="11.5546875" style="680"/>
    <col min="10760" max="10760" width="14.5546875" style="680" bestFit="1" customWidth="1"/>
    <col min="10761" max="11013" width="11.5546875" style="680"/>
    <col min="11014" max="11014" width="14.5546875" style="680" bestFit="1" customWidth="1"/>
    <col min="11015" max="11015" width="11.5546875" style="680"/>
    <col min="11016" max="11016" width="14.5546875" style="680" bestFit="1" customWidth="1"/>
    <col min="11017" max="11269" width="11.5546875" style="680"/>
    <col min="11270" max="11270" width="14.5546875" style="680" bestFit="1" customWidth="1"/>
    <col min="11271" max="11271" width="11.5546875" style="680"/>
    <col min="11272" max="11272" width="14.5546875" style="680" bestFit="1" customWidth="1"/>
    <col min="11273" max="11525" width="11.5546875" style="680"/>
    <col min="11526" max="11526" width="14.5546875" style="680" bestFit="1" customWidth="1"/>
    <col min="11527" max="11527" width="11.5546875" style="680"/>
    <col min="11528" max="11528" width="14.5546875" style="680" bestFit="1" customWidth="1"/>
    <col min="11529" max="11781" width="11.5546875" style="680"/>
    <col min="11782" max="11782" width="14.5546875" style="680" bestFit="1" customWidth="1"/>
    <col min="11783" max="11783" width="11.5546875" style="680"/>
    <col min="11784" max="11784" width="14.5546875" style="680" bestFit="1" customWidth="1"/>
    <col min="11785" max="12037" width="11.5546875" style="680"/>
    <col min="12038" max="12038" width="14.5546875" style="680" bestFit="1" customWidth="1"/>
    <col min="12039" max="12039" width="11.5546875" style="680"/>
    <col min="12040" max="12040" width="14.5546875" style="680" bestFit="1" customWidth="1"/>
    <col min="12041" max="12293" width="11.5546875" style="680"/>
    <col min="12294" max="12294" width="14.5546875" style="680" bestFit="1" customWidth="1"/>
    <col min="12295" max="12295" width="11.5546875" style="680"/>
    <col min="12296" max="12296" width="14.5546875" style="680" bestFit="1" customWidth="1"/>
    <col min="12297" max="12549" width="11.5546875" style="680"/>
    <col min="12550" max="12550" width="14.5546875" style="680" bestFit="1" customWidth="1"/>
    <col min="12551" max="12551" width="11.5546875" style="680"/>
    <col min="12552" max="12552" width="14.5546875" style="680" bestFit="1" customWidth="1"/>
    <col min="12553" max="12805" width="11.5546875" style="680"/>
    <col min="12806" max="12806" width="14.5546875" style="680" bestFit="1" customWidth="1"/>
    <col min="12807" max="12807" width="11.5546875" style="680"/>
    <col min="12808" max="12808" width="14.5546875" style="680" bestFit="1" customWidth="1"/>
    <col min="12809" max="13061" width="11.5546875" style="680"/>
    <col min="13062" max="13062" width="14.5546875" style="680" bestFit="1" customWidth="1"/>
    <col min="13063" max="13063" width="11.5546875" style="680"/>
    <col min="13064" max="13064" width="14.5546875" style="680" bestFit="1" customWidth="1"/>
    <col min="13065" max="13317" width="11.5546875" style="680"/>
    <col min="13318" max="13318" width="14.5546875" style="680" bestFit="1" customWidth="1"/>
    <col min="13319" max="13319" width="11.5546875" style="680"/>
    <col min="13320" max="13320" width="14.5546875" style="680" bestFit="1" customWidth="1"/>
    <col min="13321" max="13573" width="11.5546875" style="680"/>
    <col min="13574" max="13574" width="14.5546875" style="680" bestFit="1" customWidth="1"/>
    <col min="13575" max="13575" width="11.5546875" style="680"/>
    <col min="13576" max="13576" width="14.5546875" style="680" bestFit="1" customWidth="1"/>
    <col min="13577" max="13829" width="11.5546875" style="680"/>
    <col min="13830" max="13830" width="14.5546875" style="680" bestFit="1" customWidth="1"/>
    <col min="13831" max="13831" width="11.5546875" style="680"/>
    <col min="13832" max="13832" width="14.5546875" style="680" bestFit="1" customWidth="1"/>
    <col min="13833" max="14085" width="11.5546875" style="680"/>
    <col min="14086" max="14086" width="14.5546875" style="680" bestFit="1" customWidth="1"/>
    <col min="14087" max="14087" width="11.5546875" style="680"/>
    <col min="14088" max="14088" width="14.5546875" style="680" bestFit="1" customWidth="1"/>
    <col min="14089" max="14341" width="11.5546875" style="680"/>
    <col min="14342" max="14342" width="14.5546875" style="680" bestFit="1" customWidth="1"/>
    <col min="14343" max="14343" width="11.5546875" style="680"/>
    <col min="14344" max="14344" width="14.5546875" style="680" bestFit="1" customWidth="1"/>
    <col min="14345" max="14597" width="11.5546875" style="680"/>
    <col min="14598" max="14598" width="14.5546875" style="680" bestFit="1" customWidth="1"/>
    <col min="14599" max="14599" width="11.5546875" style="680"/>
    <col min="14600" max="14600" width="14.5546875" style="680" bestFit="1" customWidth="1"/>
    <col min="14601" max="14853" width="11.5546875" style="680"/>
    <col min="14854" max="14854" width="14.5546875" style="680" bestFit="1" customWidth="1"/>
    <col min="14855" max="14855" width="11.5546875" style="680"/>
    <col min="14856" max="14856" width="14.5546875" style="680" bestFit="1" customWidth="1"/>
    <col min="14857" max="15109" width="11.5546875" style="680"/>
    <col min="15110" max="15110" width="14.5546875" style="680" bestFit="1" customWidth="1"/>
    <col min="15111" max="15111" width="11.5546875" style="680"/>
    <col min="15112" max="15112" width="14.5546875" style="680" bestFit="1" customWidth="1"/>
    <col min="15113" max="15365" width="11.5546875" style="680"/>
    <col min="15366" max="15366" width="14.5546875" style="680" bestFit="1" customWidth="1"/>
    <col min="15367" max="15367" width="11.5546875" style="680"/>
    <col min="15368" max="15368" width="14.5546875" style="680" bestFit="1" customWidth="1"/>
    <col min="15369" max="15621" width="11.5546875" style="680"/>
    <col min="15622" max="15622" width="14.5546875" style="680" bestFit="1" customWidth="1"/>
    <col min="15623" max="15623" width="11.5546875" style="680"/>
    <col min="15624" max="15624" width="14.5546875" style="680" bestFit="1" customWidth="1"/>
    <col min="15625" max="15877" width="11.5546875" style="680"/>
    <col min="15878" max="15878" width="14.5546875" style="680" bestFit="1" customWidth="1"/>
    <col min="15879" max="15879" width="11.5546875" style="680"/>
    <col min="15880" max="15880" width="14.5546875" style="680" bestFit="1" customWidth="1"/>
    <col min="15881" max="16133" width="11.5546875" style="680"/>
    <col min="16134" max="16134" width="14.5546875" style="680" bestFit="1" customWidth="1"/>
    <col min="16135" max="16135" width="11.5546875" style="680"/>
    <col min="16136" max="16136" width="14.5546875" style="680" bestFit="1" customWidth="1"/>
    <col min="16137" max="16384" width="11.5546875" style="680"/>
  </cols>
  <sheetData>
    <row r="1" spans="1:30" s="628" customFormat="1" ht="18" customHeight="1">
      <c r="A1" s="937" t="s">
        <v>57</v>
      </c>
      <c r="B1" s="938"/>
      <c r="C1" s="938"/>
      <c r="D1" s="938"/>
      <c r="E1" s="938"/>
      <c r="F1" s="938"/>
      <c r="G1" s="938"/>
      <c r="H1" s="939"/>
      <c r="I1" s="627"/>
      <c r="J1" s="627"/>
      <c r="K1" s="627"/>
      <c r="L1" s="627"/>
      <c r="M1" s="627"/>
      <c r="N1" s="627"/>
      <c r="O1" s="627"/>
      <c r="P1" s="627"/>
      <c r="Q1" s="627"/>
      <c r="R1" s="627"/>
      <c r="S1" s="627"/>
      <c r="T1" s="627"/>
      <c r="U1" s="627"/>
      <c r="V1" s="627"/>
      <c r="W1" s="627"/>
      <c r="X1" s="627"/>
      <c r="Y1" s="627"/>
      <c r="Z1" s="627"/>
      <c r="AA1" s="627"/>
      <c r="AB1" s="627"/>
      <c r="AC1" s="627"/>
      <c r="AD1" s="627"/>
    </row>
    <row r="2" spans="1:30" s="628" customFormat="1" ht="18" customHeight="1">
      <c r="A2" s="940" t="s">
        <v>807</v>
      </c>
      <c r="B2" s="941"/>
      <c r="C2" s="941"/>
      <c r="D2" s="941"/>
      <c r="E2" s="941"/>
      <c r="F2" s="941"/>
      <c r="G2" s="941"/>
      <c r="H2" s="942"/>
      <c r="I2" s="627"/>
      <c r="J2" s="627"/>
      <c r="K2" s="627"/>
      <c r="L2" s="627"/>
      <c r="M2" s="627"/>
      <c r="N2" s="627"/>
      <c r="O2" s="627"/>
      <c r="P2" s="627"/>
      <c r="Q2" s="627"/>
      <c r="R2" s="627"/>
      <c r="S2" s="627"/>
      <c r="T2" s="627"/>
      <c r="U2" s="627"/>
      <c r="V2" s="627"/>
      <c r="W2" s="627"/>
      <c r="X2" s="627"/>
      <c r="Y2" s="627"/>
      <c r="Z2" s="627"/>
      <c r="AA2" s="627"/>
      <c r="AB2" s="627"/>
      <c r="AC2" s="627"/>
      <c r="AD2" s="627"/>
    </row>
    <row r="3" spans="1:30" s="628" customFormat="1" ht="37.5" customHeight="1">
      <c r="A3" s="943" t="str">
        <f>+'[254]PRESUPUESTO GENERAL'!A5</f>
        <v>OBJETO: CONSTRUCCION DE PAVIMENTO RIGIDO EN LA VIA TERCIARIA DEL CORREGIMIENTO DE MARGENTO, ZONA RURAL DEL MUNICIPIO DE CAUCASIA DEPARTAMENTO DE ANTIOQUIA.</v>
      </c>
      <c r="B3" s="944"/>
      <c r="C3" s="944"/>
      <c r="D3" s="944"/>
      <c r="E3" s="944"/>
      <c r="F3" s="944"/>
      <c r="G3" s="944"/>
      <c r="H3" s="945"/>
      <c r="I3" s="627"/>
      <c r="J3" s="627"/>
      <c r="K3" s="627"/>
      <c r="L3" s="627"/>
      <c r="M3" s="627"/>
      <c r="N3" s="627"/>
      <c r="O3" s="627"/>
      <c r="P3" s="627"/>
      <c r="Q3" s="627"/>
      <c r="R3" s="627"/>
      <c r="S3" s="627"/>
      <c r="T3" s="627"/>
      <c r="U3" s="627"/>
      <c r="V3" s="627"/>
      <c r="W3" s="627"/>
      <c r="X3" s="627"/>
      <c r="Y3" s="627"/>
      <c r="Z3" s="627"/>
      <c r="AA3" s="627"/>
      <c r="AB3" s="627"/>
      <c r="AC3" s="627"/>
      <c r="AD3" s="627"/>
    </row>
    <row r="4" spans="1:30" s="628" customFormat="1" ht="18" customHeight="1">
      <c r="A4" s="946"/>
      <c r="B4" s="947"/>
      <c r="C4" s="947"/>
      <c r="D4" s="947"/>
      <c r="E4" s="629"/>
      <c r="F4" s="629"/>
      <c r="G4" s="629"/>
      <c r="H4" s="630"/>
      <c r="I4" s="627"/>
      <c r="J4" s="627"/>
      <c r="K4" s="627"/>
      <c r="L4" s="627"/>
      <c r="M4" s="627"/>
      <c r="N4" s="627"/>
      <c r="O4" s="627"/>
      <c r="P4" s="627"/>
      <c r="Q4" s="627"/>
      <c r="R4" s="627"/>
      <c r="S4" s="627"/>
      <c r="T4" s="627"/>
      <c r="U4" s="627"/>
      <c r="V4" s="627"/>
      <c r="W4" s="627"/>
      <c r="X4" s="627"/>
      <c r="Y4" s="627"/>
      <c r="Z4" s="627"/>
      <c r="AA4" s="627"/>
      <c r="AB4" s="627"/>
      <c r="AC4" s="627"/>
      <c r="AD4" s="627"/>
    </row>
    <row r="5" spans="1:30" s="638" customFormat="1" ht="12">
      <c r="A5" s="631" t="s">
        <v>808</v>
      </c>
      <c r="B5" s="632"/>
      <c r="C5" s="632"/>
      <c r="D5" s="633"/>
      <c r="E5" s="634"/>
      <c r="F5" s="634"/>
      <c r="G5" s="635"/>
      <c r="H5" s="636"/>
      <c r="I5" s="637"/>
      <c r="J5" s="637" t="s">
        <v>809</v>
      </c>
    </row>
    <row r="6" spans="1:30" s="638" customFormat="1" ht="12">
      <c r="A6" s="631"/>
      <c r="B6" s="632"/>
      <c r="C6" s="632"/>
      <c r="D6" s="633"/>
      <c r="E6" s="634"/>
      <c r="F6" s="634"/>
      <c r="G6" s="635"/>
      <c r="H6" s="636"/>
      <c r="I6" s="637"/>
      <c r="J6" s="637"/>
    </row>
    <row r="7" spans="1:30" s="638" customFormat="1" ht="12">
      <c r="A7" s="948" t="s">
        <v>25</v>
      </c>
      <c r="B7" s="949"/>
      <c r="C7" s="949"/>
      <c r="D7" s="949"/>
      <c r="E7" s="639" t="s">
        <v>810</v>
      </c>
      <c r="F7" s="639" t="s">
        <v>811</v>
      </c>
      <c r="G7" s="639" t="s">
        <v>99</v>
      </c>
      <c r="H7" s="640" t="s">
        <v>812</v>
      </c>
    </row>
    <row r="8" spans="1:30" s="643" customFormat="1" ht="12">
      <c r="A8" s="631" t="s">
        <v>813</v>
      </c>
      <c r="B8" s="632"/>
      <c r="C8" s="632"/>
      <c r="D8" s="633"/>
      <c r="E8" s="634"/>
      <c r="F8" s="634" t="s">
        <v>814</v>
      </c>
      <c r="G8" s="641"/>
      <c r="H8" s="642"/>
    </row>
    <row r="9" spans="1:30" s="638" customFormat="1" ht="62.25" customHeight="1">
      <c r="A9" s="644"/>
      <c r="B9" s="931" t="s">
        <v>815</v>
      </c>
      <c r="C9" s="932"/>
      <c r="D9" s="933"/>
      <c r="E9" s="645" t="s">
        <v>149</v>
      </c>
      <c r="F9" s="646">
        <v>280000</v>
      </c>
      <c r="G9" s="647">
        <v>2</v>
      </c>
      <c r="H9" s="648">
        <f>F9*G9</f>
        <v>560000</v>
      </c>
      <c r="J9" s="936" t="s">
        <v>816</v>
      </c>
    </row>
    <row r="10" spans="1:30" s="638" customFormat="1" ht="52.5" customHeight="1">
      <c r="A10" s="644"/>
      <c r="B10" s="931" t="s">
        <v>817</v>
      </c>
      <c r="C10" s="932"/>
      <c r="D10" s="933"/>
      <c r="E10" s="645" t="s">
        <v>149</v>
      </c>
      <c r="F10" s="646">
        <v>120000</v>
      </c>
      <c r="G10" s="647">
        <v>2</v>
      </c>
      <c r="H10" s="648">
        <f>F10*G10</f>
        <v>240000</v>
      </c>
      <c r="J10" s="936"/>
    </row>
    <row r="11" spans="1:30" s="638" customFormat="1" ht="45.75" customHeight="1">
      <c r="A11" s="644"/>
      <c r="B11" s="934" t="s">
        <v>818</v>
      </c>
      <c r="C11" s="934"/>
      <c r="D11" s="935"/>
      <c r="E11" s="645" t="s">
        <v>222</v>
      </c>
      <c r="F11" s="646">
        <v>350000</v>
      </c>
      <c r="G11" s="647">
        <v>3</v>
      </c>
      <c r="H11" s="648">
        <f t="shared" ref="H11" si="0">+F11*G11</f>
        <v>1050000</v>
      </c>
    </row>
    <row r="12" spans="1:30" s="638" customFormat="1" ht="12">
      <c r="A12" s="631" t="s">
        <v>819</v>
      </c>
      <c r="B12" s="632"/>
      <c r="C12" s="649"/>
      <c r="D12" s="649"/>
      <c r="E12" s="649"/>
      <c r="F12" s="649"/>
      <c r="G12" s="650"/>
      <c r="H12" s="651">
        <f>ROUND(SUM(H8:H11),0)</f>
        <v>1850000</v>
      </c>
    </row>
    <row r="13" spans="1:30" s="638" customFormat="1" ht="12">
      <c r="A13" s="631" t="s">
        <v>820</v>
      </c>
      <c r="B13" s="632"/>
      <c r="C13" s="649"/>
      <c r="D13" s="649"/>
      <c r="E13" s="649"/>
      <c r="F13" s="649"/>
      <c r="G13" s="650"/>
      <c r="H13" s="652"/>
      <c r="I13" s="637"/>
    </row>
    <row r="14" spans="1:30" s="638" customFormat="1" ht="12">
      <c r="A14" s="631"/>
      <c r="B14" s="632"/>
      <c r="C14" s="632"/>
      <c r="D14" s="633"/>
      <c r="E14" s="634"/>
      <c r="F14" s="634"/>
      <c r="G14" s="635"/>
      <c r="H14" s="636"/>
    </row>
    <row r="15" spans="1:30" s="638" customFormat="1" ht="12">
      <c r="A15" s="631" t="s">
        <v>821</v>
      </c>
      <c r="B15" s="632"/>
      <c r="C15" s="632"/>
      <c r="D15" s="633"/>
      <c r="E15" s="634"/>
      <c r="F15" s="634" t="s">
        <v>814</v>
      </c>
      <c r="G15" s="641"/>
      <c r="H15" s="642"/>
    </row>
    <row r="16" spans="1:30" s="653" customFormat="1" ht="59.25" customHeight="1">
      <c r="A16" s="644"/>
      <c r="B16" s="931" t="s">
        <v>822</v>
      </c>
      <c r="C16" s="932"/>
      <c r="D16" s="933"/>
      <c r="E16" s="645" t="s">
        <v>149</v>
      </c>
      <c r="F16" s="646">
        <v>150000</v>
      </c>
      <c r="G16" s="647">
        <v>2</v>
      </c>
      <c r="H16" s="648">
        <f>F16*G16</f>
        <v>300000</v>
      </c>
      <c r="J16" s="936" t="s">
        <v>823</v>
      </c>
    </row>
    <row r="17" spans="1:10" s="653" customFormat="1" ht="58.5" customHeight="1">
      <c r="A17" s="644"/>
      <c r="B17" s="931" t="s">
        <v>824</v>
      </c>
      <c r="C17" s="932"/>
      <c r="D17" s="933"/>
      <c r="E17" s="645" t="s">
        <v>149</v>
      </c>
      <c r="F17" s="646">
        <v>665315.3333357845</v>
      </c>
      <c r="G17" s="647">
        <v>2</v>
      </c>
      <c r="H17" s="648">
        <f>F17*G17</f>
        <v>1330630.666671569</v>
      </c>
      <c r="J17" s="936"/>
    </row>
    <row r="18" spans="1:10" s="638" customFormat="1" ht="30" customHeight="1">
      <c r="A18" s="644"/>
      <c r="B18" s="931" t="s">
        <v>825</v>
      </c>
      <c r="C18" s="932"/>
      <c r="D18" s="933"/>
      <c r="E18" s="645" t="s">
        <v>826</v>
      </c>
      <c r="F18" s="646">
        <v>250000</v>
      </c>
      <c r="G18" s="647">
        <f>+G11</f>
        <v>3</v>
      </c>
      <c r="H18" s="648">
        <f>F18*G18</f>
        <v>750000</v>
      </c>
    </row>
    <row r="19" spans="1:10" s="638" customFormat="1" ht="30" customHeight="1">
      <c r="A19" s="644"/>
      <c r="B19" s="934" t="s">
        <v>827</v>
      </c>
      <c r="C19" s="934"/>
      <c r="D19" s="935"/>
      <c r="E19" s="645" t="s">
        <v>828</v>
      </c>
      <c r="F19" s="646">
        <v>647010</v>
      </c>
      <c r="G19" s="647">
        <v>1</v>
      </c>
      <c r="H19" s="648">
        <f t="shared" ref="H19:H20" si="1">+F19*G19</f>
        <v>647010</v>
      </c>
    </row>
    <row r="20" spans="1:10" s="638" customFormat="1" ht="39" customHeight="1">
      <c r="A20" s="644"/>
      <c r="B20" s="934" t="s">
        <v>829</v>
      </c>
      <c r="C20" s="934"/>
      <c r="D20" s="935"/>
      <c r="E20" s="645" t="s">
        <v>222</v>
      </c>
      <c r="F20" s="646">
        <f>+F11</f>
        <v>350000</v>
      </c>
      <c r="G20" s="647">
        <v>3</v>
      </c>
      <c r="H20" s="648">
        <f t="shared" si="1"/>
        <v>1050000</v>
      </c>
    </row>
    <row r="21" spans="1:10" s="638" customFormat="1" ht="22.5" customHeight="1">
      <c r="A21" s="644"/>
      <c r="B21" s="931" t="s">
        <v>830</v>
      </c>
      <c r="C21" s="932"/>
      <c r="D21" s="933"/>
      <c r="E21" s="645" t="s">
        <v>826</v>
      </c>
      <c r="F21" s="646">
        <v>863573.33333326073</v>
      </c>
      <c r="G21" s="647">
        <v>3</v>
      </c>
      <c r="H21" s="648">
        <f>F21*G21</f>
        <v>2590719.9999997821</v>
      </c>
    </row>
    <row r="22" spans="1:10" s="638" customFormat="1" ht="12">
      <c r="A22" s="631"/>
      <c r="B22" s="632"/>
      <c r="C22" s="632"/>
      <c r="D22" s="633"/>
      <c r="E22" s="634"/>
      <c r="F22" s="634"/>
      <c r="G22" s="635"/>
      <c r="H22" s="636"/>
    </row>
    <row r="23" spans="1:10" s="638" customFormat="1" ht="12">
      <c r="A23" s="631" t="s">
        <v>831</v>
      </c>
      <c r="B23" s="632"/>
      <c r="C23" s="649"/>
      <c r="D23" s="649"/>
      <c r="E23" s="649"/>
      <c r="F23" s="649"/>
      <c r="G23" s="650"/>
      <c r="H23" s="651">
        <f>ROUND(SUM(H15:H22),0)</f>
        <v>6668361</v>
      </c>
    </row>
    <row r="24" spans="1:10" s="638" customFormat="1" ht="12">
      <c r="A24" s="631" t="s">
        <v>832</v>
      </c>
      <c r="B24" s="632"/>
      <c r="C24" s="649"/>
      <c r="D24" s="649"/>
      <c r="E24" s="649"/>
      <c r="F24" s="649"/>
      <c r="G24" s="650"/>
      <c r="H24" s="652"/>
      <c r="I24" s="637"/>
    </row>
    <row r="25" spans="1:10" s="638" customFormat="1" ht="12">
      <c r="A25" s="631"/>
      <c r="B25" s="632"/>
      <c r="C25" s="632"/>
      <c r="D25" s="633"/>
      <c r="E25" s="634"/>
      <c r="F25" s="634"/>
      <c r="G25" s="635"/>
      <c r="H25" s="636"/>
    </row>
    <row r="26" spans="1:10" s="638" customFormat="1" ht="12">
      <c r="A26" s="631" t="s">
        <v>833</v>
      </c>
      <c r="B26" s="632"/>
      <c r="C26" s="632"/>
      <c r="D26" s="633"/>
      <c r="E26" s="634"/>
      <c r="F26" s="634" t="s">
        <v>814</v>
      </c>
      <c r="G26" s="641"/>
      <c r="H26" s="642"/>
    </row>
    <row r="27" spans="1:10" s="653" customFormat="1" ht="12">
      <c r="A27" s="644"/>
      <c r="B27" s="931" t="s">
        <v>834</v>
      </c>
      <c r="C27" s="932"/>
      <c r="D27" s="933"/>
      <c r="E27" s="645" t="s">
        <v>149</v>
      </c>
      <c r="F27" s="646">
        <v>350000</v>
      </c>
      <c r="G27" s="647">
        <v>2</v>
      </c>
      <c r="H27" s="648">
        <f>F27*G27</f>
        <v>700000</v>
      </c>
    </row>
    <row r="28" spans="1:10" s="638" customFormat="1" ht="11.4">
      <c r="A28" s="644"/>
      <c r="B28" s="931" t="s">
        <v>835</v>
      </c>
      <c r="C28" s="932"/>
      <c r="D28" s="933"/>
      <c r="E28" s="645" t="s">
        <v>149</v>
      </c>
      <c r="F28" s="646">
        <v>220000</v>
      </c>
      <c r="G28" s="647">
        <v>2</v>
      </c>
      <c r="H28" s="648">
        <f>F28*G28</f>
        <v>440000</v>
      </c>
    </row>
    <row r="29" spans="1:10" s="658" customFormat="1" ht="31.5" customHeight="1">
      <c r="A29" s="654"/>
      <c r="B29" s="931" t="s">
        <v>836</v>
      </c>
      <c r="C29" s="932"/>
      <c r="D29" s="933"/>
      <c r="E29" s="655" t="s">
        <v>149</v>
      </c>
      <c r="F29" s="656">
        <f>+'[254]PPTO INTERVENTORIA'!D31</f>
        <v>17000</v>
      </c>
      <c r="G29" s="657">
        <v>30</v>
      </c>
      <c r="H29" s="648">
        <f>F29*G29</f>
        <v>510000</v>
      </c>
    </row>
    <row r="30" spans="1:10" s="638" customFormat="1" ht="11.4">
      <c r="A30" s="644"/>
      <c r="B30" s="931" t="s">
        <v>837</v>
      </c>
      <c r="C30" s="932"/>
      <c r="D30" s="933"/>
      <c r="E30" s="645" t="s">
        <v>149</v>
      </c>
      <c r="F30" s="646">
        <f>+'[254]PPTO INTERVENTORIA'!D30</f>
        <v>70000</v>
      </c>
      <c r="G30" s="647">
        <v>10</v>
      </c>
      <c r="H30" s="648">
        <f>F30*G30</f>
        <v>700000</v>
      </c>
    </row>
    <row r="31" spans="1:10" s="638" customFormat="1" ht="12">
      <c r="A31" s="631"/>
      <c r="B31" s="632"/>
      <c r="C31" s="632"/>
      <c r="D31" s="633"/>
      <c r="E31" s="634"/>
      <c r="F31" s="634"/>
      <c r="G31" s="635"/>
      <c r="H31" s="636"/>
      <c r="J31" s="659"/>
    </row>
    <row r="32" spans="1:10" s="638" customFormat="1" ht="12">
      <c r="A32" s="631" t="s">
        <v>838</v>
      </c>
      <c r="B32" s="632"/>
      <c r="C32" s="649"/>
      <c r="D32" s="649"/>
      <c r="E32" s="649"/>
      <c r="F32" s="649"/>
      <c r="G32" s="650"/>
      <c r="H32" s="651">
        <f>ROUND(SUM(H26:H31),0)</f>
        <v>2350000</v>
      </c>
    </row>
    <row r="33" spans="1:10" s="638" customFormat="1" ht="12">
      <c r="A33" s="631" t="s">
        <v>839</v>
      </c>
      <c r="B33" s="632"/>
      <c r="C33" s="649"/>
      <c r="D33" s="649"/>
      <c r="E33" s="649"/>
      <c r="F33" s="649"/>
      <c r="G33" s="650"/>
      <c r="H33" s="660"/>
      <c r="I33" s="637"/>
    </row>
    <row r="34" spans="1:10" s="638" customFormat="1" ht="12">
      <c r="A34" s="631"/>
      <c r="B34" s="632"/>
      <c r="C34" s="632"/>
      <c r="D34" s="633"/>
      <c r="E34" s="634"/>
      <c r="F34" s="634"/>
      <c r="G34" s="635"/>
      <c r="H34" s="636"/>
      <c r="I34" s="637"/>
    </row>
    <row r="35" spans="1:10" s="638" customFormat="1" ht="11.4">
      <c r="A35" s="661"/>
      <c r="B35" s="662"/>
      <c r="C35" s="662"/>
      <c r="D35" s="663"/>
      <c r="E35" s="664"/>
      <c r="F35" s="665"/>
      <c r="G35" s="665"/>
      <c r="H35" s="666"/>
    </row>
    <row r="36" spans="1:10" s="638" customFormat="1" ht="11.4">
      <c r="A36" s="661"/>
      <c r="B36" s="662"/>
      <c r="C36" s="662"/>
      <c r="D36" s="663"/>
      <c r="E36" s="664"/>
      <c r="F36" s="665"/>
      <c r="G36" s="665"/>
      <c r="H36" s="666"/>
    </row>
    <row r="37" spans="1:10" s="638" customFormat="1" ht="12">
      <c r="A37" s="631" t="s">
        <v>840</v>
      </c>
      <c r="B37" s="632"/>
      <c r="C37" s="632"/>
      <c r="D37" s="633"/>
      <c r="E37" s="634"/>
      <c r="F37" s="634"/>
      <c r="G37" s="635"/>
      <c r="H37" s="636"/>
    </row>
    <row r="38" spans="1:10" s="638" customFormat="1" ht="12">
      <c r="A38" s="631"/>
      <c r="B38" s="632"/>
      <c r="C38" s="632"/>
      <c r="D38" s="633"/>
      <c r="E38" s="634"/>
      <c r="F38" s="634"/>
      <c r="G38" s="667" t="s">
        <v>841</v>
      </c>
      <c r="H38" s="668">
        <f>+ROUND(H12+H23+H32,0)</f>
        <v>10868361</v>
      </c>
      <c r="I38" s="669"/>
      <c r="J38" s="670"/>
    </row>
    <row r="39" spans="1:10" s="638" customFormat="1" ht="14.4" thickBot="1">
      <c r="A39" s="671"/>
      <c r="B39" s="672"/>
      <c r="C39" s="672"/>
      <c r="D39" s="672"/>
      <c r="E39" s="672"/>
      <c r="F39" s="672"/>
      <c r="G39" s="672"/>
      <c r="H39" s="673"/>
      <c r="I39" s="670"/>
    </row>
    <row r="40" spans="1:10" s="638" customFormat="1" ht="11.4">
      <c r="H40" s="674"/>
    </row>
    <row r="41" spans="1:10" s="638" customFormat="1" ht="11.4">
      <c r="H41" s="674"/>
    </row>
    <row r="42" spans="1:10" s="638" customFormat="1" ht="11.4">
      <c r="H42" s="674"/>
    </row>
    <row r="43" spans="1:10" s="638" customFormat="1" ht="11.4">
      <c r="H43" s="674"/>
    </row>
    <row r="44" spans="1:10" s="638" customFormat="1" ht="11.4">
      <c r="A44" s="675" t="s">
        <v>842</v>
      </c>
      <c r="B44" s="675"/>
      <c r="C44" s="675"/>
      <c r="D44" s="676"/>
      <c r="E44" s="676"/>
    </row>
    <row r="45" spans="1:10" s="638" customFormat="1" ht="12">
      <c r="A45" s="677" t="str">
        <f>+[254]PMT!B26</f>
        <v>MANUEL ANGEL MUÑOZ PEREZ</v>
      </c>
      <c r="B45" s="675"/>
      <c r="C45" s="675"/>
      <c r="D45" s="675"/>
      <c r="E45" s="676"/>
      <c r="H45" s="678"/>
    </row>
    <row r="46" spans="1:10" s="638" customFormat="1" ht="12">
      <c r="A46" s="677" t="str">
        <f>+[254]PMT!B27</f>
        <v>DIRECTOR DE INFRAESTRUCTURA</v>
      </c>
      <c r="B46" s="679"/>
      <c r="C46" s="679"/>
      <c r="D46" s="679"/>
      <c r="E46" s="676"/>
    </row>
    <row r="47" spans="1:10" s="638" customFormat="1" ht="12">
      <c r="A47" s="677" t="str">
        <f>+[254]PMT!B28</f>
        <v>MUNICIPIO DE CAUCASIA</v>
      </c>
      <c r="B47" s="676"/>
      <c r="C47" s="676"/>
      <c r="D47" s="676"/>
      <c r="E47" s="676"/>
    </row>
    <row r="48" spans="1:10" s="638" customFormat="1" ht="11.4"/>
  </sheetData>
  <mergeCells count="20">
    <mergeCell ref="A1:H1"/>
    <mergeCell ref="A2:H2"/>
    <mergeCell ref="A3:H3"/>
    <mergeCell ref="A4:D4"/>
    <mergeCell ref="A7:D7"/>
    <mergeCell ref="J9:J10"/>
    <mergeCell ref="B10:D10"/>
    <mergeCell ref="B11:D11"/>
    <mergeCell ref="B16:D16"/>
    <mergeCell ref="J16:J17"/>
    <mergeCell ref="B17:D17"/>
    <mergeCell ref="B9:D9"/>
    <mergeCell ref="B29:D29"/>
    <mergeCell ref="B30:D30"/>
    <mergeCell ref="B18:D18"/>
    <mergeCell ref="B19:D19"/>
    <mergeCell ref="B20:D20"/>
    <mergeCell ref="B21:D21"/>
    <mergeCell ref="B27:D27"/>
    <mergeCell ref="B28:D28"/>
  </mergeCells>
  <printOptions horizontalCentered="1" verticalCentered="1"/>
  <pageMargins left="0.70866141732283472" right="0.70866141732283472" top="0.74803149606299213" bottom="0.74803149606299213" header="0.31496062992125984" footer="0.31496062992125984"/>
  <pageSetup scale="73" orientation="portrait" r:id="rId1"/>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A11CC-5BD8-4A9D-8B80-2573F6312189}">
  <dimension ref="A1:H43"/>
  <sheetViews>
    <sheetView view="pageBreakPreview" topLeftCell="A25" zoomScale="94" zoomScaleNormal="94" zoomScaleSheetLayoutView="94" workbookViewId="0">
      <selection activeCell="D11" sqref="D11"/>
    </sheetView>
  </sheetViews>
  <sheetFormatPr baseColWidth="10" defaultRowHeight="14.4"/>
  <cols>
    <col min="1" max="1" width="16.33203125" customWidth="1"/>
    <col min="2" max="2" width="36" customWidth="1"/>
    <col min="5" max="5" width="18.21875" bestFit="1" customWidth="1"/>
    <col min="6" max="6" width="21.44140625" bestFit="1" customWidth="1"/>
    <col min="8" max="8" width="14.5546875" bestFit="1" customWidth="1"/>
  </cols>
  <sheetData>
    <row r="1" spans="1:6">
      <c r="A1" s="773"/>
      <c r="B1" s="774" t="s">
        <v>0</v>
      </c>
      <c r="C1" s="775"/>
      <c r="D1" s="775"/>
      <c r="E1" s="776" t="s">
        <v>1</v>
      </c>
      <c r="F1" s="777"/>
    </row>
    <row r="2" spans="1:6">
      <c r="A2" s="773"/>
      <c r="B2" s="775"/>
      <c r="C2" s="775"/>
      <c r="D2" s="775"/>
      <c r="E2" s="778" t="s">
        <v>2</v>
      </c>
      <c r="F2" s="779"/>
    </row>
    <row r="3" spans="1:6" ht="45.6" customHeight="1">
      <c r="A3" s="773"/>
      <c r="B3" s="775"/>
      <c r="C3" s="775"/>
      <c r="D3" s="775"/>
      <c r="E3" s="776" t="s">
        <v>3</v>
      </c>
      <c r="F3" s="780"/>
    </row>
    <row r="4" spans="1:6" ht="15.6">
      <c r="A4" s="203"/>
      <c r="B4" s="204"/>
      <c r="C4" s="204"/>
      <c r="D4" s="204"/>
      <c r="E4" s="205"/>
      <c r="F4" s="206"/>
    </row>
    <row r="5" spans="1:6" ht="15.6">
      <c r="A5" s="757" t="s">
        <v>4</v>
      </c>
      <c r="B5" s="758"/>
      <c r="C5" s="758"/>
      <c r="D5" s="758"/>
      <c r="E5" s="758"/>
      <c r="F5" s="759"/>
    </row>
    <row r="6" spans="1:6" ht="15.6">
      <c r="A6" s="757" t="s">
        <v>158</v>
      </c>
      <c r="B6" s="758"/>
      <c r="C6" s="758"/>
      <c r="D6" s="758"/>
      <c r="E6" s="758"/>
      <c r="F6" s="759"/>
    </row>
    <row r="7" spans="1:6" ht="15.6">
      <c r="A7" s="207" t="s">
        <v>5</v>
      </c>
      <c r="B7" s="760"/>
      <c r="C7" s="760"/>
      <c r="D7" s="760"/>
      <c r="E7" s="760"/>
      <c r="F7" s="761"/>
    </row>
    <row r="8" spans="1:6" ht="15.6">
      <c r="A8" s="762" t="s">
        <v>782</v>
      </c>
      <c r="B8" s="763"/>
      <c r="C8" s="763"/>
      <c r="D8" s="763"/>
      <c r="E8" s="763"/>
      <c r="F8" s="764"/>
    </row>
    <row r="9" spans="1:6">
      <c r="A9" s="1" t="s">
        <v>6</v>
      </c>
      <c r="B9" s="1" t="s">
        <v>7</v>
      </c>
      <c r="C9" s="2" t="s">
        <v>8</v>
      </c>
      <c r="D9" s="3" t="s">
        <v>9</v>
      </c>
      <c r="E9" s="4" t="s">
        <v>10</v>
      </c>
      <c r="F9" s="5" t="s">
        <v>11</v>
      </c>
    </row>
    <row r="10" spans="1:6">
      <c r="A10" s="339" t="s">
        <v>12</v>
      </c>
      <c r="B10" s="765" t="s">
        <v>171</v>
      </c>
      <c r="C10" s="765"/>
      <c r="D10" s="765"/>
      <c r="E10" s="765"/>
      <c r="F10" s="461">
        <f>SUM(F11:F11)</f>
        <v>14170168.87125</v>
      </c>
    </row>
    <row r="11" spans="1:6" ht="42">
      <c r="A11" s="6" t="s">
        <v>13</v>
      </c>
      <c r="B11" s="7" t="s">
        <v>772</v>
      </c>
      <c r="C11" s="8" t="s">
        <v>14</v>
      </c>
      <c r="D11" s="10">
        <f>393.47+428.4</f>
        <v>821.87</v>
      </c>
      <c r="E11" s="11">
        <f>+APU!I40</f>
        <v>17241.375</v>
      </c>
      <c r="F11" s="11">
        <f>D11*E11</f>
        <v>14170168.87125</v>
      </c>
    </row>
    <row r="12" spans="1:6">
      <c r="A12" s="340" t="s">
        <v>16</v>
      </c>
      <c r="B12" s="785" t="s">
        <v>15</v>
      </c>
      <c r="C12" s="785"/>
      <c r="D12" s="785"/>
      <c r="E12" s="785"/>
      <c r="F12" s="460">
        <f>SUM(F13)</f>
        <v>92196554.730000004</v>
      </c>
    </row>
    <row r="13" spans="1:6" ht="82.8">
      <c r="A13" s="6" t="s">
        <v>17</v>
      </c>
      <c r="B13" s="9" t="s">
        <v>777</v>
      </c>
      <c r="C13" s="8" t="s">
        <v>14</v>
      </c>
      <c r="D13" s="10">
        <f>393.47+428.4</f>
        <v>821.87</v>
      </c>
      <c r="E13" s="11">
        <f>APU!I247</f>
        <v>112179</v>
      </c>
      <c r="F13" s="90">
        <f>D13*E13</f>
        <v>92196554.730000004</v>
      </c>
    </row>
    <row r="14" spans="1:6">
      <c r="A14" s="340" t="s">
        <v>177</v>
      </c>
      <c r="B14" s="785" t="s">
        <v>179</v>
      </c>
      <c r="C14" s="785"/>
      <c r="D14" s="785"/>
      <c r="E14" s="785"/>
      <c r="F14" s="459">
        <f>SUM(F15:F21)</f>
        <v>71579060</v>
      </c>
    </row>
    <row r="15" spans="1:6" ht="55.8">
      <c r="A15" s="6" t="s">
        <v>178</v>
      </c>
      <c r="B15" s="248" t="s">
        <v>181</v>
      </c>
      <c r="C15" s="8" t="s">
        <v>8</v>
      </c>
      <c r="D15" s="8">
        <v>1</v>
      </c>
      <c r="E15" s="11">
        <f>APU!I461</f>
        <v>6896300</v>
      </c>
      <c r="F15" s="263">
        <f t="shared" ref="F15:F21" si="0">D15*E15</f>
        <v>6896300</v>
      </c>
    </row>
    <row r="16" spans="1:6" ht="28.2">
      <c r="A16" s="6" t="s">
        <v>180</v>
      </c>
      <c r="B16" s="582" t="s">
        <v>773</v>
      </c>
      <c r="C16" s="8" t="s">
        <v>8</v>
      </c>
      <c r="D16" s="8">
        <v>3</v>
      </c>
      <c r="E16" s="11">
        <f>APU!I514</f>
        <v>5099986</v>
      </c>
      <c r="F16" s="263">
        <f>D16*E16</f>
        <v>15299958</v>
      </c>
    </row>
    <row r="17" spans="1:8" ht="28.2">
      <c r="A17" s="6" t="s">
        <v>650</v>
      </c>
      <c r="B17" s="582" t="s">
        <v>774</v>
      </c>
      <c r="C17" s="8" t="s">
        <v>8</v>
      </c>
      <c r="D17" s="8">
        <v>6</v>
      </c>
      <c r="E17" s="11">
        <f>APU!I567</f>
        <v>3404723</v>
      </c>
      <c r="F17" s="263">
        <f t="shared" ref="F17" si="1">D17*E17</f>
        <v>20428338</v>
      </c>
    </row>
    <row r="18" spans="1:8" ht="42">
      <c r="A18" s="6" t="s">
        <v>655</v>
      </c>
      <c r="B18" s="248" t="s">
        <v>659</v>
      </c>
      <c r="C18" s="8" t="s">
        <v>8</v>
      </c>
      <c r="D18" s="8">
        <v>2</v>
      </c>
      <c r="E18" s="11">
        <f>APU!I620</f>
        <v>2187232</v>
      </c>
      <c r="F18" s="263">
        <f t="shared" si="0"/>
        <v>4374464</v>
      </c>
    </row>
    <row r="19" spans="1:8" ht="28.2">
      <c r="A19" s="6" t="s">
        <v>658</v>
      </c>
      <c r="B19" s="582" t="s">
        <v>526</v>
      </c>
      <c r="C19" s="455" t="s">
        <v>8</v>
      </c>
      <c r="D19" s="455">
        <v>30</v>
      </c>
      <c r="E19" s="456">
        <v>550000</v>
      </c>
      <c r="F19" s="457">
        <f t="shared" si="0"/>
        <v>16500000</v>
      </c>
    </row>
    <row r="20" spans="1:8" ht="31.2" customHeight="1">
      <c r="A20" s="6" t="s">
        <v>663</v>
      </c>
      <c r="B20" s="582" t="s">
        <v>768</v>
      </c>
      <c r="C20" s="455" t="s">
        <v>8</v>
      </c>
      <c r="D20" s="455">
        <v>12</v>
      </c>
      <c r="E20" s="456">
        <v>395000</v>
      </c>
      <c r="F20" s="457">
        <f t="shared" si="0"/>
        <v>4740000</v>
      </c>
    </row>
    <row r="21" spans="1:8" ht="42">
      <c r="A21" s="6" t="s">
        <v>664</v>
      </c>
      <c r="B21" s="582" t="s">
        <v>769</v>
      </c>
      <c r="C21" s="455" t="s">
        <v>229</v>
      </c>
      <c r="D21" s="455">
        <v>200</v>
      </c>
      <c r="E21" s="456">
        <v>16700</v>
      </c>
      <c r="F21" s="457">
        <f t="shared" si="0"/>
        <v>3340000</v>
      </c>
    </row>
    <row r="22" spans="1:8">
      <c r="A22" s="340" t="s">
        <v>527</v>
      </c>
      <c r="B22" s="766" t="s">
        <v>656</v>
      </c>
      <c r="C22" s="767"/>
      <c r="D22" s="767"/>
      <c r="E22" s="767"/>
      <c r="F22" s="462">
        <f>SUM(F23:F25)</f>
        <v>125858020.32083334</v>
      </c>
    </row>
    <row r="23" spans="1:8" ht="96.6">
      <c r="A23" s="454" t="s">
        <v>528</v>
      </c>
      <c r="B23" s="9" t="s">
        <v>529</v>
      </c>
      <c r="C23" s="455" t="s">
        <v>14</v>
      </c>
      <c r="D23" s="455">
        <v>3500</v>
      </c>
      <c r="E23" s="456">
        <f>APU!I723</f>
        <v>22701.721708333334</v>
      </c>
      <c r="F23" s="457">
        <f>D23*E23</f>
        <v>79456025.979166672</v>
      </c>
    </row>
    <row r="24" spans="1:8" ht="96.6">
      <c r="A24" s="6" t="s">
        <v>534</v>
      </c>
      <c r="B24" s="9" t="s">
        <v>653</v>
      </c>
      <c r="C24" s="8" t="s">
        <v>14</v>
      </c>
      <c r="D24" s="592">
        <v>2000</v>
      </c>
      <c r="E24" s="11">
        <f>APU!I763</f>
        <v>18195.900000000001</v>
      </c>
      <c r="F24" s="263">
        <f>D24*E24</f>
        <v>36391800</v>
      </c>
    </row>
    <row r="25" spans="1:8" ht="27.6">
      <c r="A25" s="454" t="s">
        <v>657</v>
      </c>
      <c r="B25" s="9" t="s">
        <v>775</v>
      </c>
      <c r="C25" s="8" t="s">
        <v>14</v>
      </c>
      <c r="D25" s="10">
        <v>250</v>
      </c>
      <c r="E25" s="11">
        <f>APU!I820</f>
        <v>40040.777366666669</v>
      </c>
      <c r="F25" s="263">
        <f>D25*E25</f>
        <v>10010194.341666667</v>
      </c>
    </row>
    <row r="26" spans="1:8">
      <c r="A26" s="340">
        <v>5</v>
      </c>
      <c r="B26" s="785" t="s">
        <v>778</v>
      </c>
      <c r="C26" s="785"/>
      <c r="D26" s="785"/>
      <c r="E26" s="785"/>
      <c r="F26" s="459">
        <f>SUM(F27:F27)</f>
        <v>231400000</v>
      </c>
    </row>
    <row r="27" spans="1:8" ht="28.8">
      <c r="A27" s="6" t="s">
        <v>536</v>
      </c>
      <c r="B27" s="482" t="s">
        <v>779</v>
      </c>
      <c r="C27" s="8" t="s">
        <v>14</v>
      </c>
      <c r="D27" s="10">
        <v>130</v>
      </c>
      <c r="E27" s="11">
        <v>1780000</v>
      </c>
      <c r="F27" s="263">
        <f>D27*E27</f>
        <v>231400000</v>
      </c>
    </row>
    <row r="28" spans="1:8" ht="15.6">
      <c r="A28" s="769" t="s">
        <v>102</v>
      </c>
      <c r="B28" s="770"/>
      <c r="C28" s="770"/>
      <c r="D28" s="771"/>
      <c r="E28" s="91"/>
      <c r="F28" s="91">
        <f>F22+F14+F12+F10+F26</f>
        <v>535203803.92208332</v>
      </c>
    </row>
    <row r="29" spans="1:8" ht="15.6">
      <c r="A29" s="769" t="s">
        <v>103</v>
      </c>
      <c r="B29" s="770"/>
      <c r="C29" s="770"/>
      <c r="D29" s="771"/>
      <c r="E29" s="581">
        <v>0.28000000000000003</v>
      </c>
      <c r="F29" s="92">
        <f>ROUND(F28*E29,0)</f>
        <v>149857065</v>
      </c>
    </row>
    <row r="30" spans="1:8" ht="15.6">
      <c r="A30" s="769" t="s">
        <v>104</v>
      </c>
      <c r="B30" s="770"/>
      <c r="C30" s="770"/>
      <c r="D30" s="771"/>
      <c r="E30" s="93">
        <f>+AU!D44</f>
        <v>0.05</v>
      </c>
      <c r="F30" s="92">
        <f>ROUND(F28*E30,0)</f>
        <v>26760190</v>
      </c>
      <c r="H30" s="348"/>
    </row>
    <row r="31" spans="1:8" ht="15.6">
      <c r="A31" s="769" t="s">
        <v>105</v>
      </c>
      <c r="B31" s="770"/>
      <c r="C31" s="770"/>
      <c r="D31" s="771"/>
      <c r="E31" s="94"/>
      <c r="F31" s="91">
        <f>SUM(F28:F30)</f>
        <v>711821058.92208338</v>
      </c>
      <c r="H31" s="349"/>
    </row>
    <row r="32" spans="1:8" ht="15.6">
      <c r="A32" s="476"/>
      <c r="B32" s="479"/>
      <c r="C32" s="476"/>
      <c r="D32" s="476"/>
      <c r="E32" s="477"/>
      <c r="F32" s="478"/>
      <c r="H32" s="349"/>
    </row>
    <row r="33" spans="1:6">
      <c r="B33" s="474"/>
      <c r="E33" s="475"/>
    </row>
    <row r="35" spans="1:6">
      <c r="E35" s="475"/>
    </row>
    <row r="37" spans="1:6" ht="15.6">
      <c r="A37" s="208"/>
      <c r="B37" s="480"/>
      <c r="C37" s="210"/>
      <c r="D37" s="209"/>
      <c r="E37" s="211"/>
      <c r="F37" s="95"/>
    </row>
    <row r="38" spans="1:6" ht="17.399999999999999">
      <c r="A38" s="212"/>
      <c r="B38" s="215" t="s">
        <v>175</v>
      </c>
      <c r="C38" s="216"/>
      <c r="D38" s="213"/>
      <c r="E38" s="214"/>
      <c r="F38" s="95"/>
    </row>
    <row r="39" spans="1:6" ht="17.399999999999999">
      <c r="A39" s="97"/>
      <c r="B39" s="98" t="s">
        <v>649</v>
      </c>
      <c r="C39" s="97"/>
      <c r="D39" s="97"/>
      <c r="E39" s="97"/>
      <c r="F39" s="97"/>
    </row>
    <row r="40" spans="1:6">
      <c r="A40" s="152"/>
      <c r="B40" s="245" t="s">
        <v>84</v>
      </c>
      <c r="C40" s="772" t="s">
        <v>85</v>
      </c>
      <c r="D40" s="772"/>
      <c r="E40" s="756" t="s">
        <v>86</v>
      </c>
      <c r="F40" s="756"/>
    </row>
    <row r="41" spans="1:6" ht="25.2" customHeight="1">
      <c r="A41" s="153" t="s">
        <v>87</v>
      </c>
      <c r="B41" s="154" t="s">
        <v>174</v>
      </c>
      <c r="C41" s="753" t="s">
        <v>107</v>
      </c>
      <c r="D41" s="753"/>
      <c r="E41" s="754"/>
      <c r="F41" s="755"/>
    </row>
    <row r="42" spans="1:6" ht="35.4" customHeight="1">
      <c r="A42" s="153" t="s">
        <v>88</v>
      </c>
      <c r="B42" s="154" t="str">
        <f>B38</f>
        <v xml:space="preserve">OSCAR SANTANA MAZO </v>
      </c>
      <c r="C42" s="753" t="str">
        <f>B39</f>
        <v xml:space="preserve">Profesional universitario </v>
      </c>
      <c r="D42" s="753"/>
      <c r="E42" s="754"/>
      <c r="F42" s="755"/>
    </row>
    <row r="43" spans="1:6" ht="32.4" customHeight="1">
      <c r="A43" s="753" t="s">
        <v>89</v>
      </c>
      <c r="B43" s="753"/>
      <c r="C43" s="753"/>
      <c r="D43" s="753"/>
      <c r="E43" s="753"/>
      <c r="F43" s="753"/>
    </row>
  </sheetData>
  <mergeCells count="25">
    <mergeCell ref="A5:F5"/>
    <mergeCell ref="A1:A3"/>
    <mergeCell ref="B1:D3"/>
    <mergeCell ref="E1:F1"/>
    <mergeCell ref="E2:F2"/>
    <mergeCell ref="E3:F3"/>
    <mergeCell ref="A6:F6"/>
    <mergeCell ref="B7:F7"/>
    <mergeCell ref="A8:F8"/>
    <mergeCell ref="A28:D28"/>
    <mergeCell ref="A29:D29"/>
    <mergeCell ref="B14:E14"/>
    <mergeCell ref="B12:E12"/>
    <mergeCell ref="B10:E10"/>
    <mergeCell ref="B22:E22"/>
    <mergeCell ref="B26:E26"/>
    <mergeCell ref="A30:D30"/>
    <mergeCell ref="A31:D31"/>
    <mergeCell ref="C42:D42"/>
    <mergeCell ref="E42:F42"/>
    <mergeCell ref="A43:F43"/>
    <mergeCell ref="C40:D40"/>
    <mergeCell ref="E40:F40"/>
    <mergeCell ref="C41:D41"/>
    <mergeCell ref="E41:F41"/>
  </mergeCells>
  <phoneticPr fontId="9" type="noConversion"/>
  <pageMargins left="0.7" right="0.7" top="0.75" bottom="0.75" header="0.3" footer="0.3"/>
  <pageSetup paperSize="9" scale="6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14B0D-317F-4FAD-AF39-8906BFBBF0FF}">
  <dimension ref="A1:M53"/>
  <sheetViews>
    <sheetView view="pageBreakPreview" topLeftCell="A31" zoomScale="90" zoomScaleNormal="100" zoomScaleSheetLayoutView="100" workbookViewId="0">
      <selection activeCell="A50" sqref="A50"/>
    </sheetView>
  </sheetViews>
  <sheetFormatPr baseColWidth="10" defaultRowHeight="14.4"/>
  <cols>
    <col min="3" max="3" width="23.33203125" customWidth="1"/>
    <col min="6" max="6" width="14.88671875" bestFit="1" customWidth="1"/>
    <col min="8" max="8" width="14" bestFit="1" customWidth="1"/>
    <col min="9" max="9" width="18.6640625" bestFit="1" customWidth="1"/>
    <col min="10" max="10" width="19.88671875" bestFit="1" customWidth="1"/>
    <col min="13" max="13" width="17.5546875" bestFit="1" customWidth="1"/>
  </cols>
  <sheetData>
    <row r="1" spans="1:10" ht="15.6">
      <c r="A1" s="981" t="s">
        <v>56</v>
      </c>
      <c r="B1" s="981"/>
      <c r="C1" s="981"/>
      <c r="D1" s="981"/>
      <c r="E1" s="981"/>
      <c r="F1" s="981"/>
      <c r="G1" s="981"/>
      <c r="H1" s="981"/>
      <c r="I1" s="981"/>
      <c r="J1" s="981"/>
    </row>
    <row r="2" spans="1:10" ht="15.6">
      <c r="A2" s="981" t="s">
        <v>57</v>
      </c>
      <c r="B2" s="981"/>
      <c r="C2" s="981"/>
      <c r="D2" s="981"/>
      <c r="E2" s="981"/>
      <c r="F2" s="981"/>
      <c r="G2" s="981"/>
      <c r="H2" s="981"/>
      <c r="I2" s="981"/>
      <c r="J2" s="981"/>
    </row>
    <row r="3" spans="1:10" ht="15.6">
      <c r="A3" s="981" t="s">
        <v>4</v>
      </c>
      <c r="B3" s="981"/>
      <c r="C3" s="981"/>
      <c r="D3" s="981"/>
      <c r="E3" s="981"/>
      <c r="F3" s="981"/>
      <c r="G3" s="981"/>
      <c r="H3" s="981"/>
      <c r="I3" s="981"/>
      <c r="J3" s="981"/>
    </row>
    <row r="4" spans="1:10" ht="15.6">
      <c r="A4" s="981" t="s">
        <v>109</v>
      </c>
      <c r="B4" s="981"/>
      <c r="C4" s="981"/>
      <c r="D4" s="981"/>
      <c r="E4" s="981"/>
      <c r="F4" s="981"/>
      <c r="G4" s="981"/>
      <c r="H4" s="981"/>
      <c r="I4" s="981"/>
      <c r="J4" s="981"/>
    </row>
    <row r="5" spans="1:10" ht="15.6">
      <c r="A5" s="101"/>
      <c r="B5" s="101"/>
      <c r="C5" s="101"/>
      <c r="D5" s="101"/>
      <c r="E5" s="101"/>
      <c r="F5" s="101"/>
      <c r="G5" s="101"/>
      <c r="H5" s="101"/>
      <c r="I5" s="101"/>
      <c r="J5" s="101"/>
    </row>
    <row r="6" spans="1:10" ht="15.6">
      <c r="A6" s="102" t="s">
        <v>5</v>
      </c>
      <c r="B6" s="101"/>
      <c r="C6" s="101"/>
      <c r="D6" s="101"/>
      <c r="E6" s="101"/>
      <c r="F6" s="101"/>
      <c r="G6" s="101"/>
      <c r="H6" s="101"/>
      <c r="I6" s="101"/>
      <c r="J6" s="101"/>
    </row>
    <row r="7" spans="1:10" ht="46.5" customHeight="1">
      <c r="A7" s="982" t="str">
        <f>Presupuesto!A8</f>
        <v xml:space="preserve">ADECUCACION CIUDADELA EDUCATIVA DEL MUNICIPIO DE CAUCASIA DEPARTAMENTO DE ANTIOQUIA </v>
      </c>
      <c r="B7" s="982"/>
      <c r="C7" s="982"/>
      <c r="D7" s="982"/>
      <c r="E7" s="982"/>
      <c r="F7" s="982"/>
      <c r="G7" s="982"/>
      <c r="H7" s="982"/>
      <c r="I7" s="982"/>
      <c r="J7" s="982"/>
    </row>
    <row r="8" spans="1:10">
      <c r="A8" s="980" t="s">
        <v>110</v>
      </c>
      <c r="B8" s="980"/>
      <c r="C8" s="980"/>
      <c r="D8" s="980"/>
      <c r="E8" s="980"/>
      <c r="F8" s="980"/>
      <c r="G8" s="980"/>
      <c r="H8" s="980"/>
      <c r="I8" s="980"/>
      <c r="J8" s="980"/>
    </row>
    <row r="9" spans="1:10">
      <c r="A9" s="980"/>
      <c r="B9" s="980"/>
      <c r="C9" s="980"/>
      <c r="D9" s="980"/>
      <c r="E9" s="980"/>
      <c r="F9" s="980"/>
      <c r="G9" s="980"/>
      <c r="H9" s="980"/>
      <c r="I9" s="980"/>
      <c r="J9" s="980"/>
    </row>
    <row r="10" spans="1:10" ht="15.6">
      <c r="A10" s="103"/>
      <c r="B10" s="104"/>
      <c r="C10" s="104"/>
      <c r="D10" s="104"/>
      <c r="E10" s="103"/>
      <c r="F10" s="103"/>
      <c r="G10" s="105" t="s">
        <v>781</v>
      </c>
      <c r="H10" s="106"/>
      <c r="I10" s="107"/>
      <c r="J10" s="108">
        <f>'PRESUPUESTO DEF'!F32</f>
        <v>237248654.99999985</v>
      </c>
    </row>
    <row r="11" spans="1:10" ht="15.6">
      <c r="A11" s="109"/>
      <c r="B11" s="110" t="s">
        <v>7</v>
      </c>
      <c r="C11" s="111"/>
      <c r="D11" s="112" t="s">
        <v>111</v>
      </c>
      <c r="E11" s="112" t="s">
        <v>112</v>
      </c>
      <c r="F11" s="112" t="s">
        <v>113</v>
      </c>
      <c r="G11" s="112" t="s">
        <v>114</v>
      </c>
      <c r="H11" s="112" t="s">
        <v>53</v>
      </c>
      <c r="I11" s="112" t="s">
        <v>53</v>
      </c>
      <c r="J11" s="112" t="s">
        <v>48</v>
      </c>
    </row>
    <row r="12" spans="1:10" ht="15.6">
      <c r="A12" s="113"/>
      <c r="B12" s="114"/>
      <c r="C12" s="115"/>
      <c r="D12" s="113"/>
      <c r="E12" s="116" t="s">
        <v>115</v>
      </c>
      <c r="F12" s="113"/>
      <c r="G12" s="113"/>
      <c r="H12" s="116" t="s">
        <v>113</v>
      </c>
      <c r="I12" s="113"/>
      <c r="J12" s="117"/>
    </row>
    <row r="13" spans="1:10" ht="15.6">
      <c r="A13" s="959">
        <v>1</v>
      </c>
      <c r="B13" s="971" t="s">
        <v>116</v>
      </c>
      <c r="C13" s="972"/>
      <c r="D13" s="972"/>
      <c r="E13" s="972"/>
      <c r="F13" s="972"/>
      <c r="G13" s="972"/>
      <c r="H13" s="973"/>
      <c r="I13" s="118">
        <f>SUM(I14:I14)</f>
        <v>0</v>
      </c>
      <c r="J13" s="119">
        <f>I13/Presupuesto!F28</f>
        <v>0</v>
      </c>
    </row>
    <row r="14" spans="1:10" ht="15.6">
      <c r="A14" s="974"/>
      <c r="B14" s="105" t="s">
        <v>117</v>
      </c>
      <c r="C14" s="106"/>
      <c r="D14" s="120"/>
      <c r="E14" s="120"/>
      <c r="F14" s="120"/>
      <c r="G14" s="120"/>
      <c r="H14" s="120"/>
      <c r="I14" s="121">
        <v>0</v>
      </c>
      <c r="J14" s="119"/>
    </row>
    <row r="15" spans="1:10" ht="15.6">
      <c r="A15" s="959">
        <v>2</v>
      </c>
      <c r="B15" s="971" t="s">
        <v>118</v>
      </c>
      <c r="C15" s="972"/>
      <c r="D15" s="972"/>
      <c r="E15" s="972"/>
      <c r="F15" s="972"/>
      <c r="G15" s="972"/>
      <c r="H15" s="973"/>
      <c r="I15" s="122">
        <f>SUM(H16:H17)</f>
        <v>15439698.487500001</v>
      </c>
      <c r="J15" s="123">
        <f>+I15/J10</f>
        <v>6.5078128630486912E-2</v>
      </c>
    </row>
    <row r="16" spans="1:10" ht="15.6">
      <c r="A16" s="960"/>
      <c r="B16" s="969" t="s">
        <v>763</v>
      </c>
      <c r="C16" s="970"/>
      <c r="D16" s="124">
        <v>1</v>
      </c>
      <c r="E16" s="124">
        <v>1.5</v>
      </c>
      <c r="F16" s="125">
        <f>'SALARIOS Y PRESTACIONES '!D16</f>
        <v>5252715</v>
      </c>
      <c r="G16" s="447">
        <f>'SALARIOS Y PRESTACIONES '!D29</f>
        <v>1.4479333544652622</v>
      </c>
      <c r="H16" s="126">
        <f>F16*G16*E16*D16</f>
        <v>11408371.875</v>
      </c>
      <c r="I16" s="127"/>
      <c r="J16" s="128"/>
    </row>
    <row r="17" spans="1:13" ht="15.6">
      <c r="A17" s="974"/>
      <c r="B17" s="969" t="s">
        <v>648</v>
      </c>
      <c r="C17" s="970"/>
      <c r="D17" s="124">
        <v>0.5</v>
      </c>
      <c r="E17" s="124">
        <v>1.5</v>
      </c>
      <c r="F17" s="125">
        <f>'SALARIOS Y PRESTACIONES '!J42</f>
        <v>3706967</v>
      </c>
      <c r="G17" s="120">
        <f>'SALARIOS Y PRESTACIONES '!J55</f>
        <v>1.45</v>
      </c>
      <c r="H17" s="126">
        <f>F17*G17*E17*D17</f>
        <v>4031326.6124999998</v>
      </c>
      <c r="I17" s="127"/>
      <c r="J17" s="128"/>
    </row>
    <row r="18" spans="1:13" ht="15.6">
      <c r="A18" s="959">
        <v>3</v>
      </c>
      <c r="B18" s="961" t="s">
        <v>119</v>
      </c>
      <c r="C18" s="962"/>
      <c r="D18" s="962"/>
      <c r="E18" s="962"/>
      <c r="F18" s="962"/>
      <c r="G18" s="962"/>
      <c r="H18" s="963"/>
      <c r="I18" s="122">
        <f>SUM(I19:I19)</f>
        <v>0</v>
      </c>
      <c r="J18" s="129">
        <f>I18/J10</f>
        <v>0</v>
      </c>
    </row>
    <row r="19" spans="1:13" ht="15.6">
      <c r="A19" s="974"/>
      <c r="B19" s="978"/>
      <c r="C19" s="979"/>
      <c r="D19" s="120"/>
      <c r="E19" s="120"/>
      <c r="F19" s="120"/>
      <c r="G19" s="125"/>
      <c r="H19" s="130"/>
      <c r="I19" s="121">
        <f>J10*H19</f>
        <v>0</v>
      </c>
      <c r="J19" s="129"/>
    </row>
    <row r="20" spans="1:13" ht="15.6">
      <c r="A20" s="959">
        <v>4</v>
      </c>
      <c r="B20" s="975" t="s">
        <v>120</v>
      </c>
      <c r="C20" s="976"/>
      <c r="D20" s="976"/>
      <c r="E20" s="976"/>
      <c r="F20" s="976"/>
      <c r="G20" s="976"/>
      <c r="H20" s="977"/>
      <c r="I20" s="122">
        <f>SUM(H21:H21)</f>
        <v>0</v>
      </c>
      <c r="J20" s="123">
        <f>I20/J10</f>
        <v>0</v>
      </c>
    </row>
    <row r="21" spans="1:13" ht="15.6">
      <c r="A21" s="960"/>
      <c r="B21" s="969"/>
      <c r="C21" s="970"/>
      <c r="D21" s="124"/>
      <c r="E21" s="124"/>
      <c r="F21" s="125"/>
      <c r="G21" s="120"/>
      <c r="H21" s="126"/>
      <c r="I21" s="127"/>
      <c r="J21" s="128"/>
    </row>
    <row r="22" spans="1:13" ht="15.6">
      <c r="A22" s="959">
        <v>5</v>
      </c>
      <c r="B22" s="975" t="s">
        <v>121</v>
      </c>
      <c r="C22" s="976"/>
      <c r="D22" s="976"/>
      <c r="E22" s="976"/>
      <c r="F22" s="976"/>
      <c r="G22" s="976"/>
      <c r="H22" s="977"/>
      <c r="I22" s="122">
        <f>SUM(H23:H24)</f>
        <v>0</v>
      </c>
      <c r="J22" s="123">
        <f>I22/J10</f>
        <v>0</v>
      </c>
    </row>
    <row r="23" spans="1:13" ht="15.6">
      <c r="A23" s="960"/>
      <c r="B23" s="969" t="s">
        <v>122</v>
      </c>
      <c r="C23" s="970"/>
      <c r="D23" s="124"/>
      <c r="E23" s="124"/>
      <c r="F23" s="125"/>
      <c r="G23" s="120"/>
      <c r="H23" s="126"/>
      <c r="I23" s="127"/>
      <c r="J23" s="128"/>
    </row>
    <row r="24" spans="1:13" ht="15.6">
      <c r="A24" s="974"/>
      <c r="B24" s="969"/>
      <c r="C24" s="970"/>
      <c r="D24" s="124"/>
      <c r="E24" s="124"/>
      <c r="F24" s="125"/>
      <c r="G24" s="120"/>
      <c r="H24" s="126"/>
      <c r="I24" s="127"/>
      <c r="J24" s="128"/>
      <c r="M24" s="156">
        <f>200000-M37</f>
        <v>708233.4945999831</v>
      </c>
    </row>
    <row r="25" spans="1:13" ht="15.6">
      <c r="A25" s="959">
        <v>6</v>
      </c>
      <c r="B25" s="961" t="s">
        <v>123</v>
      </c>
      <c r="C25" s="962"/>
      <c r="D25" s="962"/>
      <c r="E25" s="962"/>
      <c r="F25" s="962"/>
      <c r="G25" s="962"/>
      <c r="H25" s="963"/>
      <c r="I25" s="131">
        <f>SUM(H26:H27)</f>
        <v>0</v>
      </c>
      <c r="J25" s="129">
        <f>I25/J10</f>
        <v>0</v>
      </c>
    </row>
    <row r="26" spans="1:13" ht="15.6">
      <c r="A26" s="960"/>
      <c r="B26" s="969" t="s">
        <v>124</v>
      </c>
      <c r="C26" s="970"/>
      <c r="D26" s="124">
        <v>0</v>
      </c>
      <c r="E26" s="124">
        <v>0</v>
      </c>
      <c r="F26" s="125">
        <v>0</v>
      </c>
      <c r="G26" s="120"/>
      <c r="H26" s="126">
        <v>0</v>
      </c>
      <c r="I26" s="121"/>
      <c r="J26" s="128"/>
    </row>
    <row r="27" spans="1:13" ht="15.6">
      <c r="A27" s="974"/>
      <c r="B27" s="969"/>
      <c r="C27" s="970"/>
      <c r="D27" s="124"/>
      <c r="E27" s="124"/>
      <c r="F27" s="125"/>
      <c r="G27" s="120"/>
      <c r="H27" s="126"/>
      <c r="I27" s="121"/>
      <c r="J27" s="128"/>
    </row>
    <row r="28" spans="1:13" ht="15.6">
      <c r="A28" s="959">
        <v>7</v>
      </c>
      <c r="B28" s="966" t="s">
        <v>125</v>
      </c>
      <c r="C28" s="967"/>
      <c r="D28" s="967"/>
      <c r="E28" s="967"/>
      <c r="F28" s="967"/>
      <c r="G28" s="967"/>
      <c r="H28" s="968"/>
      <c r="I28" s="131">
        <f>SUM(I29:I29)</f>
        <v>0</v>
      </c>
      <c r="J28" s="132">
        <f>I28/Presupuesto!F28</f>
        <v>0</v>
      </c>
    </row>
    <row r="29" spans="1:13" ht="15.6">
      <c r="A29" s="960"/>
      <c r="B29" s="969" t="s">
        <v>126</v>
      </c>
      <c r="C29" s="970"/>
      <c r="D29" s="120"/>
      <c r="E29" s="124"/>
      <c r="F29" s="120"/>
      <c r="G29" s="120"/>
      <c r="H29" s="130"/>
      <c r="I29" s="127">
        <v>0</v>
      </c>
      <c r="J29" s="129"/>
    </row>
    <row r="30" spans="1:13" ht="15.6">
      <c r="A30" s="959">
        <v>8</v>
      </c>
      <c r="B30" s="971" t="s">
        <v>127</v>
      </c>
      <c r="C30" s="972"/>
      <c r="D30" s="972"/>
      <c r="E30" s="972"/>
      <c r="F30" s="972"/>
      <c r="G30" s="972"/>
      <c r="H30" s="973"/>
      <c r="I30" s="131">
        <f>SUM(I31:I31)</f>
        <v>1579709.0658999996</v>
      </c>
      <c r="J30" s="129">
        <f>I30/J10</f>
        <v>6.6584531992394252E-3</v>
      </c>
    </row>
    <row r="31" spans="1:13" ht="15.6">
      <c r="A31" s="960"/>
      <c r="B31" s="964" t="s">
        <v>128</v>
      </c>
      <c r="C31" s="965"/>
      <c r="D31" s="120"/>
      <c r="E31" s="120"/>
      <c r="F31" s="120"/>
      <c r="G31" s="120"/>
      <c r="H31" s="126"/>
      <c r="I31" s="127">
        <f>'POLIZAS OBRA'!G22</f>
        <v>1579709.0658999996</v>
      </c>
      <c r="J31" s="128"/>
    </row>
    <row r="32" spans="1:13" ht="15.6">
      <c r="A32" s="959">
        <v>9</v>
      </c>
      <c r="B32" s="961" t="s">
        <v>129</v>
      </c>
      <c r="C32" s="962"/>
      <c r="D32" s="962"/>
      <c r="E32" s="962"/>
      <c r="F32" s="962"/>
      <c r="G32" s="962"/>
      <c r="H32" s="963"/>
      <c r="I32" s="131">
        <f>SUM(I33:I38)</f>
        <v>53646955.451999977</v>
      </c>
      <c r="J32" s="129">
        <f>I32/J10</f>
        <v>0.22612122059027062</v>
      </c>
      <c r="M32" s="155">
        <f>+J10*0.3</f>
        <v>71174596.499999955</v>
      </c>
    </row>
    <row r="33" spans="1:13" ht="15.6">
      <c r="A33" s="960"/>
      <c r="B33" s="964" t="s">
        <v>130</v>
      </c>
      <c r="C33" s="965"/>
      <c r="D33" s="120"/>
      <c r="E33" s="120"/>
      <c r="F33" s="120"/>
      <c r="G33" s="120"/>
      <c r="H33" s="133">
        <v>1.4999999999999999E-2</v>
      </c>
      <c r="I33" s="135">
        <f>H33*'PRESUPUESTO DEF'!F36</f>
        <v>4967310.6899999976</v>
      </c>
      <c r="J33" s="134"/>
      <c r="M33" s="201">
        <f>+I32+I30+I28+I25+I22+I20+I18+I15+I13</f>
        <v>70666363.005399972</v>
      </c>
    </row>
    <row r="34" spans="1:13" ht="15.6">
      <c r="A34" s="960"/>
      <c r="B34" s="964" t="s">
        <v>131</v>
      </c>
      <c r="C34" s="965"/>
      <c r="D34" s="120"/>
      <c r="E34" s="120"/>
      <c r="F34" s="120"/>
      <c r="G34" s="120"/>
      <c r="H34" s="133">
        <v>0.04</v>
      </c>
      <c r="I34" s="135">
        <f>H34*'PRESUPUESTO DEF'!F36</f>
        <v>13246161.839999996</v>
      </c>
      <c r="J34" s="134"/>
    </row>
    <row r="35" spans="1:13" ht="15.6">
      <c r="A35" s="960"/>
      <c r="B35" s="964" t="s">
        <v>132</v>
      </c>
      <c r="C35" s="965"/>
      <c r="D35" s="120"/>
      <c r="E35" s="120"/>
      <c r="F35" s="120"/>
      <c r="G35" s="120"/>
      <c r="H35" s="133">
        <v>1.2E-2</v>
      </c>
      <c r="I35" s="135">
        <f>H35*'PRESUPUESTO DEF'!F36</f>
        <v>3973848.5519999987</v>
      </c>
      <c r="J35" s="134"/>
    </row>
    <row r="36" spans="1:13" ht="15.6">
      <c r="A36" s="960"/>
      <c r="B36" s="964" t="s">
        <v>133</v>
      </c>
      <c r="C36" s="965"/>
      <c r="D36" s="120"/>
      <c r="E36" s="120"/>
      <c r="F36" s="120"/>
      <c r="G36" s="120"/>
      <c r="H36" s="133">
        <v>2.5000000000000001E-2</v>
      </c>
      <c r="I36" s="135">
        <f>H36*'PRESUPUESTO DEF'!F36</f>
        <v>8278851.1499999976</v>
      </c>
      <c r="J36" s="134"/>
    </row>
    <row r="37" spans="1:13" ht="15.6">
      <c r="A37" s="960"/>
      <c r="B37" s="964" t="s">
        <v>143</v>
      </c>
      <c r="C37" s="965"/>
      <c r="D37" s="120"/>
      <c r="E37" s="120"/>
      <c r="F37" s="120"/>
      <c r="G37" s="120"/>
      <c r="H37" s="133">
        <v>0.05</v>
      </c>
      <c r="I37" s="135">
        <f>H37*'PRESUPUESTO DEF'!F36</f>
        <v>16557702.299999995</v>
      </c>
      <c r="J37" s="134"/>
      <c r="M37" s="160">
        <f>+M33-M32</f>
        <v>-508233.4945999831</v>
      </c>
    </row>
    <row r="38" spans="1:13" ht="15.6">
      <c r="A38" s="483"/>
      <c r="B38" s="964" t="s">
        <v>771</v>
      </c>
      <c r="C38" s="965"/>
      <c r="D38" s="120"/>
      <c r="E38" s="120"/>
      <c r="F38" s="120"/>
      <c r="G38" s="120"/>
      <c r="H38" s="133">
        <v>0.02</v>
      </c>
      <c r="I38" s="135">
        <f>H38*'PRESUPUESTO DEF'!F36</f>
        <v>6623080.9199999981</v>
      </c>
      <c r="J38" s="134"/>
      <c r="M38" s="160"/>
    </row>
    <row r="39" spans="1:13" ht="15.6">
      <c r="A39" s="954"/>
      <c r="B39" s="136" t="s">
        <v>134</v>
      </c>
      <c r="C39" s="137"/>
      <c r="D39" s="120"/>
      <c r="E39" s="120"/>
      <c r="F39" s="120"/>
      <c r="G39" s="120"/>
      <c r="H39" s="247"/>
      <c r="I39" s="138"/>
      <c r="J39" s="599">
        <f>SUM(J13:J37)</f>
        <v>0.29785780241999693</v>
      </c>
    </row>
    <row r="40" spans="1:13" ht="15.6">
      <c r="A40" s="954"/>
      <c r="B40" s="140" t="s">
        <v>135</v>
      </c>
      <c r="C40" s="141"/>
      <c r="D40" s="142"/>
      <c r="E40" s="142"/>
      <c r="F40" s="142"/>
      <c r="G40" s="142"/>
      <c r="H40" s="143"/>
      <c r="I40" s="144"/>
      <c r="J40" s="145">
        <v>0.05</v>
      </c>
    </row>
    <row r="41" spans="1:13" ht="15.6">
      <c r="A41" s="955"/>
      <c r="B41" s="956" t="s">
        <v>136</v>
      </c>
      <c r="C41" s="957"/>
      <c r="D41" s="957"/>
      <c r="E41" s="957"/>
      <c r="F41" s="957"/>
      <c r="G41" s="957"/>
      <c r="H41" s="957"/>
      <c r="I41" s="958"/>
      <c r="J41" s="599">
        <f>SUM(J39:J40)</f>
        <v>0.34785780241999692</v>
      </c>
    </row>
    <row r="42" spans="1:13" ht="15.6">
      <c r="A42" s="104"/>
      <c r="B42" s="103"/>
      <c r="C42" s="104"/>
      <c r="D42" s="104"/>
      <c r="E42" s="146"/>
      <c r="F42" s="147"/>
      <c r="G42" s="148"/>
      <c r="H42" s="104"/>
      <c r="I42" s="149"/>
      <c r="J42" s="104"/>
    </row>
    <row r="43" spans="1:13" ht="15.6">
      <c r="A43" s="104"/>
      <c r="B43" s="150" t="s">
        <v>137</v>
      </c>
      <c r="C43" s="151"/>
      <c r="D43" s="599">
        <f>+J39</f>
        <v>0.29785780241999693</v>
      </c>
      <c r="E43" s="146"/>
      <c r="F43" s="146"/>
      <c r="G43" s="104"/>
      <c r="H43" s="104"/>
      <c r="I43" s="149"/>
      <c r="J43" s="104"/>
    </row>
    <row r="44" spans="1:13" ht="15.6">
      <c r="A44" s="104"/>
      <c r="B44" s="150" t="s">
        <v>104</v>
      </c>
      <c r="C44" s="151"/>
      <c r="D44" s="139">
        <f>J40</f>
        <v>0.05</v>
      </c>
      <c r="E44" s="146"/>
      <c r="F44" s="146"/>
      <c r="G44" s="104"/>
      <c r="H44" s="104"/>
      <c r="I44" s="104"/>
      <c r="J44" s="104"/>
    </row>
    <row r="46" spans="1:13">
      <c r="A46" s="950"/>
      <c r="B46" s="950"/>
      <c r="C46" s="950"/>
      <c r="D46" s="950"/>
    </row>
    <row r="47" spans="1:13">
      <c r="A47" s="951"/>
      <c r="B47" s="951"/>
      <c r="C47" s="951"/>
      <c r="D47" s="951"/>
    </row>
    <row r="48" spans="1:13" ht="17.399999999999999">
      <c r="A48" s="96" t="str">
        <f>'PRESUPUESTO DEF'!B45</f>
        <v>MANUEL ANGEL MUÑOZ PEREZ</v>
      </c>
      <c r="B48" s="157"/>
      <c r="C48" s="158"/>
      <c r="E48" s="159"/>
      <c r="F48" s="95"/>
    </row>
    <row r="49" spans="1:8" ht="17.399999999999999">
      <c r="A49" s="98" t="str">
        <f>'PRESUPUESTO DEF'!B46</f>
        <v>DIRECTOR DE OBRAS PUBLICAS</v>
      </c>
      <c r="B49" s="97"/>
      <c r="C49" s="97"/>
      <c r="E49" s="97"/>
      <c r="F49" s="97"/>
    </row>
    <row r="50" spans="1:8">
      <c r="A50" s="152"/>
      <c r="B50" s="772" t="s">
        <v>84</v>
      </c>
      <c r="C50" s="772"/>
      <c r="D50" s="772"/>
      <c r="E50" s="772" t="s">
        <v>85</v>
      </c>
      <c r="F50" s="772"/>
      <c r="G50" s="754" t="s">
        <v>86</v>
      </c>
      <c r="H50" s="755"/>
    </row>
    <row r="51" spans="1:8" ht="22.8" customHeight="1">
      <c r="A51" s="153" t="s">
        <v>144</v>
      </c>
      <c r="B51" s="953" t="str">
        <f>+'presupuesto completo '!B32</f>
        <v xml:space="preserve">JEFFERSON CAMILO PRECIADO </v>
      </c>
      <c r="C51" s="953"/>
      <c r="D51" s="953"/>
      <c r="E51" s="753" t="s">
        <v>107</v>
      </c>
      <c r="F51" s="753"/>
      <c r="G51" s="754"/>
      <c r="H51" s="755"/>
    </row>
    <row r="52" spans="1:8" ht="26.4" customHeight="1">
      <c r="A52" s="153" t="s">
        <v>154</v>
      </c>
      <c r="B52" s="953" t="str">
        <f>A48</f>
        <v>MANUEL ANGEL MUÑOZ PEREZ</v>
      </c>
      <c r="C52" s="953"/>
      <c r="D52" s="953"/>
      <c r="E52" s="753" t="str">
        <f>A49</f>
        <v>DIRECTOR DE OBRAS PUBLICAS</v>
      </c>
      <c r="F52" s="753"/>
      <c r="G52" s="754"/>
      <c r="H52" s="755"/>
    </row>
    <row r="53" spans="1:8" ht="21" customHeight="1">
      <c r="A53" s="952" t="s">
        <v>89</v>
      </c>
      <c r="B53" s="952"/>
      <c r="C53" s="952"/>
      <c r="D53" s="952"/>
      <c r="E53" s="952"/>
      <c r="F53" s="952"/>
      <c r="G53" s="952"/>
      <c r="H53" s="952"/>
    </row>
  </sheetData>
  <mergeCells count="53">
    <mergeCell ref="A1:J1"/>
    <mergeCell ref="A2:J2"/>
    <mergeCell ref="A3:J3"/>
    <mergeCell ref="A4:J4"/>
    <mergeCell ref="A7:J7"/>
    <mergeCell ref="A8:J9"/>
    <mergeCell ref="A13:A14"/>
    <mergeCell ref="B13:H13"/>
    <mergeCell ref="A15:A17"/>
    <mergeCell ref="B15:H15"/>
    <mergeCell ref="B16:C16"/>
    <mergeCell ref="B17:C17"/>
    <mergeCell ref="A20:A21"/>
    <mergeCell ref="B20:H20"/>
    <mergeCell ref="B21:C21"/>
    <mergeCell ref="A18:A19"/>
    <mergeCell ref="B18:H18"/>
    <mergeCell ref="B19:C19"/>
    <mergeCell ref="A25:A27"/>
    <mergeCell ref="B25:H25"/>
    <mergeCell ref="B26:C26"/>
    <mergeCell ref="B27:C27"/>
    <mergeCell ref="A22:A24"/>
    <mergeCell ref="B22:H22"/>
    <mergeCell ref="B23:C23"/>
    <mergeCell ref="B24:C24"/>
    <mergeCell ref="A28:A29"/>
    <mergeCell ref="B28:H28"/>
    <mergeCell ref="B29:C29"/>
    <mergeCell ref="A30:A31"/>
    <mergeCell ref="B30:H30"/>
    <mergeCell ref="B31:C31"/>
    <mergeCell ref="A39:A41"/>
    <mergeCell ref="B41:I41"/>
    <mergeCell ref="A32:A37"/>
    <mergeCell ref="B32:H32"/>
    <mergeCell ref="B33:C33"/>
    <mergeCell ref="B34:C34"/>
    <mergeCell ref="B35:C35"/>
    <mergeCell ref="B36:C36"/>
    <mergeCell ref="B37:C37"/>
    <mergeCell ref="B38:C38"/>
    <mergeCell ref="A46:D47"/>
    <mergeCell ref="A53:H53"/>
    <mergeCell ref="G50:H50"/>
    <mergeCell ref="G51:H51"/>
    <mergeCell ref="G52:H52"/>
    <mergeCell ref="B50:D50"/>
    <mergeCell ref="B51:D51"/>
    <mergeCell ref="B52:D52"/>
    <mergeCell ref="E50:F50"/>
    <mergeCell ref="E51:F51"/>
    <mergeCell ref="E52:F52"/>
  </mergeCells>
  <pageMargins left="0.7" right="0.7" top="0.75" bottom="0.75" header="0.3" footer="0.3"/>
  <pageSetup paperSize="9" scale="58" orientation="portrait"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4B0C3-2EBD-4E5D-879E-4807D4219E64}">
  <dimension ref="A5:G30"/>
  <sheetViews>
    <sheetView view="pageBreakPreview" topLeftCell="A4" zoomScaleNormal="100" zoomScaleSheetLayoutView="100" workbookViewId="0">
      <selection activeCell="I17" sqref="I17"/>
    </sheetView>
  </sheetViews>
  <sheetFormatPr baseColWidth="10" defaultRowHeight="14.4"/>
  <cols>
    <col min="1" max="1" width="31" customWidth="1"/>
    <col min="2" max="2" width="17.6640625" bestFit="1" customWidth="1"/>
    <col min="3" max="3" width="16.109375" customWidth="1"/>
    <col min="4" max="4" width="19" customWidth="1"/>
  </cols>
  <sheetData>
    <row r="5" spans="1:7" ht="15" thickBot="1"/>
    <row r="6" spans="1:7" ht="15" thickBot="1">
      <c r="A6" s="985" t="s">
        <v>783</v>
      </c>
      <c r="B6" s="986"/>
      <c r="C6" s="986"/>
      <c r="D6" s="986"/>
      <c r="E6" s="986"/>
      <c r="F6" s="986"/>
      <c r="G6" s="987"/>
    </row>
    <row r="7" spans="1:7">
      <c r="A7" s="600" t="s">
        <v>784</v>
      </c>
      <c r="B7" s="601">
        <f>'PRESUPUESTO DEF'!F36</f>
        <v>331154045.99999988</v>
      </c>
      <c r="C7" s="988">
        <f>+IFERROR(B7/'[254]FACTOR PRESTACIONAL CAU'!M5,"")</f>
        <v>189.13307460998735</v>
      </c>
      <c r="D7" s="989"/>
      <c r="E7" s="602"/>
      <c r="F7" s="602"/>
      <c r="G7" s="603"/>
    </row>
    <row r="8" spans="1:7">
      <c r="A8" s="604" t="s">
        <v>785</v>
      </c>
      <c r="B8" s="605">
        <v>1.5</v>
      </c>
      <c r="C8" s="990">
        <f>(IFERROR(B8*30,""))</f>
        <v>45</v>
      </c>
      <c r="D8" s="990"/>
      <c r="E8" s="602"/>
      <c r="F8" s="602"/>
      <c r="G8" s="603"/>
    </row>
    <row r="9" spans="1:7">
      <c r="A9" s="604" t="s">
        <v>786</v>
      </c>
      <c r="B9" s="606">
        <v>0.5</v>
      </c>
      <c r="C9" s="991">
        <f>(IFERROR(B9*B7,""))</f>
        <v>165577022.99999994</v>
      </c>
      <c r="D9" s="991"/>
      <c r="E9" s="602"/>
      <c r="F9" s="602"/>
      <c r="G9" s="603"/>
    </row>
    <row r="10" spans="1:7">
      <c r="A10" s="608"/>
      <c r="B10" s="609"/>
      <c r="C10" s="609"/>
      <c r="D10" s="610"/>
      <c r="E10" s="602"/>
      <c r="F10" s="602"/>
      <c r="G10" s="603"/>
    </row>
    <row r="11" spans="1:7">
      <c r="A11" s="992" t="s">
        <v>787</v>
      </c>
      <c r="B11" s="993" t="s">
        <v>788</v>
      </c>
      <c r="C11" s="993"/>
      <c r="D11" s="993"/>
      <c r="E11" s="993" t="s">
        <v>789</v>
      </c>
      <c r="F11" s="993" t="s">
        <v>790</v>
      </c>
      <c r="G11" s="995" t="s">
        <v>791</v>
      </c>
    </row>
    <row r="12" spans="1:7">
      <c r="A12" s="992"/>
      <c r="B12" s="611" t="s">
        <v>48</v>
      </c>
      <c r="C12" s="611" t="s">
        <v>792</v>
      </c>
      <c r="D12" s="611" t="s">
        <v>793</v>
      </c>
      <c r="E12" s="994"/>
      <c r="F12" s="993"/>
      <c r="G12" s="995"/>
    </row>
    <row r="13" spans="1:7">
      <c r="A13" s="612" t="s">
        <v>794</v>
      </c>
      <c r="B13" s="613">
        <v>0.1</v>
      </c>
      <c r="C13" s="607">
        <f>+$B$7</f>
        <v>331154045.99999988</v>
      </c>
      <c r="D13" s="607">
        <f>+IFERROR(B13*C13,"")</f>
        <v>33115404.59999999</v>
      </c>
      <c r="E13" s="614">
        <f>+(IFERROR($C$8+180,""))</f>
        <v>225</v>
      </c>
      <c r="F13" s="615">
        <v>1.5E-3</v>
      </c>
      <c r="G13" s="616">
        <f>+IFERROR(F13*D13*E13/360,"")</f>
        <v>31045.69181249999</v>
      </c>
    </row>
    <row r="14" spans="1:7" ht="27.6">
      <c r="A14" s="612" t="s">
        <v>795</v>
      </c>
      <c r="B14" s="613">
        <v>1</v>
      </c>
      <c r="C14" s="607">
        <f>+B7/2</f>
        <v>165577022.99999994</v>
      </c>
      <c r="D14" s="607">
        <f>+IFERROR(B14*C14,"")</f>
        <v>165577022.99999994</v>
      </c>
      <c r="E14" s="614">
        <f>(IFERROR($C$8+180,""))</f>
        <v>225</v>
      </c>
      <c r="F14" s="615">
        <v>1.5E-3</v>
      </c>
      <c r="G14" s="616">
        <f>+IFERROR(F14*D14*E14/360,"")</f>
        <v>155228.45906249995</v>
      </c>
    </row>
    <row r="15" spans="1:7">
      <c r="A15" s="612" t="s">
        <v>796</v>
      </c>
      <c r="B15" s="613">
        <v>0.2</v>
      </c>
      <c r="C15" s="607">
        <f>+$B$7</f>
        <v>331154045.99999988</v>
      </c>
      <c r="D15" s="607">
        <f>+IFERROR(B15*C15,"")</f>
        <v>66230809.199999981</v>
      </c>
      <c r="E15" s="614">
        <f>+(IFERROR($C$8+1080,""))</f>
        <v>1125</v>
      </c>
      <c r="F15" s="615">
        <f>+F14</f>
        <v>1.5E-3</v>
      </c>
      <c r="G15" s="616">
        <f>+IFERROR(F15*D15*E15/360,"")</f>
        <v>310456.91812499991</v>
      </c>
    </row>
    <row r="16" spans="1:7" ht="27.6">
      <c r="A16" s="612" t="s">
        <v>797</v>
      </c>
      <c r="B16" s="613">
        <v>0.3</v>
      </c>
      <c r="C16" s="607">
        <f>+$B$7</f>
        <v>331154045.99999988</v>
      </c>
      <c r="D16" s="607">
        <f>+IFERROR(B16*C16,"")</f>
        <v>99346213.799999967</v>
      </c>
      <c r="E16" s="614">
        <f>(IF($B$7="","",1800))</f>
        <v>1800</v>
      </c>
      <c r="F16" s="615">
        <f>+F15</f>
        <v>1.5E-3</v>
      </c>
      <c r="G16" s="616">
        <f>+IFERROR(F16*D16*E16/360,"")</f>
        <v>745096.60349999974</v>
      </c>
    </row>
    <row r="17" spans="1:7" ht="27.6">
      <c r="A17" s="617" t="s">
        <v>798</v>
      </c>
      <c r="B17" s="618" t="s">
        <v>799</v>
      </c>
      <c r="C17" s="996" t="s">
        <v>800</v>
      </c>
      <c r="D17" s="997"/>
      <c r="E17" s="619" t="s">
        <v>801</v>
      </c>
      <c r="F17" s="618" t="s">
        <v>802</v>
      </c>
      <c r="G17" s="620" t="s">
        <v>791</v>
      </c>
    </row>
    <row r="18" spans="1:7">
      <c r="A18" s="621">
        <v>200</v>
      </c>
      <c r="B18" s="622">
        <f>+'[254]FACTOR PRESTACIONAL CAU'!M5</f>
        <v>1750905</v>
      </c>
      <c r="C18" s="998">
        <f>(IFERROR(IF(C7&gt;10000,B7+5%,A18*B18),""))</f>
        <v>350181000</v>
      </c>
      <c r="D18" s="999"/>
      <c r="E18" s="623">
        <f>+$B$8</f>
        <v>1.5</v>
      </c>
      <c r="F18" s="624">
        <v>1.5E-3</v>
      </c>
      <c r="G18" s="616">
        <f>+IFERROR(F18*E18*C18/12,"")</f>
        <v>65658.937500000015</v>
      </c>
    </row>
    <row r="19" spans="1:7">
      <c r="A19" s="1000" t="s">
        <v>803</v>
      </c>
      <c r="B19" s="1001"/>
      <c r="C19" s="1001"/>
      <c r="D19" s="1001"/>
      <c r="E19" s="1001"/>
      <c r="F19" s="1001"/>
      <c r="G19" s="616">
        <f>IF(SUM(G13:G16,G18)=0,"",SUM(G13:G16,G18))</f>
        <v>1307486.6099999996</v>
      </c>
    </row>
    <row r="20" spans="1:7">
      <c r="A20" s="1000" t="s">
        <v>804</v>
      </c>
      <c r="B20" s="1001"/>
      <c r="C20" s="1001"/>
      <c r="D20" s="1001"/>
      <c r="E20" s="1001"/>
      <c r="F20" s="1001"/>
      <c r="G20" s="616">
        <f>+IF(G19="","",20000)</f>
        <v>20000</v>
      </c>
    </row>
    <row r="21" spans="1:7" ht="20.25" customHeight="1">
      <c r="A21" s="1000" t="s">
        <v>805</v>
      </c>
      <c r="B21" s="1001"/>
      <c r="C21" s="1001"/>
      <c r="D21" s="1001"/>
      <c r="E21" s="1001"/>
      <c r="F21" s="1001"/>
      <c r="G21" s="616">
        <f>+IFERROR((G19+G20)*0.19,"")</f>
        <v>252222.45589999994</v>
      </c>
    </row>
    <row r="22" spans="1:7" ht="15" thickBot="1">
      <c r="A22" s="983" t="s">
        <v>806</v>
      </c>
      <c r="B22" s="984"/>
      <c r="C22" s="984"/>
      <c r="D22" s="984"/>
      <c r="E22" s="984"/>
      <c r="F22" s="984"/>
      <c r="G22" s="625">
        <f>IF(G19="",0,SUM(G19:G21))</f>
        <v>1579709.0658999996</v>
      </c>
    </row>
    <row r="25" spans="1:7" ht="36.75" customHeight="1"/>
    <row r="28" spans="1:7" ht="15.6">
      <c r="A28" s="626" t="str">
        <f>+'[254]PRECIOS UNITARIOS'!$B$41</f>
        <v>MANUEL ANGEL MUÑOZ PEREZ</v>
      </c>
    </row>
    <row r="29" spans="1:7" ht="15.6">
      <c r="A29" s="626" t="str">
        <f>+'[254]PRECIOS UNITARIOS'!$B$42</f>
        <v>DIRECTOR DE OBRAS PUBLICAS</v>
      </c>
    </row>
    <row r="30" spans="1:7" ht="15.6">
      <c r="A30" s="626" t="str">
        <f>+'[254]PRECIOS UNITARIOS'!$B$43</f>
        <v>MUNICIPIO DE CAUCASIA</v>
      </c>
    </row>
  </sheetData>
  <protectedRanges>
    <protectedRange sqref="B9 B13:B16" name="Rango1"/>
  </protectedRanges>
  <mergeCells count="15">
    <mergeCell ref="A22:F22"/>
    <mergeCell ref="A6:G6"/>
    <mergeCell ref="C7:D7"/>
    <mergeCell ref="C8:D8"/>
    <mergeCell ref="C9:D9"/>
    <mergeCell ref="A11:A12"/>
    <mergeCell ref="B11:D11"/>
    <mergeCell ref="E11:E12"/>
    <mergeCell ref="F11:F12"/>
    <mergeCell ref="G11:G12"/>
    <mergeCell ref="C17:D17"/>
    <mergeCell ref="C18:D18"/>
    <mergeCell ref="A19:F19"/>
    <mergeCell ref="A20:F20"/>
    <mergeCell ref="A21:F21"/>
  </mergeCells>
  <pageMargins left="0.7" right="0.7" top="0.75" bottom="0.75" header="0.3" footer="0.3"/>
  <pageSetup scale="9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813C-B0FC-4838-A084-19C9D38C2AD4}">
  <sheetPr>
    <pageSetUpPr fitToPage="1"/>
  </sheetPr>
  <dimension ref="A1:S88"/>
  <sheetViews>
    <sheetView view="pageBreakPreview" topLeftCell="A31" zoomScaleNormal="100" zoomScaleSheetLayoutView="100" workbookViewId="0">
      <selection activeCell="B44" sqref="B44"/>
    </sheetView>
  </sheetViews>
  <sheetFormatPr baseColWidth="10" defaultRowHeight="14.4"/>
  <cols>
    <col min="1" max="1" width="6.44140625" customWidth="1"/>
    <col min="2" max="2" width="41" customWidth="1"/>
    <col min="3" max="3" width="7.5546875" bestFit="1" customWidth="1"/>
    <col min="4" max="4" width="7.6640625" customWidth="1"/>
    <col min="5" max="5" width="8.88671875" customWidth="1"/>
    <col min="6" max="6" width="9.109375" customWidth="1"/>
    <col min="7" max="8" width="7.6640625" customWidth="1"/>
    <col min="9" max="13" width="12.109375" customWidth="1"/>
    <col min="14" max="14" width="8.21875" customWidth="1"/>
    <col min="15" max="15" width="8.109375" customWidth="1"/>
    <col min="16" max="16" width="22.77734375" customWidth="1"/>
    <col min="17" max="18" width="11.5546875" hidden="1" customWidth="1"/>
    <col min="19" max="19" width="19.109375" hidden="1" customWidth="1"/>
  </cols>
  <sheetData>
    <row r="1" spans="1:16" ht="19.2" customHeight="1">
      <c r="A1" s="1007" t="s">
        <v>160</v>
      </c>
      <c r="B1" s="1007"/>
      <c r="C1" s="1007"/>
      <c r="D1" s="1007"/>
      <c r="E1" s="1007"/>
      <c r="F1" s="1007"/>
      <c r="G1" s="1007"/>
      <c r="H1" s="1007"/>
      <c r="I1" s="1007"/>
      <c r="J1" s="1007"/>
      <c r="K1" s="1007"/>
      <c r="L1" s="1007"/>
      <c r="M1" s="1007"/>
      <c r="N1" s="1007"/>
      <c r="O1" s="1007"/>
      <c r="P1" s="1007"/>
    </row>
    <row r="2" spans="1:16" ht="34.200000000000003" customHeight="1">
      <c r="A2" s="1008" t="str">
        <f>Presupuesto!A8</f>
        <v xml:space="preserve">ADECUCACION CIUDADELA EDUCATIVA DEL MUNICIPIO DE CAUCASIA DEPARTAMENTO DE ANTIOQUIA </v>
      </c>
      <c r="B2" s="1008"/>
      <c r="C2" s="1008"/>
      <c r="D2" s="1008"/>
      <c r="E2" s="1008"/>
      <c r="F2" s="1008"/>
      <c r="G2" s="1008"/>
      <c r="H2" s="1008"/>
      <c r="I2" s="1008"/>
      <c r="J2" s="1008"/>
      <c r="K2" s="1008"/>
      <c r="L2" s="1008"/>
      <c r="M2" s="1008"/>
      <c r="N2" s="1008"/>
      <c r="O2" s="1008"/>
      <c r="P2" s="1008"/>
    </row>
    <row r="3" spans="1:16" s="225" customFormat="1" ht="13.8">
      <c r="A3" s="1009" t="s">
        <v>6</v>
      </c>
      <c r="B3" s="1011" t="s">
        <v>161</v>
      </c>
      <c r="C3" s="223" t="s">
        <v>780</v>
      </c>
      <c r="D3" s="1013" t="s">
        <v>162</v>
      </c>
      <c r="E3" s="1014"/>
      <c r="F3" s="1014"/>
      <c r="G3" s="1014"/>
      <c r="H3" s="1014"/>
      <c r="I3" s="1014"/>
      <c r="J3" s="1014"/>
      <c r="K3" s="1014"/>
      <c r="L3" s="1014"/>
      <c r="M3" s="1014"/>
      <c r="N3" s="1014"/>
      <c r="O3" s="1015"/>
      <c r="P3" s="224" t="s">
        <v>163</v>
      </c>
    </row>
    <row r="4" spans="1:16" s="225" customFormat="1" ht="13.8">
      <c r="A4" s="1010"/>
      <c r="B4" s="1012"/>
      <c r="C4" s="226">
        <v>1.5</v>
      </c>
      <c r="D4" s="1016" t="s">
        <v>931</v>
      </c>
      <c r="E4" s="1017"/>
      <c r="F4" s="1016" t="s">
        <v>932</v>
      </c>
      <c r="G4" s="1017"/>
      <c r="H4" s="1016" t="s">
        <v>933</v>
      </c>
      <c r="I4" s="1017"/>
      <c r="J4" s="1016" t="s">
        <v>934</v>
      </c>
      <c r="K4" s="1017"/>
      <c r="L4" s="1016" t="s">
        <v>935</v>
      </c>
      <c r="M4" s="1017"/>
      <c r="N4" s="1016" t="s">
        <v>936</v>
      </c>
      <c r="O4" s="1017"/>
      <c r="P4" s="227"/>
    </row>
    <row r="5" spans="1:16">
      <c r="A5" s="228" t="str">
        <f>+'presupuesto completo '!A10</f>
        <v>1.0</v>
      </c>
      <c r="B5" s="228" t="str">
        <f>+'presupuesto completo '!B10:F10</f>
        <v xml:space="preserve">PRELIMINARES </v>
      </c>
      <c r="C5" s="229"/>
      <c r="D5" s="1022"/>
      <c r="E5" s="1023"/>
      <c r="F5" s="1023"/>
      <c r="G5" s="1024"/>
      <c r="H5" s="1022"/>
      <c r="I5" s="1023"/>
      <c r="J5" s="1023"/>
      <c r="K5" s="1023"/>
      <c r="L5" s="1023"/>
      <c r="M5" s="1023"/>
      <c r="N5" s="1023"/>
      <c r="O5" s="1024"/>
      <c r="P5" s="230"/>
    </row>
    <row r="6" spans="1:16" ht="112.2" customHeight="1">
      <c r="A6" s="6" t="s">
        <v>13</v>
      </c>
      <c r="B6" s="7" t="str">
        <f>'PRESUPUESTO DEF'!B11</f>
        <v>Suministro e Instalación de CERRAMIENTO PROVISIONAL en tela verde con una altura de 2,1 m. y estructura en larguero común. Incluye suministro, transporte, instalación y desmonte de la tela , excavación manual en cualquier material y todos los demás elementos necesarios para su correcta instalación.</v>
      </c>
      <c r="C6" s="232"/>
      <c r="D6" s="344"/>
      <c r="E6" s="344"/>
      <c r="F6" s="233"/>
      <c r="G6" s="233"/>
      <c r="H6" s="234"/>
      <c r="I6" s="234"/>
      <c r="J6" s="234"/>
      <c r="K6" s="234"/>
      <c r="L6" s="234"/>
      <c r="M6" s="234"/>
      <c r="N6" s="234"/>
      <c r="O6" s="234"/>
      <c r="P6" s="230"/>
    </row>
    <row r="7" spans="1:16" ht="28.2">
      <c r="A7" s="6" t="s">
        <v>849</v>
      </c>
      <c r="B7" s="7" t="s">
        <v>847</v>
      </c>
      <c r="C7" s="236"/>
      <c r="D7" s="341"/>
      <c r="E7" s="730"/>
      <c r="F7" s="596"/>
      <c r="G7" s="597"/>
      <c r="H7" s="234"/>
      <c r="I7" s="234"/>
      <c r="J7" s="234"/>
      <c r="K7" s="234"/>
      <c r="L7" s="234"/>
      <c r="M7" s="234"/>
      <c r="N7" s="234"/>
      <c r="O7" s="234"/>
      <c r="P7" s="230"/>
    </row>
    <row r="8" spans="1:16" ht="28.2">
      <c r="A8" s="6" t="s">
        <v>850</v>
      </c>
      <c r="B8" s="7" t="s">
        <v>848</v>
      </c>
      <c r="C8" s="236"/>
      <c r="D8" s="341"/>
      <c r="E8" s="730"/>
      <c r="F8" s="596"/>
      <c r="G8" s="597"/>
      <c r="H8" s="234"/>
      <c r="I8" s="234"/>
      <c r="J8" s="234"/>
      <c r="K8" s="234"/>
      <c r="L8" s="234"/>
      <c r="M8" s="234"/>
      <c r="N8" s="234"/>
      <c r="O8" s="234"/>
      <c r="P8" s="230"/>
    </row>
    <row r="9" spans="1:16" ht="118.2" customHeight="1">
      <c r="A9" s="6" t="s">
        <v>852</v>
      </c>
      <c r="B9" s="7" t="s">
        <v>851</v>
      </c>
      <c r="C9" s="236"/>
      <c r="D9" s="341"/>
      <c r="E9" s="730"/>
      <c r="F9" s="596"/>
      <c r="G9" s="597"/>
      <c r="H9" s="234"/>
      <c r="I9" s="234"/>
      <c r="J9" s="234"/>
      <c r="K9" s="234"/>
      <c r="L9" s="234"/>
      <c r="M9" s="234"/>
      <c r="N9" s="234"/>
      <c r="O9" s="234"/>
      <c r="P9" s="230"/>
    </row>
    <row r="10" spans="1:16">
      <c r="B10" s="235" t="s">
        <v>164</v>
      </c>
      <c r="C10" s="236"/>
      <c r="D10" s="1020"/>
      <c r="E10" s="1021"/>
      <c r="F10" s="1020">
        <f>'PRESUPUESTO DEF'!F10</f>
        <v>9131245.4000000004</v>
      </c>
      <c r="G10" s="1021"/>
      <c r="H10" s="237"/>
      <c r="I10" s="237"/>
      <c r="J10" s="237"/>
      <c r="K10" s="237"/>
      <c r="L10" s="237"/>
      <c r="M10" s="237"/>
      <c r="N10" s="237"/>
      <c r="O10" s="237"/>
      <c r="P10" s="350">
        <f t="shared" ref="P10" si="0">SUM(D10:O10)</f>
        <v>9131245.4000000004</v>
      </c>
    </row>
    <row r="11" spans="1:16">
      <c r="A11" s="228" t="str">
        <f>+'presupuesto completo '!A12</f>
        <v>2.0</v>
      </c>
      <c r="B11" s="228" t="str">
        <f>+'presupuesto completo '!B12:F12</f>
        <v>CUBIERTA</v>
      </c>
      <c r="C11" s="229"/>
      <c r="D11" s="1022"/>
      <c r="E11" s="1023"/>
      <c r="F11" s="1023"/>
      <c r="G11" s="1024"/>
      <c r="H11" s="1022"/>
      <c r="I11" s="1023"/>
      <c r="J11" s="1023"/>
      <c r="K11" s="1023"/>
      <c r="L11" s="1023"/>
      <c r="M11" s="1023"/>
      <c r="N11" s="1023"/>
      <c r="O11" s="1024"/>
      <c r="P11" s="230"/>
    </row>
    <row r="12" spans="1:16" ht="112.2" customHeight="1">
      <c r="A12" s="6" t="s">
        <v>17</v>
      </c>
      <c r="B12" s="9" t="s">
        <v>889</v>
      </c>
      <c r="C12" s="236">
        <v>2</v>
      </c>
      <c r="D12" s="234"/>
      <c r="E12" s="234"/>
      <c r="F12" s="344"/>
      <c r="G12" s="344"/>
      <c r="H12" s="233"/>
      <c r="I12" s="233"/>
      <c r="J12" s="233"/>
      <c r="K12" s="233"/>
      <c r="L12" s="233"/>
      <c r="M12" s="233"/>
      <c r="N12" s="344"/>
      <c r="O12" s="344"/>
      <c r="P12" s="230"/>
    </row>
    <row r="13" spans="1:16" ht="27.6">
      <c r="A13" s="6" t="s">
        <v>846</v>
      </c>
      <c r="B13" s="9" t="s">
        <v>844</v>
      </c>
      <c r="C13" s="236"/>
      <c r="D13" s="594"/>
      <c r="E13" s="595"/>
      <c r="F13" s="341"/>
      <c r="G13" s="730"/>
      <c r="H13" s="596"/>
      <c r="I13" s="597"/>
      <c r="J13" s="729"/>
      <c r="K13" s="729"/>
      <c r="L13" s="729"/>
      <c r="M13" s="729"/>
      <c r="N13" s="341"/>
      <c r="O13" s="730"/>
      <c r="P13" s="230"/>
    </row>
    <row r="14" spans="1:16" ht="205.2" customHeight="1">
      <c r="A14" s="6" t="s">
        <v>890</v>
      </c>
      <c r="B14" s="9" t="s">
        <v>891</v>
      </c>
      <c r="C14" s="236"/>
      <c r="D14" s="594"/>
      <c r="E14" s="595"/>
      <c r="F14" s="341"/>
      <c r="G14" s="730"/>
      <c r="H14" s="596"/>
      <c r="I14" s="597"/>
      <c r="J14" s="729"/>
      <c r="K14" s="729"/>
      <c r="L14" s="729"/>
      <c r="M14" s="729"/>
      <c r="N14" s="341"/>
      <c r="O14" s="730"/>
      <c r="P14" s="230"/>
    </row>
    <row r="15" spans="1:16" ht="151.80000000000001" customHeight="1">
      <c r="A15" s="6" t="s">
        <v>926</v>
      </c>
      <c r="B15" s="9" t="s">
        <v>892</v>
      </c>
      <c r="C15" s="236"/>
      <c r="D15" s="594"/>
      <c r="E15" s="595"/>
      <c r="F15" s="341"/>
      <c r="G15" s="730"/>
      <c r="H15" s="596"/>
      <c r="I15" s="597"/>
      <c r="J15" s="729"/>
      <c r="K15" s="729"/>
      <c r="L15" s="729"/>
      <c r="M15" s="729"/>
      <c r="N15" s="341"/>
      <c r="O15" s="730"/>
      <c r="P15" s="230"/>
    </row>
    <row r="16" spans="1:16">
      <c r="B16" s="235" t="s">
        <v>164</v>
      </c>
      <c r="C16" s="236"/>
      <c r="D16" s="1020"/>
      <c r="E16" s="1021"/>
      <c r="F16" s="1020"/>
      <c r="G16" s="1021"/>
      <c r="H16" s="1020">
        <f>'PRESUPUESTO DEF'!F15/3</f>
        <v>17263432.266666666</v>
      </c>
      <c r="I16" s="1021"/>
      <c r="J16" s="1020">
        <f>H16</f>
        <v>17263432.266666666</v>
      </c>
      <c r="K16" s="1021"/>
      <c r="L16" s="1020">
        <f>J16</f>
        <v>17263432.266666666</v>
      </c>
      <c r="M16" s="1021"/>
      <c r="N16" s="1020"/>
      <c r="O16" s="1021"/>
      <c r="P16" s="230">
        <f t="shared" ref="P16" si="1">SUM(D16:O16)</f>
        <v>51790296.799999997</v>
      </c>
    </row>
    <row r="17" spans="1:16">
      <c r="A17" s="343" t="str">
        <f>+'presupuesto completo '!A14</f>
        <v>3.0</v>
      </c>
      <c r="B17" s="343" t="str">
        <f>+'presupuesto completo '!B14:F14</f>
        <v xml:space="preserve">INSTALACIONES ELECTRICAS </v>
      </c>
      <c r="C17" s="229"/>
      <c r="D17" s="341"/>
      <c r="E17" s="342"/>
      <c r="F17" s="1018"/>
      <c r="G17" s="1019"/>
      <c r="H17" s="341"/>
      <c r="I17" s="342"/>
      <c r="J17" s="342"/>
      <c r="K17" s="342"/>
      <c r="L17" s="342"/>
      <c r="M17" s="342"/>
      <c r="N17" s="341"/>
      <c r="O17" s="342"/>
      <c r="P17" s="230"/>
    </row>
    <row r="18" spans="1:16" ht="41.4">
      <c r="A18" s="229" t="s">
        <v>178</v>
      </c>
      <c r="B18" s="231" t="s">
        <v>181</v>
      </c>
      <c r="C18" s="236">
        <v>1</v>
      </c>
      <c r="D18" s="234"/>
      <c r="E18" s="234"/>
      <c r="F18" s="234"/>
      <c r="G18" s="234"/>
      <c r="H18" s="233"/>
      <c r="I18" s="233"/>
      <c r="J18" s="233"/>
      <c r="K18" s="233"/>
      <c r="L18" s="233"/>
      <c r="M18" s="233"/>
      <c r="N18" s="344"/>
      <c r="O18" s="234"/>
      <c r="P18" s="230"/>
    </row>
    <row r="19" spans="1:16">
      <c r="A19" s="229" t="s">
        <v>180</v>
      </c>
      <c r="B19" s="231" t="s">
        <v>773</v>
      </c>
      <c r="C19" s="236">
        <v>1</v>
      </c>
      <c r="D19" s="234"/>
      <c r="E19" s="234"/>
      <c r="F19" s="234"/>
      <c r="G19" s="234"/>
      <c r="H19" s="233"/>
      <c r="I19" s="233"/>
      <c r="J19" s="233"/>
      <c r="K19" s="233"/>
      <c r="L19" s="233"/>
      <c r="M19" s="233"/>
      <c r="N19" s="234"/>
      <c r="O19" s="234"/>
      <c r="P19" s="230"/>
    </row>
    <row r="20" spans="1:16">
      <c r="A20" s="229" t="s">
        <v>650</v>
      </c>
      <c r="B20" s="231" t="s">
        <v>774</v>
      </c>
      <c r="C20" s="236"/>
      <c r="D20" s="594"/>
      <c r="E20" s="595"/>
      <c r="F20" s="594"/>
      <c r="G20" s="595"/>
      <c r="H20" s="596"/>
      <c r="I20" s="597"/>
      <c r="J20" s="729"/>
      <c r="K20" s="729"/>
      <c r="L20" s="729"/>
      <c r="M20" s="729"/>
      <c r="N20" s="594"/>
      <c r="O20" s="595"/>
      <c r="P20" s="230"/>
    </row>
    <row r="21" spans="1:16" ht="41.4">
      <c r="A21" s="229" t="s">
        <v>655</v>
      </c>
      <c r="B21" s="231" t="s">
        <v>659</v>
      </c>
      <c r="C21" s="236"/>
      <c r="D21" s="594"/>
      <c r="E21" s="595"/>
      <c r="F21" s="594"/>
      <c r="G21" s="595"/>
      <c r="H21" s="596"/>
      <c r="I21" s="597"/>
      <c r="J21" s="729"/>
      <c r="K21" s="729"/>
      <c r="L21" s="729"/>
      <c r="M21" s="729"/>
      <c r="N21" s="594"/>
      <c r="O21" s="595"/>
      <c r="P21" s="230"/>
    </row>
    <row r="22" spans="1:16" ht="27.6">
      <c r="A22" s="229" t="s">
        <v>658</v>
      </c>
      <c r="B22" s="231" t="s">
        <v>526</v>
      </c>
      <c r="C22" s="236"/>
      <c r="D22" s="594"/>
      <c r="E22" s="595"/>
      <c r="F22" s="594"/>
      <c r="G22" s="595"/>
      <c r="H22" s="596"/>
      <c r="I22" s="597"/>
      <c r="J22" s="729"/>
      <c r="K22" s="729"/>
      <c r="L22" s="729"/>
      <c r="M22" s="729"/>
      <c r="N22" s="594"/>
      <c r="O22" s="595"/>
      <c r="P22" s="230"/>
    </row>
    <row r="23" spans="1:16" ht="27.6">
      <c r="A23" s="229" t="s">
        <v>663</v>
      </c>
      <c r="B23" s="231" t="s">
        <v>768</v>
      </c>
      <c r="C23" s="236"/>
      <c r="D23" s="594"/>
      <c r="E23" s="595"/>
      <c r="F23" s="594"/>
      <c r="G23" s="595"/>
      <c r="H23" s="596"/>
      <c r="I23" s="597"/>
      <c r="J23" s="729"/>
      <c r="K23" s="729"/>
      <c r="L23" s="729"/>
      <c r="M23" s="729"/>
      <c r="N23" s="594"/>
      <c r="O23" s="595"/>
      <c r="P23" s="230"/>
    </row>
    <row r="24" spans="1:16" ht="27.6">
      <c r="A24" s="229" t="s">
        <v>664</v>
      </c>
      <c r="B24" s="231" t="s">
        <v>769</v>
      </c>
      <c r="C24" s="236"/>
      <c r="D24" s="594"/>
      <c r="E24" s="595"/>
      <c r="F24" s="594"/>
      <c r="G24" s="595"/>
      <c r="H24" s="596"/>
      <c r="I24" s="597"/>
      <c r="J24" s="729"/>
      <c r="K24" s="729"/>
      <c r="L24" s="729"/>
      <c r="M24" s="729"/>
      <c r="N24" s="594"/>
      <c r="O24" s="595"/>
      <c r="P24" s="230"/>
    </row>
    <row r="25" spans="1:16">
      <c r="B25" s="235" t="s">
        <v>164</v>
      </c>
      <c r="C25" s="236"/>
      <c r="D25" s="1020"/>
      <c r="E25" s="1021"/>
      <c r="F25" s="1020"/>
      <c r="G25" s="1021"/>
      <c r="H25" s="1020">
        <f>'PRESUPUESTO DEF'!F20/3</f>
        <v>20794138.666666668</v>
      </c>
      <c r="I25" s="1021"/>
      <c r="J25" s="1020">
        <f>H25</f>
        <v>20794138.666666668</v>
      </c>
      <c r="K25" s="1021"/>
      <c r="L25" s="1020">
        <f>H25</f>
        <v>20794138.666666668</v>
      </c>
      <c r="M25" s="1021"/>
      <c r="N25" s="1020"/>
      <c r="O25" s="1021"/>
      <c r="P25" s="230">
        <f t="shared" ref="P25" si="2">SUM(D25:O25)</f>
        <v>62382416</v>
      </c>
    </row>
    <row r="26" spans="1:16">
      <c r="A26" s="343" t="str">
        <f>+'presupuesto completo '!A17</f>
        <v>4.0</v>
      </c>
      <c r="B26" s="343" t="str">
        <f>+'presupuesto completo '!B17:F17</f>
        <v>PINTURA Y VENTANERIA</v>
      </c>
      <c r="C26" s="236"/>
      <c r="F26" s="234"/>
      <c r="G26" s="234"/>
      <c r="H26" s="234"/>
      <c r="I26" s="234"/>
      <c r="J26" s="234"/>
      <c r="K26" s="234"/>
      <c r="L26" s="234"/>
      <c r="M26" s="234"/>
      <c r="N26" s="234"/>
      <c r="O26" s="234"/>
      <c r="P26" s="230"/>
    </row>
    <row r="27" spans="1:16" ht="102.6" customHeight="1">
      <c r="A27" s="229" t="s">
        <v>528</v>
      </c>
      <c r="B27" s="231" t="s">
        <v>529</v>
      </c>
      <c r="C27" s="236">
        <v>1</v>
      </c>
      <c r="F27" s="234"/>
      <c r="G27" s="234"/>
      <c r="H27" s="234"/>
      <c r="I27" s="234"/>
      <c r="J27" s="234"/>
      <c r="K27" s="234"/>
      <c r="L27" s="233"/>
      <c r="M27" s="233"/>
      <c r="N27" s="233"/>
      <c r="O27" s="233"/>
      <c r="P27" s="230"/>
    </row>
    <row r="28" spans="1:16" ht="69">
      <c r="A28" s="229" t="s">
        <v>534</v>
      </c>
      <c r="B28" s="231" t="s">
        <v>653</v>
      </c>
      <c r="C28" s="236">
        <v>1</v>
      </c>
      <c r="F28" s="341"/>
      <c r="G28" s="342"/>
      <c r="H28" s="341"/>
      <c r="I28" s="342"/>
      <c r="J28" s="342"/>
      <c r="K28" s="342"/>
      <c r="L28" s="729"/>
      <c r="M28" s="729"/>
      <c r="N28" s="729"/>
      <c r="O28" s="729"/>
      <c r="P28" s="230"/>
    </row>
    <row r="29" spans="1:16" ht="27.6">
      <c r="A29" s="229" t="s">
        <v>657</v>
      </c>
      <c r="B29" s="231" t="s">
        <v>775</v>
      </c>
      <c r="C29" s="236"/>
      <c r="F29" s="341"/>
      <c r="G29" s="342"/>
      <c r="H29" s="341"/>
      <c r="I29" s="342"/>
      <c r="J29" s="342"/>
      <c r="K29" s="342"/>
      <c r="L29" s="729"/>
      <c r="M29" s="729"/>
      <c r="N29" s="729"/>
      <c r="O29" s="729"/>
      <c r="P29" s="230"/>
    </row>
    <row r="30" spans="1:16">
      <c r="B30" s="235" t="s">
        <v>164</v>
      </c>
      <c r="C30" s="236"/>
      <c r="D30" s="1020"/>
      <c r="E30" s="1021"/>
      <c r="F30" s="1020"/>
      <c r="G30" s="1021"/>
      <c r="H30" s="1020"/>
      <c r="I30" s="1021"/>
      <c r="J30" s="354"/>
      <c r="K30" s="354"/>
      <c r="L30" s="1027">
        <f>'PRESUPUESTO DEF'!F28/2</f>
        <v>56972348.399999924</v>
      </c>
      <c r="M30" s="1021"/>
      <c r="N30" s="1020">
        <f>L30</f>
        <v>56972348.399999924</v>
      </c>
      <c r="O30" s="1021"/>
      <c r="P30" s="230">
        <f t="shared" ref="P30" si="3">SUM(D30:O30)</f>
        <v>113944696.79999985</v>
      </c>
    </row>
    <row r="31" spans="1:16">
      <c r="B31" s="235"/>
      <c r="C31" s="236"/>
      <c r="D31" s="352"/>
      <c r="E31" s="354"/>
      <c r="F31" s="354"/>
      <c r="G31" s="353"/>
      <c r="H31" s="352"/>
      <c r="I31" s="354"/>
      <c r="J31" s="354"/>
      <c r="K31" s="354"/>
      <c r="L31" s="354"/>
      <c r="M31" s="354"/>
      <c r="N31" s="354"/>
      <c r="O31" s="353"/>
      <c r="P31" s="230"/>
    </row>
    <row r="32" spans="1:16" ht="18" customHeight="1">
      <c r="A32" s="1022"/>
      <c r="B32" s="1023"/>
      <c r="C32" s="1023"/>
      <c r="D32" s="1023"/>
      <c r="E32" s="1023"/>
      <c r="F32" s="1023"/>
      <c r="G32" s="1023"/>
      <c r="H32" s="1023"/>
      <c r="I32" s="1023"/>
      <c r="J32" s="1023"/>
      <c r="K32" s="1023"/>
      <c r="L32" s="1023"/>
      <c r="M32" s="1023"/>
      <c r="N32" s="1023"/>
      <c r="O32" s="1023"/>
      <c r="P32" s="1024"/>
    </row>
    <row r="33" spans="1:19">
      <c r="A33" s="1025" t="s">
        <v>165</v>
      </c>
      <c r="B33" s="1026"/>
      <c r="C33" s="1028"/>
      <c r="D33" s="1036">
        <f>SUM(D5:E30)</f>
        <v>0</v>
      </c>
      <c r="E33" s="1037"/>
      <c r="F33" s="1036">
        <f>SUM(F5:G30)</f>
        <v>9131245.4000000004</v>
      </c>
      <c r="G33" s="1037"/>
      <c r="H33" s="1036">
        <f>SUM(H5:I30)</f>
        <v>38057570.933333337</v>
      </c>
      <c r="I33" s="1037"/>
      <c r="J33" s="1036">
        <f>SUM(J5:K30)</f>
        <v>38057570.933333337</v>
      </c>
      <c r="K33" s="1037"/>
      <c r="L33" s="1036">
        <f>SUM(L5:M30)</f>
        <v>95029919.333333254</v>
      </c>
      <c r="M33" s="1037"/>
      <c r="N33" s="1036">
        <f>SUM(N5:O31)</f>
        <v>56972348.399999924</v>
      </c>
      <c r="O33" s="1037"/>
      <c r="P33" s="346">
        <f>SUM(D33:O33)</f>
        <v>237248654.99999985</v>
      </c>
      <c r="S33" s="156"/>
    </row>
    <row r="34" spans="1:19">
      <c r="A34" s="239"/>
      <c r="B34" s="240" t="s">
        <v>166</v>
      </c>
      <c r="C34" s="345">
        <f>'PRESUPUESTO DEF'!E33+'PRESUPUESTO DEF'!E34</f>
        <v>0.35</v>
      </c>
      <c r="D34" s="1004">
        <f>ROUND($C$34*D33,0)</f>
        <v>0</v>
      </c>
      <c r="E34" s="1004"/>
      <c r="F34" s="1004">
        <f>ROUND($C$34*F33,0)-S34</f>
        <v>3195935.6666666665</v>
      </c>
      <c r="G34" s="1004"/>
      <c r="H34" s="1004">
        <f>ROUND($C$34*H33,0)-S34</f>
        <v>13320149.666666666</v>
      </c>
      <c r="I34" s="1004"/>
      <c r="J34" s="1004">
        <f>ROUND($C$34*J33,0)-U34</f>
        <v>13320150</v>
      </c>
      <c r="K34" s="1004"/>
      <c r="L34" s="1004">
        <f>ROUND($C$34*L33,0)-W34</f>
        <v>33260472</v>
      </c>
      <c r="M34" s="1004"/>
      <c r="N34" s="1004">
        <f>ROUND($C$34*N33,0)-Y34</f>
        <v>19940322</v>
      </c>
      <c r="O34" s="1004"/>
      <c r="P34" s="347">
        <f>SUM(D34:O34)</f>
        <v>83037029.333333328</v>
      </c>
      <c r="Q34" s="156">
        <f>P34-'presupuesto completo '!I22</f>
        <v>73689535.333333328</v>
      </c>
      <c r="R34">
        <v>0.710540000349283</v>
      </c>
      <c r="S34" s="351">
        <f>0.333333333333333</f>
        <v>0.33333333333333298</v>
      </c>
    </row>
    <row r="35" spans="1:19">
      <c r="A35" s="239"/>
      <c r="B35" s="240" t="s">
        <v>843</v>
      </c>
      <c r="C35" s="345"/>
      <c r="D35" s="1004"/>
      <c r="E35" s="1004"/>
      <c r="F35" s="1004">
        <f>'PRESUPUESTO DEF'!F35/5</f>
        <v>2173672.2000000002</v>
      </c>
      <c r="G35" s="1004"/>
      <c r="H35" s="1004">
        <f>F35</f>
        <v>2173672.2000000002</v>
      </c>
      <c r="I35" s="1004"/>
      <c r="J35" s="1004">
        <f>H35</f>
        <v>2173672.2000000002</v>
      </c>
      <c r="K35" s="1004"/>
      <c r="L35" s="1004">
        <f>J35</f>
        <v>2173672.2000000002</v>
      </c>
      <c r="M35" s="1004"/>
      <c r="N35" s="1004">
        <f>L35</f>
        <v>2173672.2000000002</v>
      </c>
      <c r="O35" s="1004"/>
      <c r="P35" s="1004">
        <f>SUM(F35:O35)</f>
        <v>10868361</v>
      </c>
      <c r="Q35" s="1004"/>
      <c r="S35" s="351"/>
    </row>
    <row r="36" spans="1:19">
      <c r="A36" s="1025" t="s">
        <v>167</v>
      </c>
      <c r="B36" s="1026"/>
      <c r="C36" s="1026"/>
      <c r="D36" s="1005">
        <f>SUM(D33:E34)</f>
        <v>0</v>
      </c>
      <c r="E36" s="1006"/>
      <c r="F36" s="1005">
        <f>SUM(F33:G35)</f>
        <v>14500853.266666666</v>
      </c>
      <c r="G36" s="1006"/>
      <c r="H36" s="1005">
        <f>SUM(H33:I35)</f>
        <v>53551392.800000004</v>
      </c>
      <c r="I36" s="1006"/>
      <c r="J36" s="1005">
        <f t="shared" ref="J36" si="4">SUM(J33:K35)</f>
        <v>53551393.13333334</v>
      </c>
      <c r="K36" s="1006"/>
      <c r="L36" s="1005">
        <f t="shared" ref="L36" si="5">SUM(L33:M35)</f>
        <v>130464063.53333326</v>
      </c>
      <c r="M36" s="1006"/>
      <c r="N36" s="1005">
        <f>SUM(N33:O35)</f>
        <v>79086342.59999992</v>
      </c>
      <c r="O36" s="1006"/>
      <c r="P36" s="598">
        <f>SUM(D36:O36)</f>
        <v>331154045.33333319</v>
      </c>
      <c r="S36" s="156"/>
    </row>
    <row r="37" spans="1:19">
      <c r="A37" s="1025" t="s">
        <v>168</v>
      </c>
      <c r="B37" s="1026"/>
      <c r="C37" s="1028"/>
      <c r="D37" s="1020">
        <f>+D36</f>
        <v>0</v>
      </c>
      <c r="E37" s="1027"/>
      <c r="F37" s="1027">
        <f>+D37+F36</f>
        <v>14500853.266666666</v>
      </c>
      <c r="G37" s="1021"/>
      <c r="H37" s="1027">
        <f>+F37+H36</f>
        <v>68052246.066666663</v>
      </c>
      <c r="I37" s="1021"/>
      <c r="J37" s="1027">
        <f>+H37+J36</f>
        <v>121603639.2</v>
      </c>
      <c r="K37" s="1021"/>
      <c r="L37" s="1027">
        <f>+J37+L36</f>
        <v>252067702.73333326</v>
      </c>
      <c r="M37" s="1021"/>
      <c r="N37" s="1027">
        <f>+L37+N36</f>
        <v>331154045.33333319</v>
      </c>
      <c r="O37" s="1021"/>
      <c r="P37" s="238"/>
      <c r="S37" s="156"/>
    </row>
    <row r="38" spans="1:19">
      <c r="A38" s="1025" t="s">
        <v>169</v>
      </c>
      <c r="B38" s="1026"/>
      <c r="C38" s="1028"/>
      <c r="D38" s="1002">
        <f>D36/$P$36</f>
        <v>0</v>
      </c>
      <c r="E38" s="1003"/>
      <c r="F38" s="1002">
        <f>F36/$P$36</f>
        <v>4.3788845315389069E-2</v>
      </c>
      <c r="G38" s="1003"/>
      <c r="H38" s="1002">
        <f>H36/$P$36</f>
        <v>0.16171142570852853</v>
      </c>
      <c r="I38" s="1003"/>
      <c r="J38" s="1002">
        <f>J36/$P$36</f>
        <v>0.16171142671510944</v>
      </c>
      <c r="K38" s="1003"/>
      <c r="L38" s="1002">
        <f>L36/$P$36</f>
        <v>0.39396789914497549</v>
      </c>
      <c r="M38" s="1003"/>
      <c r="N38" s="1002">
        <f>N36/$P$36</f>
        <v>0.23882040311599742</v>
      </c>
      <c r="O38" s="1003"/>
      <c r="P38" s="241">
        <f>SUM(D38:O38)</f>
        <v>0.99999999999999989</v>
      </c>
    </row>
    <row r="39" spans="1:19">
      <c r="A39" s="1030" t="s">
        <v>170</v>
      </c>
      <c r="B39" s="1031"/>
      <c r="C39" s="1031"/>
      <c r="D39" s="1002">
        <f>D38</f>
        <v>0</v>
      </c>
      <c r="E39" s="1003"/>
      <c r="F39" s="1002">
        <f>+D39+F38</f>
        <v>4.3788845315389069E-2</v>
      </c>
      <c r="G39" s="1003"/>
      <c r="H39" s="1002">
        <f t="shared" ref="H39" si="6">+F39+H38</f>
        <v>0.2055002710239176</v>
      </c>
      <c r="I39" s="1003"/>
      <c r="J39" s="1002">
        <f t="shared" ref="J39" si="7">+H39+J38</f>
        <v>0.36721169773902707</v>
      </c>
      <c r="K39" s="1003"/>
      <c r="L39" s="1002">
        <f t="shared" ref="L39" si="8">+J39+L38</f>
        <v>0.7611795968840025</v>
      </c>
      <c r="M39" s="1003"/>
      <c r="N39" s="1002">
        <f t="shared" ref="N39" si="9">+L39+N38</f>
        <v>0.99999999999999989</v>
      </c>
      <c r="O39" s="1003"/>
      <c r="P39" s="241"/>
    </row>
    <row r="40" spans="1:19">
      <c r="D40" s="242"/>
      <c r="E40" s="242"/>
      <c r="F40" s="242"/>
      <c r="G40" s="242"/>
      <c r="H40" s="202"/>
      <c r="I40" s="202"/>
      <c r="J40" s="202"/>
      <c r="K40" s="202"/>
      <c r="L40" s="202"/>
      <c r="M40" s="202"/>
      <c r="N40" s="202"/>
      <c r="O40" s="202"/>
      <c r="S40" s="156"/>
    </row>
    <row r="41" spans="1:19">
      <c r="D41" s="242"/>
      <c r="E41" s="242"/>
      <c r="F41" s="242"/>
      <c r="G41" s="242"/>
      <c r="H41" s="202"/>
      <c r="I41" s="202"/>
      <c r="J41" s="202"/>
      <c r="K41" s="202"/>
      <c r="L41" s="202"/>
      <c r="M41" s="202"/>
      <c r="N41" s="202"/>
      <c r="O41" s="202"/>
      <c r="S41" s="156"/>
    </row>
    <row r="42" spans="1:19" ht="17.399999999999999">
      <c r="B42" s="244" t="str">
        <f>'PRESUPUESTO DEF'!B45</f>
        <v>MANUEL ANGEL MUÑOZ PEREZ</v>
      </c>
      <c r="C42" s="216"/>
      <c r="D42" s="213"/>
      <c r="E42" s="214"/>
      <c r="F42" s="95"/>
      <c r="H42" s="202"/>
      <c r="I42" s="202"/>
      <c r="J42" s="202"/>
      <c r="K42" s="202"/>
      <c r="L42" s="202"/>
      <c r="M42" s="202"/>
      <c r="N42" s="202"/>
      <c r="O42" s="202"/>
      <c r="S42" s="156"/>
    </row>
    <row r="43" spans="1:19" ht="17.399999999999999">
      <c r="B43" s="98" t="str">
        <f>'PRESUPUESTO DEF'!B46</f>
        <v>DIRECTOR DE OBRAS PUBLICAS</v>
      </c>
      <c r="C43" s="97"/>
      <c r="D43" s="97"/>
      <c r="E43" s="97"/>
      <c r="F43" s="97"/>
      <c r="H43" s="202"/>
      <c r="I43" s="202"/>
      <c r="J43" s="202"/>
      <c r="K43" s="202"/>
      <c r="L43" s="202"/>
      <c r="M43" s="202"/>
      <c r="N43" s="202"/>
      <c r="O43" s="202"/>
      <c r="S43" s="156"/>
    </row>
    <row r="44" spans="1:19" ht="19.2" customHeight="1">
      <c r="B44" s="99"/>
      <c r="C44" s="1035" t="s">
        <v>84</v>
      </c>
      <c r="D44" s="1035"/>
      <c r="E44" s="1035"/>
      <c r="F44" s="1035" t="s">
        <v>85</v>
      </c>
      <c r="G44" s="1035"/>
      <c r="H44" s="1033" t="s">
        <v>86</v>
      </c>
      <c r="I44" s="1033"/>
      <c r="J44" s="1033"/>
      <c r="K44" s="1033"/>
      <c r="L44" s="1033"/>
      <c r="M44" s="1033"/>
      <c r="N44" s="1033"/>
      <c r="O44" s="1033"/>
      <c r="S44" s="156"/>
    </row>
    <row r="45" spans="1:19" ht="24.6" customHeight="1">
      <c r="B45" s="186" t="s">
        <v>87</v>
      </c>
      <c r="C45" s="952" t="str">
        <f>'presupuesto completo '!B32</f>
        <v xml:space="preserve">JEFFERSON CAMILO PRECIADO </v>
      </c>
      <c r="D45" s="952"/>
      <c r="E45" s="952"/>
      <c r="F45" s="952" t="s">
        <v>107</v>
      </c>
      <c r="G45" s="952"/>
      <c r="H45" s="1032"/>
      <c r="I45" s="1032"/>
      <c r="J45" s="1032"/>
      <c r="K45" s="1032"/>
      <c r="L45" s="1032"/>
      <c r="M45" s="1032"/>
      <c r="N45" s="1032"/>
      <c r="O45" s="1032"/>
    </row>
    <row r="46" spans="1:19" ht="35.4" customHeight="1">
      <c r="B46" s="186" t="s">
        <v>88</v>
      </c>
      <c r="C46" s="952" t="str">
        <f>B42</f>
        <v>MANUEL ANGEL MUÑOZ PEREZ</v>
      </c>
      <c r="D46" s="952"/>
      <c r="E46" s="952"/>
      <c r="F46" s="952" t="str">
        <f>B43</f>
        <v>DIRECTOR DE OBRAS PUBLICAS</v>
      </c>
      <c r="G46" s="952"/>
      <c r="H46" s="1032"/>
      <c r="I46" s="1032"/>
      <c r="J46" s="1032"/>
      <c r="K46" s="1032"/>
      <c r="L46" s="1032"/>
      <c r="M46" s="1032"/>
      <c r="N46" s="1032"/>
      <c r="O46" s="1032"/>
    </row>
    <row r="47" spans="1:19" ht="25.8" customHeight="1">
      <c r="B47" s="952" t="s">
        <v>89</v>
      </c>
      <c r="C47" s="952"/>
      <c r="D47" s="952"/>
      <c r="E47" s="952"/>
      <c r="F47" s="952"/>
      <c r="G47" s="952"/>
      <c r="H47" s="952"/>
      <c r="I47" s="952"/>
      <c r="J47" s="952"/>
      <c r="K47" s="952"/>
      <c r="L47" s="952"/>
      <c r="M47" s="952"/>
      <c r="N47" s="952"/>
      <c r="O47" s="952"/>
    </row>
    <row r="48" spans="1:19">
      <c r="D48" s="242"/>
      <c r="E48" s="242"/>
      <c r="F48" s="242"/>
      <c r="G48" s="242"/>
      <c r="H48" s="202"/>
      <c r="I48" s="202"/>
      <c r="J48" s="202"/>
      <c r="K48" s="202"/>
      <c r="L48" s="202"/>
      <c r="M48" s="202"/>
      <c r="N48" s="202"/>
      <c r="O48" s="202"/>
      <c r="S48" s="156"/>
    </row>
    <row r="52" spans="17:17">
      <c r="Q52" s="156"/>
    </row>
    <row r="85" spans="3:7" ht="18">
      <c r="C85" s="218"/>
      <c r="D85" s="218"/>
      <c r="E85" s="218"/>
      <c r="F85" s="218"/>
      <c r="G85" s="218"/>
    </row>
    <row r="86" spans="3:7" ht="18">
      <c r="C86" s="1034"/>
      <c r="D86" s="1034"/>
      <c r="E86" s="1034"/>
      <c r="F86" s="1034"/>
      <c r="G86" s="1034"/>
    </row>
    <row r="87" spans="3:7" ht="18">
      <c r="C87" s="1029"/>
      <c r="D87" s="1029"/>
      <c r="E87" s="1029"/>
      <c r="F87" s="1029"/>
      <c r="G87" s="1029"/>
    </row>
    <row r="88" spans="3:7" ht="18">
      <c r="C88" s="1029"/>
      <c r="D88" s="1029"/>
      <c r="E88" s="1029"/>
      <c r="F88" s="243"/>
      <c r="G88" s="243"/>
    </row>
  </sheetData>
  <mergeCells count="97">
    <mergeCell ref="F33:G33"/>
    <mergeCell ref="H33:I33"/>
    <mergeCell ref="N33:O33"/>
    <mergeCell ref="J33:K33"/>
    <mergeCell ref="L33:M33"/>
    <mergeCell ref="A32:P32"/>
    <mergeCell ref="A38:C38"/>
    <mergeCell ref="D38:E38"/>
    <mergeCell ref="N25:O25"/>
    <mergeCell ref="D30:E30"/>
    <mergeCell ref="F30:G30"/>
    <mergeCell ref="H30:I30"/>
    <mergeCell ref="N30:O30"/>
    <mergeCell ref="D25:E25"/>
    <mergeCell ref="F25:G25"/>
    <mergeCell ref="H25:I25"/>
    <mergeCell ref="J25:K25"/>
    <mergeCell ref="L25:M25"/>
    <mergeCell ref="L30:M30"/>
    <mergeCell ref="A33:C33"/>
    <mergeCell ref="D33:E33"/>
    <mergeCell ref="F45:G45"/>
    <mergeCell ref="F44:G44"/>
    <mergeCell ref="H37:I37"/>
    <mergeCell ref="D34:E34"/>
    <mergeCell ref="F34:G34"/>
    <mergeCell ref="H34:I34"/>
    <mergeCell ref="C88:E88"/>
    <mergeCell ref="B47:O47"/>
    <mergeCell ref="A39:C39"/>
    <mergeCell ref="D39:E39"/>
    <mergeCell ref="F39:G39"/>
    <mergeCell ref="H39:I39"/>
    <mergeCell ref="N39:O39"/>
    <mergeCell ref="H45:O45"/>
    <mergeCell ref="H44:O44"/>
    <mergeCell ref="H46:O46"/>
    <mergeCell ref="C86:G86"/>
    <mergeCell ref="C87:G87"/>
    <mergeCell ref="C44:E44"/>
    <mergeCell ref="C45:E45"/>
    <mergeCell ref="C46:E46"/>
    <mergeCell ref="F46:G46"/>
    <mergeCell ref="F38:G38"/>
    <mergeCell ref="H38:I38"/>
    <mergeCell ref="N38:O38"/>
    <mergeCell ref="A37:C37"/>
    <mergeCell ref="D37:E37"/>
    <mergeCell ref="F37:G37"/>
    <mergeCell ref="L38:M38"/>
    <mergeCell ref="N37:O37"/>
    <mergeCell ref="N34:O34"/>
    <mergeCell ref="A36:C36"/>
    <mergeCell ref="D36:E36"/>
    <mergeCell ref="F36:G36"/>
    <mergeCell ref="H36:I36"/>
    <mergeCell ref="N36:O36"/>
    <mergeCell ref="D35:E35"/>
    <mergeCell ref="F35:G35"/>
    <mergeCell ref="H35:I35"/>
    <mergeCell ref="L35:M35"/>
    <mergeCell ref="N35:O35"/>
    <mergeCell ref="J35:K35"/>
    <mergeCell ref="H16:I16"/>
    <mergeCell ref="N16:O16"/>
    <mergeCell ref="J16:K16"/>
    <mergeCell ref="L16:M16"/>
    <mergeCell ref="D5:G5"/>
    <mergeCell ref="H5:O5"/>
    <mergeCell ref="D10:E10"/>
    <mergeCell ref="F10:G10"/>
    <mergeCell ref="D11:G11"/>
    <mergeCell ref="H11:O11"/>
    <mergeCell ref="J34:K34"/>
    <mergeCell ref="L34:M34"/>
    <mergeCell ref="A1:P1"/>
    <mergeCell ref="A2:P2"/>
    <mergeCell ref="A3:A4"/>
    <mergeCell ref="B3:B4"/>
    <mergeCell ref="D3:O3"/>
    <mergeCell ref="D4:E4"/>
    <mergeCell ref="F4:G4"/>
    <mergeCell ref="H4:I4"/>
    <mergeCell ref="N4:O4"/>
    <mergeCell ref="J4:K4"/>
    <mergeCell ref="L4:M4"/>
    <mergeCell ref="F17:G17"/>
    <mergeCell ref="D16:E16"/>
    <mergeCell ref="F16:G16"/>
    <mergeCell ref="J39:K39"/>
    <mergeCell ref="L39:M39"/>
    <mergeCell ref="P35:Q35"/>
    <mergeCell ref="J36:K36"/>
    <mergeCell ref="L36:M36"/>
    <mergeCell ref="J38:K38"/>
    <mergeCell ref="J37:K37"/>
    <mergeCell ref="L37:M37"/>
  </mergeCells>
  <phoneticPr fontId="9" type="noConversion"/>
  <conditionalFormatting sqref="A11">
    <cfRule type="duplicateValues" dxfId="5" priority="7"/>
  </conditionalFormatting>
  <conditionalFormatting sqref="A17">
    <cfRule type="duplicateValues" dxfId="4" priority="6"/>
  </conditionalFormatting>
  <conditionalFormatting sqref="A18:A24">
    <cfRule type="duplicateValues" dxfId="3" priority="5"/>
  </conditionalFormatting>
  <conditionalFormatting sqref="A26">
    <cfRule type="duplicateValues" dxfId="2" priority="4"/>
  </conditionalFormatting>
  <conditionalFormatting sqref="A27:A29">
    <cfRule type="duplicateValues" dxfId="1" priority="3"/>
  </conditionalFormatting>
  <conditionalFormatting sqref="A32 A5:A9 A12:A15">
    <cfRule type="duplicateValues" dxfId="0" priority="9"/>
  </conditionalFormatting>
  <printOptions horizontalCentered="1"/>
  <pageMargins left="0.70866141732283472" right="0.70866141732283472" top="0.74803149606299213" bottom="0.74803149606299213" header="0.31496062992125984" footer="0.31496062992125984"/>
  <pageSetup scale="29" fitToWidth="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392C7-AA8E-4E0F-BEAC-EBC4B4480622}">
  <dimension ref="A1:F37"/>
  <sheetViews>
    <sheetView view="pageBreakPreview" topLeftCell="A16" zoomScale="92" zoomScaleNormal="100" zoomScaleSheetLayoutView="92" workbookViewId="0">
      <selection activeCell="A34" sqref="A34"/>
    </sheetView>
  </sheetViews>
  <sheetFormatPr baseColWidth="10" defaultRowHeight="14.4"/>
  <cols>
    <col min="1" max="1" width="27.44140625" customWidth="1"/>
    <col min="2" max="2" width="19.5546875" customWidth="1"/>
    <col min="4" max="4" width="20.109375" customWidth="1"/>
  </cols>
  <sheetData>
    <row r="1" spans="1:4" ht="39.75" customHeight="1">
      <c r="A1" s="1050" t="s">
        <v>56</v>
      </c>
      <c r="B1" s="1050"/>
      <c r="C1" s="1050"/>
      <c r="D1" s="1050"/>
    </row>
    <row r="2" spans="1:4" ht="22.5" customHeight="1">
      <c r="A2" s="1050" t="s">
        <v>57</v>
      </c>
      <c r="B2" s="1050"/>
      <c r="C2" s="1050"/>
      <c r="D2" s="1050"/>
    </row>
    <row r="3" spans="1:4" ht="28.5" customHeight="1">
      <c r="A3" s="1050" t="s">
        <v>4</v>
      </c>
      <c r="B3" s="1050"/>
      <c r="C3" s="1050"/>
      <c r="D3" s="1050"/>
    </row>
    <row r="4" spans="1:4" ht="15">
      <c r="A4" s="1050"/>
      <c r="B4" s="1050"/>
      <c r="C4" s="1050"/>
      <c r="D4" s="1050"/>
    </row>
    <row r="5" spans="1:4" ht="17.399999999999999">
      <c r="A5" s="1051" t="s">
        <v>58</v>
      </c>
      <c r="B5" s="1051"/>
      <c r="C5" s="1051"/>
      <c r="D5" s="1051"/>
    </row>
    <row r="6" spans="1:4">
      <c r="A6" s="49"/>
      <c r="B6" s="49"/>
      <c r="C6" s="49"/>
      <c r="D6" s="49"/>
    </row>
    <row r="7" spans="1:4" ht="15">
      <c r="A7" s="50" t="s">
        <v>5</v>
      </c>
      <c r="B7" s="51"/>
      <c r="C7" s="51"/>
      <c r="D7" s="51"/>
    </row>
    <row r="8" spans="1:4" ht="60.75" customHeight="1">
      <c r="A8" s="1049" t="str">
        <f>Presupuesto!A8</f>
        <v xml:space="preserve">ADECUCACION CIUDADELA EDUCATIVA DEL MUNICIPIO DE CAUCASIA DEPARTAMENTO DE ANTIOQUIA </v>
      </c>
      <c r="B8" s="1049"/>
      <c r="C8" s="1049"/>
      <c r="D8" s="1049"/>
    </row>
    <row r="9" spans="1:4">
      <c r="A9" s="49"/>
      <c r="B9" s="49"/>
      <c r="C9" s="49"/>
      <c r="D9" s="49"/>
    </row>
    <row r="10" spans="1:4" ht="15.6">
      <c r="A10" s="52"/>
      <c r="B10" s="52"/>
      <c r="C10" s="1039">
        <v>1750905</v>
      </c>
      <c r="D10" s="1039"/>
    </row>
    <row r="11" spans="1:4" ht="15.6">
      <c r="A11" s="53" t="s">
        <v>59</v>
      </c>
      <c r="B11" s="53" t="s">
        <v>60</v>
      </c>
      <c r="C11" s="1040" t="s">
        <v>61</v>
      </c>
      <c r="D11" s="1040"/>
    </row>
    <row r="12" spans="1:4" ht="15.6">
      <c r="A12" s="54" t="s">
        <v>62</v>
      </c>
      <c r="B12" s="55" t="s">
        <v>63</v>
      </c>
      <c r="C12" s="1041">
        <f>D26/30</f>
        <v>96195.897222222222</v>
      </c>
      <c r="D12" s="1042"/>
    </row>
    <row r="13" spans="1:4" ht="15.6">
      <c r="A13" s="54" t="s">
        <v>64</v>
      </c>
      <c r="B13" s="55" t="s">
        <v>65</v>
      </c>
      <c r="C13" s="1041">
        <f>C12*2</f>
        <v>192391.79444444444</v>
      </c>
      <c r="D13" s="1042"/>
    </row>
    <row r="14" spans="1:4" ht="15.6">
      <c r="A14" s="54" t="s">
        <v>66</v>
      </c>
      <c r="B14" s="55" t="s">
        <v>67</v>
      </c>
      <c r="C14" s="1041">
        <f>(D22/30)+(D26/30)</f>
        <v>279232.79444444447</v>
      </c>
      <c r="D14" s="1042"/>
    </row>
    <row r="15" spans="1:4" ht="15.6">
      <c r="A15" s="54" t="s">
        <v>68</v>
      </c>
      <c r="B15" s="55" t="s">
        <v>69</v>
      </c>
      <c r="C15" s="1041">
        <f>(D22/30)+((D26/30)*2)</f>
        <v>375428.69166666665</v>
      </c>
      <c r="D15" s="1042"/>
    </row>
    <row r="16" spans="1:4" ht="15.6">
      <c r="A16" s="54" t="s">
        <v>70</v>
      </c>
      <c r="B16" s="55" t="s">
        <v>71</v>
      </c>
      <c r="C16" s="1041">
        <f>C15+C13+C13</f>
        <v>760212.2805555556</v>
      </c>
      <c r="D16" s="1042"/>
    </row>
    <row r="17" spans="1:6" ht="15.6">
      <c r="A17" s="54" t="s">
        <v>72</v>
      </c>
      <c r="B17" s="55" t="s">
        <v>73</v>
      </c>
      <c r="C17" s="1041">
        <f>(D23/30)+(D26/30)</f>
        <v>265450.0472222222</v>
      </c>
      <c r="D17" s="1042"/>
    </row>
    <row r="18" spans="1:6" ht="15.6">
      <c r="A18" s="54" t="s">
        <v>646</v>
      </c>
      <c r="B18" s="55" t="s">
        <v>647</v>
      </c>
      <c r="C18" s="1043">
        <f>(D25/30)+(D24/30)</f>
        <v>333981.29722222226</v>
      </c>
      <c r="D18" s="1044"/>
    </row>
    <row r="19" spans="1:6" ht="15.6">
      <c r="A19" s="54" t="s">
        <v>651</v>
      </c>
      <c r="B19" s="55" t="s">
        <v>652</v>
      </c>
      <c r="C19" s="1043">
        <f>(D22/30)+C13</f>
        <v>375428.69166666665</v>
      </c>
      <c r="D19" s="1044"/>
    </row>
    <row r="20" spans="1:6">
      <c r="A20" s="1045"/>
      <c r="B20" s="1045"/>
      <c r="C20" s="1045"/>
      <c r="D20" s="1045"/>
    </row>
    <row r="21" spans="1:6" ht="31.2">
      <c r="A21" s="53" t="s">
        <v>59</v>
      </c>
      <c r="B21" s="53" t="s">
        <v>74</v>
      </c>
      <c r="C21" s="53" t="s">
        <v>75</v>
      </c>
      <c r="D21" s="53" t="s">
        <v>76</v>
      </c>
    </row>
    <row r="22" spans="1:6" ht="15">
      <c r="A22" s="55" t="s">
        <v>77</v>
      </c>
      <c r="B22" s="56">
        <f>'SALARIOS Y PRESTACIONES '!I16/30</f>
        <v>116727</v>
      </c>
      <c r="C22" s="444">
        <f>'SALARIOS Y PRESTACIONES '!I29</f>
        <v>1.5680767707747327</v>
      </c>
      <c r="D22" s="57">
        <f>(B22*30)*C22</f>
        <v>5491106.916666667</v>
      </c>
    </row>
    <row r="23" spans="1:6" ht="15">
      <c r="A23" s="55" t="s">
        <v>78</v>
      </c>
      <c r="B23" s="56">
        <f>'SALARIOS Y PRESTACIONES '!I16/30</f>
        <v>116727</v>
      </c>
      <c r="C23" s="444">
        <f>'SALARIOS Y PRESTACIONES '!J55</f>
        <v>1.45</v>
      </c>
      <c r="D23" s="57">
        <f t="shared" ref="D23:D28" si="0">(B23*30)*C23</f>
        <v>5077624.5</v>
      </c>
    </row>
    <row r="24" spans="1:6" ht="15">
      <c r="A24" s="55" t="s">
        <v>79</v>
      </c>
      <c r="B24" s="56">
        <f>'SALARIOS Y PRESTACIONES '!F16/30</f>
        <v>87545.266666666663</v>
      </c>
      <c r="C24" s="444">
        <f>'SALARIOS Y PRESTACIONES '!F29</f>
        <v>1.5947912153128656</v>
      </c>
      <c r="D24" s="57">
        <f t="shared" si="0"/>
        <v>4188492.666666667</v>
      </c>
    </row>
    <row r="25" spans="1:6" ht="15">
      <c r="A25" s="55" t="s">
        <v>80</v>
      </c>
      <c r="B25" s="56">
        <f>'SALARIOS Y PRESTACIONES '!E16/30</f>
        <v>134236.06666666668</v>
      </c>
      <c r="C25" s="444">
        <f>'SALARIOS Y PRESTACIONES '!E29</f>
        <v>1.4479333298899799</v>
      </c>
      <c r="D25" s="57">
        <f t="shared" si="0"/>
        <v>5830946.2500000009</v>
      </c>
    </row>
    <row r="26" spans="1:6" ht="15">
      <c r="A26" s="55" t="s">
        <v>81</v>
      </c>
      <c r="B26" s="56">
        <f>'SALARIOS Y PRESTACIONES '!J16/30</f>
        <v>58363.5</v>
      </c>
      <c r="C26" s="444">
        <f>'SALARIOS Y PRESTACIONES '!J29</f>
        <v>1.6482201585275424</v>
      </c>
      <c r="D26" s="57">
        <f t="shared" si="0"/>
        <v>2885876.9166666665</v>
      </c>
    </row>
    <row r="27" spans="1:6" ht="15">
      <c r="A27" s="55" t="s">
        <v>82</v>
      </c>
      <c r="B27" s="56">
        <f>'SALARIOS Y PRESTACIONES '!J42/30</f>
        <v>123565.56666666667</v>
      </c>
      <c r="C27" s="444">
        <f>'SALARIOS Y PRESTACIONES '!J55</f>
        <v>1.45</v>
      </c>
      <c r="D27" s="57">
        <f t="shared" si="0"/>
        <v>5375102.1499999994</v>
      </c>
    </row>
    <row r="28" spans="1:6" ht="15">
      <c r="A28" s="55" t="s">
        <v>83</v>
      </c>
      <c r="B28" s="56">
        <f>'SALARIOS Y PRESTACIONES '!D16/30</f>
        <v>175090.5</v>
      </c>
      <c r="C28" s="444">
        <f>'SALARIOS Y PRESTACIONES '!D29</f>
        <v>1.4479333544652622</v>
      </c>
      <c r="D28" s="57">
        <f t="shared" si="0"/>
        <v>7605581.25</v>
      </c>
    </row>
    <row r="29" spans="1:6" ht="15">
      <c r="A29" s="59"/>
      <c r="B29" s="59"/>
      <c r="C29" s="217"/>
      <c r="D29" s="58"/>
    </row>
    <row r="30" spans="1:6">
      <c r="A30" s="59"/>
      <c r="B30" s="59"/>
      <c r="C30" s="59"/>
      <c r="D30" s="59"/>
    </row>
    <row r="31" spans="1:6">
      <c r="A31" s="59"/>
      <c r="B31" s="59"/>
      <c r="C31" s="59"/>
      <c r="D31" s="59"/>
    </row>
    <row r="32" spans="1:6" ht="17.399999999999999">
      <c r="A32" s="215" t="str">
        <f>'PPTO INTERVENTORIA'!A40</f>
        <v>MANUEL ANGEL MUÑOZ PEREZ</v>
      </c>
      <c r="B32" s="246"/>
      <c r="C32" s="158"/>
      <c r="E32" s="159"/>
      <c r="F32" s="95"/>
    </row>
    <row r="33" spans="1:6" ht="17.399999999999999">
      <c r="A33" s="98" t="str">
        <f>'PPTO INTERVENTORIA'!A41</f>
        <v>DIRECTOR DE OBRAS PUBLICAS</v>
      </c>
      <c r="B33" s="97"/>
      <c r="C33" s="97"/>
      <c r="E33" s="97"/>
      <c r="F33" s="97"/>
    </row>
    <row r="34" spans="1:6">
      <c r="A34" s="99"/>
      <c r="B34" s="100" t="s">
        <v>84</v>
      </c>
      <c r="C34" s="1046" t="s">
        <v>85</v>
      </c>
      <c r="D34" s="1046"/>
      <c r="E34" s="1047" t="s">
        <v>86</v>
      </c>
      <c r="F34" s="1048"/>
    </row>
    <row r="35" spans="1:6">
      <c r="A35" s="60" t="s">
        <v>144</v>
      </c>
      <c r="B35" s="61" t="str">
        <f>+'presupuesto completo '!B32</f>
        <v xml:space="preserve">JEFFERSON CAMILO PRECIADO </v>
      </c>
      <c r="C35" s="1038" t="s">
        <v>107</v>
      </c>
      <c r="D35" s="1038"/>
      <c r="E35" s="1047"/>
      <c r="F35" s="1048"/>
    </row>
    <row r="36" spans="1:6">
      <c r="A36" s="60" t="s">
        <v>88</v>
      </c>
      <c r="B36" s="61" t="str">
        <f>A32</f>
        <v>MANUEL ANGEL MUÑOZ PEREZ</v>
      </c>
      <c r="C36" s="1038" t="str">
        <f>A33</f>
        <v>DIRECTOR DE OBRAS PUBLICAS</v>
      </c>
      <c r="D36" s="1038"/>
      <c r="E36" s="1047"/>
      <c r="F36" s="1048"/>
    </row>
    <row r="37" spans="1:6" ht="21" customHeight="1">
      <c r="A37" s="1038" t="s">
        <v>89</v>
      </c>
      <c r="B37" s="1038"/>
      <c r="C37" s="1038"/>
      <c r="D37" s="1038"/>
      <c r="E37" s="1038"/>
      <c r="F37" s="1038"/>
    </row>
  </sheetData>
  <mergeCells count="24">
    <mergeCell ref="E36:F36"/>
    <mergeCell ref="A8:D8"/>
    <mergeCell ref="A1:D1"/>
    <mergeCell ref="A2:D2"/>
    <mergeCell ref="A3:D3"/>
    <mergeCell ref="A4:D4"/>
    <mergeCell ref="A5:D5"/>
    <mergeCell ref="C19:D19"/>
    <mergeCell ref="A37:F37"/>
    <mergeCell ref="C10:D10"/>
    <mergeCell ref="C11:D11"/>
    <mergeCell ref="C12:D12"/>
    <mergeCell ref="C13:D13"/>
    <mergeCell ref="C14:D14"/>
    <mergeCell ref="C15:D15"/>
    <mergeCell ref="C16:D16"/>
    <mergeCell ref="C17:D17"/>
    <mergeCell ref="C18:D18"/>
    <mergeCell ref="A20:D20"/>
    <mergeCell ref="C34:D34"/>
    <mergeCell ref="E34:F34"/>
    <mergeCell ref="C35:D35"/>
    <mergeCell ref="E35:F35"/>
    <mergeCell ref="C36:D36"/>
  </mergeCells>
  <phoneticPr fontId="9" type="noConversion"/>
  <pageMargins left="0.7" right="0.7" top="0.75" bottom="0.75" header="0.3" footer="0.3"/>
  <pageSetup paperSize="9" scale="74" orientation="portrait" horizontalDpi="360" verticalDpi="36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C64B1-1F86-4DDC-B14D-1D4EEA50327A}">
  <dimension ref="A1:O194"/>
  <sheetViews>
    <sheetView view="pageBreakPreview" topLeftCell="A190" zoomScale="60" zoomScaleNormal="100" workbookViewId="0">
      <selection activeCell="B7" sqref="B7:I8"/>
    </sheetView>
  </sheetViews>
  <sheetFormatPr baseColWidth="10" defaultRowHeight="13.2"/>
  <cols>
    <col min="1" max="6" width="11.5546875" style="355"/>
    <col min="7" max="7" width="16.5546875" style="355" bestFit="1" customWidth="1"/>
    <col min="8" max="8" width="11.5546875" style="355"/>
    <col min="9" max="9" width="14.6640625" style="355" bestFit="1" customWidth="1"/>
    <col min="10" max="14" width="11.5546875" style="355"/>
    <col min="15" max="15" width="14.5546875" style="355" bestFit="1" customWidth="1"/>
    <col min="16" max="16384" width="11.5546875" style="355"/>
  </cols>
  <sheetData>
    <row r="1" spans="1:15" ht="13.8">
      <c r="A1" s="1052" t="s">
        <v>4</v>
      </c>
      <c r="B1" s="1053"/>
      <c r="C1" s="1053"/>
      <c r="D1" s="1053"/>
      <c r="E1" s="1054"/>
      <c r="F1" s="1052" t="s">
        <v>538</v>
      </c>
      <c r="G1" s="1053"/>
      <c r="H1" s="1053"/>
      <c r="I1" s="1054"/>
      <c r="K1" s="1061" t="s">
        <v>539</v>
      </c>
      <c r="L1" s="1061"/>
      <c r="M1" s="1061"/>
      <c r="N1" s="1061"/>
      <c r="O1" s="1061"/>
    </row>
    <row r="2" spans="1:15" ht="13.8">
      <c r="A2" s="1055"/>
      <c r="B2" s="1056"/>
      <c r="C2" s="1056"/>
      <c r="D2" s="1056"/>
      <c r="E2" s="1057"/>
      <c r="F2" s="1055"/>
      <c r="G2" s="1056"/>
      <c r="H2" s="1056"/>
      <c r="I2" s="1057"/>
      <c r="K2" s="356"/>
      <c r="L2" s="356"/>
      <c r="M2" s="356"/>
      <c r="N2" s="356"/>
      <c r="O2" s="356"/>
    </row>
    <row r="3" spans="1:15" ht="13.8">
      <c r="A3" s="1058"/>
      <c r="B3" s="1059"/>
      <c r="C3" s="1059"/>
      <c r="D3" s="1059"/>
      <c r="E3" s="1060"/>
      <c r="F3" s="1058"/>
      <c r="G3" s="1059"/>
      <c r="H3" s="1059"/>
      <c r="I3" s="1060"/>
      <c r="K3" s="1062" t="s">
        <v>540</v>
      </c>
      <c r="L3" s="1062"/>
      <c r="M3" s="1062"/>
      <c r="N3" s="357" t="s">
        <v>8</v>
      </c>
      <c r="O3" s="357" t="s">
        <v>541</v>
      </c>
    </row>
    <row r="4" spans="1:15" ht="13.8">
      <c r="A4" s="358"/>
      <c r="B4" s="359"/>
      <c r="C4" s="359"/>
      <c r="D4" s="359"/>
      <c r="E4" s="359"/>
      <c r="F4" s="359"/>
      <c r="G4" s="359"/>
      <c r="H4" s="360"/>
      <c r="I4" s="361"/>
      <c r="K4" s="1063" t="s">
        <v>542</v>
      </c>
      <c r="L4" s="1064"/>
      <c r="M4" s="1065"/>
      <c r="N4" s="362" t="s">
        <v>543</v>
      </c>
      <c r="O4" s="363">
        <v>33000</v>
      </c>
    </row>
    <row r="5" spans="1:15" ht="15.6">
      <c r="A5" s="364" t="s">
        <v>20</v>
      </c>
      <c r="B5" s="1066" t="str">
        <f>Presupuesto!A8</f>
        <v xml:space="preserve">ADECUCACION CIUDADELA EDUCATIVA DEL MUNICIPIO DE CAUCASIA DEPARTAMENTO DE ANTIOQUIA </v>
      </c>
      <c r="C5" s="1066"/>
      <c r="D5" s="1066"/>
      <c r="E5" s="1066"/>
      <c r="F5" s="1066"/>
      <c r="G5" s="1066"/>
      <c r="H5" s="1066"/>
      <c r="I5" s="1067"/>
      <c r="K5" s="1068" t="s">
        <v>544</v>
      </c>
      <c r="L5" s="1069"/>
      <c r="M5" s="1070"/>
      <c r="N5" s="365" t="s">
        <v>545</v>
      </c>
      <c r="O5" s="366">
        <v>56666.666666666664</v>
      </c>
    </row>
    <row r="6" spans="1:15" ht="15.6">
      <c r="A6" s="367" t="s">
        <v>21</v>
      </c>
      <c r="B6" s="1066"/>
      <c r="C6" s="1066"/>
      <c r="D6" s="1066"/>
      <c r="E6" s="1066"/>
      <c r="F6" s="1066"/>
      <c r="G6" s="1066"/>
      <c r="H6" s="1066"/>
      <c r="I6" s="1067"/>
      <c r="K6" s="1063" t="s">
        <v>546</v>
      </c>
      <c r="L6" s="1064"/>
      <c r="M6" s="1065"/>
      <c r="N6" s="362" t="s">
        <v>547</v>
      </c>
      <c r="O6" s="363">
        <v>200</v>
      </c>
    </row>
    <row r="7" spans="1:15" ht="15.6">
      <c r="A7" s="364" t="s">
        <v>90</v>
      </c>
      <c r="B7" s="1072" t="s">
        <v>548</v>
      </c>
      <c r="C7" s="1072"/>
      <c r="D7" s="1072"/>
      <c r="E7" s="1072"/>
      <c r="F7" s="1072"/>
      <c r="G7" s="1072"/>
      <c r="H7" s="1072"/>
      <c r="I7" s="1073"/>
      <c r="K7" s="1068" t="s">
        <v>549</v>
      </c>
      <c r="L7" s="1069"/>
      <c r="M7" s="1070"/>
      <c r="N7" s="365" t="s">
        <v>200</v>
      </c>
      <c r="O7" s="368">
        <v>6500</v>
      </c>
    </row>
    <row r="8" spans="1:15" ht="28.95" customHeight="1">
      <c r="A8" s="369"/>
      <c r="B8" s="1072"/>
      <c r="C8" s="1072"/>
      <c r="D8" s="1072"/>
      <c r="E8" s="1072"/>
      <c r="F8" s="1072"/>
      <c r="G8" s="1072"/>
      <c r="H8" s="1072"/>
      <c r="I8" s="1073"/>
      <c r="K8" s="1074" t="s">
        <v>550</v>
      </c>
      <c r="L8" s="1075"/>
      <c r="M8" s="1076"/>
      <c r="N8" s="365" t="s">
        <v>551</v>
      </c>
      <c r="O8" s="368">
        <v>45000</v>
      </c>
    </row>
    <row r="9" spans="1:15" ht="15.6">
      <c r="A9" s="364"/>
      <c r="B9" s="370"/>
      <c r="C9" s="370"/>
      <c r="D9" s="371"/>
      <c r="E9" s="371"/>
      <c r="F9" s="371"/>
      <c r="G9" s="371"/>
      <c r="H9" s="372" t="s">
        <v>23</v>
      </c>
      <c r="I9" s="373" t="s">
        <v>537</v>
      </c>
      <c r="K9" s="1063" t="s">
        <v>552</v>
      </c>
      <c r="L9" s="1064"/>
      <c r="M9" s="1065"/>
      <c r="N9" s="362" t="s">
        <v>545</v>
      </c>
      <c r="O9" s="374">
        <f>G116</f>
        <v>56666.666666666664</v>
      </c>
    </row>
    <row r="10" spans="1:15" ht="15.6">
      <c r="A10" s="364" t="s">
        <v>24</v>
      </c>
      <c r="B10" s="370"/>
      <c r="C10" s="370"/>
      <c r="D10" s="370"/>
      <c r="E10" s="371"/>
      <c r="F10" s="371"/>
      <c r="G10" s="371"/>
      <c r="H10" s="375"/>
      <c r="I10" s="376"/>
      <c r="K10" s="1063" t="s">
        <v>553</v>
      </c>
      <c r="L10" s="1064"/>
      <c r="M10" s="1065"/>
      <c r="N10" s="362" t="s">
        <v>545</v>
      </c>
      <c r="O10" s="363">
        <v>65400</v>
      </c>
    </row>
    <row r="11" spans="1:15" ht="15.6">
      <c r="A11" s="1077" t="s">
        <v>25</v>
      </c>
      <c r="B11" s="1077"/>
      <c r="C11" s="1077"/>
      <c r="D11" s="1077"/>
      <c r="E11" s="1077"/>
      <c r="F11" s="377" t="s">
        <v>9</v>
      </c>
      <c r="G11" s="377" t="s">
        <v>26</v>
      </c>
      <c r="H11" s="378" t="s">
        <v>27</v>
      </c>
      <c r="I11" s="379" t="s">
        <v>28</v>
      </c>
      <c r="K11" s="1063" t="s">
        <v>554</v>
      </c>
      <c r="L11" s="1064"/>
      <c r="M11" s="1065"/>
      <c r="N11" s="362" t="s">
        <v>545</v>
      </c>
      <c r="O11" s="363">
        <v>40000</v>
      </c>
    </row>
    <row r="12" spans="1:15" ht="15.6">
      <c r="A12" s="1071" t="s">
        <v>29</v>
      </c>
      <c r="B12" s="1071"/>
      <c r="C12" s="1071"/>
      <c r="D12" s="1071"/>
      <c r="E12" s="1071"/>
      <c r="F12" s="380"/>
      <c r="G12" s="381"/>
      <c r="H12" s="382"/>
      <c r="I12" s="25">
        <f>ROUND(I38*0.05,)</f>
        <v>8565</v>
      </c>
      <c r="K12" s="1063" t="s">
        <v>555</v>
      </c>
      <c r="L12" s="1064"/>
      <c r="M12" s="1065"/>
      <c r="N12" s="362" t="s">
        <v>149</v>
      </c>
      <c r="O12" s="363">
        <v>1000</v>
      </c>
    </row>
    <row r="13" spans="1:15" ht="15.6">
      <c r="A13" s="1071" t="s">
        <v>30</v>
      </c>
      <c r="B13" s="1071"/>
      <c r="C13" s="1071"/>
      <c r="D13" s="1071"/>
      <c r="E13" s="1071"/>
      <c r="F13" s="380">
        <v>2</v>
      </c>
      <c r="G13" s="381">
        <f>+[256]HERRAMIENTAS!E30</f>
        <v>15000</v>
      </c>
      <c r="H13" s="382">
        <f>+H36</f>
        <v>3.26</v>
      </c>
      <c r="I13" s="25">
        <f>ROUND(F13*G13/H13,)</f>
        <v>9202</v>
      </c>
      <c r="K13" s="1063" t="s">
        <v>556</v>
      </c>
      <c r="L13" s="1064"/>
      <c r="M13" s="1065"/>
      <c r="N13" s="362" t="s">
        <v>149</v>
      </c>
      <c r="O13" s="363">
        <v>3600</v>
      </c>
    </row>
    <row r="14" spans="1:15" ht="15.6">
      <c r="A14" s="1071" t="s">
        <v>557</v>
      </c>
      <c r="B14" s="1071"/>
      <c r="C14" s="1071"/>
      <c r="D14" s="1071"/>
      <c r="E14" s="1071"/>
      <c r="F14" s="380">
        <v>1</v>
      </c>
      <c r="G14" s="381">
        <v>80000</v>
      </c>
      <c r="H14" s="382">
        <f>+H13</f>
        <v>3.26</v>
      </c>
      <c r="I14" s="25">
        <f>ROUND(F14*G14/H14,)</f>
        <v>24540</v>
      </c>
      <c r="K14" s="1068" t="s">
        <v>558</v>
      </c>
      <c r="L14" s="1069"/>
      <c r="M14" s="1070"/>
      <c r="N14" s="365" t="s">
        <v>313</v>
      </c>
      <c r="O14" s="368">
        <v>130000</v>
      </c>
    </row>
    <row r="15" spans="1:15" ht="15.6">
      <c r="A15" s="1078"/>
      <c r="B15" s="1078"/>
      <c r="C15" s="1078"/>
      <c r="D15" s="1078"/>
      <c r="E15" s="1078"/>
      <c r="F15" s="377"/>
      <c r="G15" s="381"/>
      <c r="H15" s="383"/>
      <c r="I15" s="384"/>
      <c r="K15" s="1068" t="s">
        <v>559</v>
      </c>
      <c r="L15" s="1069"/>
      <c r="M15" s="1070"/>
      <c r="N15" s="365" t="s">
        <v>14</v>
      </c>
      <c r="O15" s="368">
        <v>65000</v>
      </c>
    </row>
    <row r="16" spans="1:15" ht="15.6">
      <c r="A16" s="367"/>
      <c r="B16" s="371"/>
      <c r="C16" s="371"/>
      <c r="D16" s="371"/>
      <c r="E16" s="371"/>
      <c r="F16" s="371"/>
      <c r="G16" s="385"/>
      <c r="H16" s="372" t="s">
        <v>31</v>
      </c>
      <c r="I16" s="386">
        <f>ROUND((SUM(I12:I15)),0)</f>
        <v>42307</v>
      </c>
      <c r="K16" s="1068" t="s">
        <v>560</v>
      </c>
      <c r="L16" s="1069"/>
      <c r="M16" s="1070"/>
      <c r="N16" s="365" t="s">
        <v>14</v>
      </c>
      <c r="O16" s="368">
        <v>30000</v>
      </c>
    </row>
    <row r="17" spans="1:15" ht="15.6">
      <c r="A17" s="364" t="s">
        <v>32</v>
      </c>
      <c r="B17" s="370"/>
      <c r="C17" s="370"/>
      <c r="D17" s="370"/>
      <c r="E17" s="371"/>
      <c r="F17" s="371"/>
      <c r="G17" s="385"/>
      <c r="H17" s="375"/>
      <c r="I17" s="376"/>
      <c r="K17" s="1068" t="s">
        <v>561</v>
      </c>
      <c r="L17" s="1069"/>
      <c r="M17" s="1070"/>
      <c r="N17" s="365" t="s">
        <v>200</v>
      </c>
      <c r="O17" s="368">
        <v>1700</v>
      </c>
    </row>
    <row r="18" spans="1:15" ht="15.6">
      <c r="A18" s="1077" t="s">
        <v>25</v>
      </c>
      <c r="B18" s="1077"/>
      <c r="C18" s="1077"/>
      <c r="D18" s="1077"/>
      <c r="E18" s="1077"/>
      <c r="F18" s="377" t="s">
        <v>33</v>
      </c>
      <c r="G18" s="387" t="s">
        <v>34</v>
      </c>
      <c r="H18" s="378" t="s">
        <v>35</v>
      </c>
      <c r="I18" s="379" t="s">
        <v>28</v>
      </c>
      <c r="K18" s="1068" t="s">
        <v>562</v>
      </c>
      <c r="L18" s="1069"/>
      <c r="M18" s="1070"/>
      <c r="N18" s="365" t="s">
        <v>149</v>
      </c>
      <c r="O18" s="368">
        <v>1200000</v>
      </c>
    </row>
    <row r="19" spans="1:15" ht="15.6">
      <c r="A19" s="1071" t="s">
        <v>563</v>
      </c>
      <c r="B19" s="1071"/>
      <c r="C19" s="1071"/>
      <c r="D19" s="1071"/>
      <c r="E19" s="1071"/>
      <c r="F19" s="377" t="s">
        <v>564</v>
      </c>
      <c r="G19" s="381">
        <f>O4</f>
        <v>33000</v>
      </c>
      <c r="H19" s="383">
        <v>7.5</v>
      </c>
      <c r="I19" s="25">
        <f>ROUND(G19*H19,)</f>
        <v>247500</v>
      </c>
      <c r="K19" s="1068" t="s">
        <v>565</v>
      </c>
      <c r="L19" s="1069"/>
      <c r="M19" s="1070"/>
      <c r="N19" s="365" t="s">
        <v>566</v>
      </c>
      <c r="O19" s="368">
        <v>1300000</v>
      </c>
    </row>
    <row r="20" spans="1:15" ht="15.6">
      <c r="A20" s="1071" t="s">
        <v>371</v>
      </c>
      <c r="B20" s="1071"/>
      <c r="C20" s="1071"/>
      <c r="D20" s="1071"/>
      <c r="E20" s="1071"/>
      <c r="F20" s="377" t="s">
        <v>537</v>
      </c>
      <c r="G20" s="381">
        <f>O5</f>
        <v>56666.666666666664</v>
      </c>
      <c r="H20" s="383">
        <v>1.5</v>
      </c>
      <c r="I20" s="25">
        <f>ROUND(G20*H20,)</f>
        <v>85000</v>
      </c>
      <c r="K20" s="1068" t="s">
        <v>567</v>
      </c>
      <c r="L20" s="1069"/>
      <c r="M20" s="1070"/>
      <c r="N20" s="365" t="s">
        <v>149</v>
      </c>
      <c r="O20" s="368">
        <v>200</v>
      </c>
    </row>
    <row r="21" spans="1:15" ht="15.6">
      <c r="A21" s="1071" t="s">
        <v>196</v>
      </c>
      <c r="B21" s="1071"/>
      <c r="C21" s="1071"/>
      <c r="D21" s="1071"/>
      <c r="E21" s="1071"/>
      <c r="F21" s="377" t="s">
        <v>568</v>
      </c>
      <c r="G21" s="381">
        <f>[257]MATERIALES!E21</f>
        <v>200</v>
      </c>
      <c r="H21" s="383">
        <v>180</v>
      </c>
      <c r="I21" s="25">
        <f>ROUND(G21*H21,)</f>
        <v>36000</v>
      </c>
      <c r="K21" s="1068" t="s">
        <v>569</v>
      </c>
      <c r="L21" s="1069"/>
      <c r="M21" s="1070"/>
      <c r="N21" s="365" t="s">
        <v>566</v>
      </c>
      <c r="O21" s="368">
        <v>480000</v>
      </c>
    </row>
    <row r="22" spans="1:15" ht="15.6">
      <c r="A22" s="1071"/>
      <c r="B22" s="1071"/>
      <c r="C22" s="1071"/>
      <c r="D22" s="1071"/>
      <c r="E22" s="1071"/>
      <c r="F22" s="377"/>
      <c r="G22" s="381"/>
      <c r="H22" s="383"/>
      <c r="I22" s="381"/>
      <c r="K22" s="1068" t="s">
        <v>570</v>
      </c>
      <c r="L22" s="1069"/>
      <c r="M22" s="1070"/>
      <c r="N22" s="365" t="s">
        <v>149</v>
      </c>
      <c r="O22" s="368">
        <v>800000</v>
      </c>
    </row>
    <row r="23" spans="1:15" ht="15.6">
      <c r="A23" s="1071"/>
      <c r="B23" s="1071"/>
      <c r="C23" s="1071"/>
      <c r="D23" s="1071"/>
      <c r="E23" s="1071"/>
      <c r="F23" s="377"/>
      <c r="G23" s="381"/>
      <c r="H23" s="383"/>
      <c r="I23" s="381"/>
      <c r="K23" s="1068" t="s">
        <v>571</v>
      </c>
      <c r="L23" s="1069"/>
      <c r="M23" s="1070"/>
      <c r="N23" s="365" t="s">
        <v>149</v>
      </c>
      <c r="O23" s="368">
        <v>870000</v>
      </c>
    </row>
    <row r="24" spans="1:15" ht="15.6">
      <c r="A24" s="1071"/>
      <c r="B24" s="1071"/>
      <c r="C24" s="1071"/>
      <c r="D24" s="1071"/>
      <c r="E24" s="1071"/>
      <c r="F24" s="377"/>
      <c r="G24" s="381"/>
      <c r="H24" s="383"/>
      <c r="I24" s="381"/>
      <c r="K24" s="1068" t="s">
        <v>572</v>
      </c>
      <c r="L24" s="1069"/>
      <c r="M24" s="1070"/>
      <c r="N24" s="365" t="s">
        <v>149</v>
      </c>
      <c r="O24" s="368">
        <v>800000</v>
      </c>
    </row>
    <row r="25" spans="1:15" ht="15.6">
      <c r="A25" s="1071"/>
      <c r="B25" s="1071"/>
      <c r="C25" s="1071"/>
      <c r="D25" s="1071"/>
      <c r="E25" s="1071"/>
      <c r="F25" s="377"/>
      <c r="G25" s="381"/>
      <c r="H25" s="383"/>
      <c r="I25" s="381"/>
      <c r="K25" s="1068" t="s">
        <v>573</v>
      </c>
      <c r="L25" s="1069"/>
      <c r="M25" s="1070"/>
      <c r="N25" s="365" t="s">
        <v>149</v>
      </c>
      <c r="O25" s="368">
        <v>1500000</v>
      </c>
    </row>
    <row r="26" spans="1:15" ht="15.6">
      <c r="A26" s="1071"/>
      <c r="B26" s="1071"/>
      <c r="C26" s="1071"/>
      <c r="D26" s="1071"/>
      <c r="E26" s="1071"/>
      <c r="F26" s="377"/>
      <c r="G26" s="381"/>
      <c r="H26" s="383"/>
      <c r="I26" s="381"/>
      <c r="K26" s="1068" t="s">
        <v>574</v>
      </c>
      <c r="L26" s="1069"/>
      <c r="M26" s="1070"/>
      <c r="N26" s="365" t="s">
        <v>545</v>
      </c>
      <c r="O26" s="368">
        <v>65000</v>
      </c>
    </row>
    <row r="27" spans="1:15" ht="15.6">
      <c r="A27" s="367"/>
      <c r="B27" s="371"/>
      <c r="C27" s="371"/>
      <c r="D27" s="371"/>
      <c r="E27" s="371"/>
      <c r="F27" s="371"/>
      <c r="G27" s="385"/>
      <c r="H27" s="372" t="s">
        <v>31</v>
      </c>
      <c r="I27" s="386">
        <f>ROUND((SUM(I19:I26)),0)</f>
        <v>368500</v>
      </c>
      <c r="K27" s="1068" t="s">
        <v>575</v>
      </c>
      <c r="L27" s="1069"/>
      <c r="M27" s="1070"/>
      <c r="N27" s="365" t="s">
        <v>149</v>
      </c>
      <c r="O27" s="368">
        <v>400000</v>
      </c>
    </row>
    <row r="28" spans="1:15" ht="15.6">
      <c r="A28" s="364" t="s">
        <v>36</v>
      </c>
      <c r="B28" s="370"/>
      <c r="C28" s="370"/>
      <c r="D28" s="370"/>
      <c r="E28" s="371"/>
      <c r="F28" s="371"/>
      <c r="G28" s="371"/>
      <c r="H28" s="375"/>
      <c r="I28" s="376"/>
      <c r="K28" s="1068" t="s">
        <v>576</v>
      </c>
      <c r="L28" s="1069"/>
      <c r="M28" s="1070"/>
      <c r="N28" s="365" t="s">
        <v>577</v>
      </c>
      <c r="O28" s="368">
        <v>25000</v>
      </c>
    </row>
    <row r="29" spans="1:15" ht="15.6">
      <c r="A29" s="1077" t="s">
        <v>37</v>
      </c>
      <c r="B29" s="1077"/>
      <c r="C29" s="1077"/>
      <c r="D29" s="1077"/>
      <c r="E29" s="388" t="s">
        <v>38</v>
      </c>
      <c r="F29" s="377" t="s">
        <v>39</v>
      </c>
      <c r="G29" s="377" t="s">
        <v>40</v>
      </c>
      <c r="H29" s="378" t="s">
        <v>41</v>
      </c>
      <c r="I29" s="379" t="s">
        <v>28</v>
      </c>
      <c r="K29" s="1068" t="s">
        <v>578</v>
      </c>
      <c r="L29" s="1069"/>
      <c r="M29" s="1070"/>
      <c r="N29" s="365" t="s">
        <v>545</v>
      </c>
      <c r="O29" s="368">
        <f>G69</f>
        <v>40000</v>
      </c>
    </row>
    <row r="30" spans="1:15" ht="15.6">
      <c r="A30" s="1071"/>
      <c r="B30" s="1071"/>
      <c r="C30" s="1071"/>
      <c r="D30" s="1071"/>
      <c r="E30" s="388"/>
      <c r="F30" s="377"/>
      <c r="G30" s="377"/>
      <c r="H30" s="378"/>
      <c r="I30" s="379"/>
      <c r="K30" s="1068" t="s">
        <v>579</v>
      </c>
      <c r="L30" s="1069"/>
      <c r="M30" s="1070"/>
      <c r="N30" s="365" t="s">
        <v>93</v>
      </c>
      <c r="O30" s="368">
        <v>70000</v>
      </c>
    </row>
    <row r="31" spans="1:15" ht="15.6">
      <c r="A31" s="1071"/>
      <c r="B31" s="1071"/>
      <c r="C31" s="1071"/>
      <c r="D31" s="1071"/>
      <c r="E31" s="389"/>
      <c r="F31" s="389"/>
      <c r="G31" s="389"/>
      <c r="H31" s="390"/>
      <c r="I31" s="381"/>
      <c r="K31" s="1068" t="s">
        <v>580</v>
      </c>
      <c r="L31" s="1069"/>
      <c r="M31" s="1070"/>
      <c r="N31" s="365" t="s">
        <v>149</v>
      </c>
      <c r="O31" s="368">
        <v>70000</v>
      </c>
    </row>
    <row r="32" spans="1:15" ht="15.6">
      <c r="A32" s="1071"/>
      <c r="B32" s="1071"/>
      <c r="C32" s="1071"/>
      <c r="D32" s="1071"/>
      <c r="E32" s="389"/>
      <c r="F32" s="389"/>
      <c r="G32" s="389"/>
      <c r="H32" s="390"/>
      <c r="I32" s="381"/>
      <c r="K32" s="1068" t="s">
        <v>581</v>
      </c>
      <c r="L32" s="1069"/>
      <c r="M32" s="1070"/>
      <c r="N32" s="365" t="s">
        <v>149</v>
      </c>
      <c r="O32" s="368">
        <v>700</v>
      </c>
    </row>
    <row r="33" spans="1:15" ht="15.6">
      <c r="A33" s="367"/>
      <c r="B33" s="371"/>
      <c r="C33" s="371"/>
      <c r="D33" s="371"/>
      <c r="E33" s="371"/>
      <c r="F33" s="371"/>
      <c r="G33" s="371"/>
      <c r="H33" s="372" t="s">
        <v>31</v>
      </c>
      <c r="I33" s="386">
        <f>ROUND((SUM(I31:I32)),0)</f>
        <v>0</v>
      </c>
      <c r="K33" s="1068" t="s">
        <v>582</v>
      </c>
      <c r="L33" s="1069"/>
      <c r="M33" s="1070"/>
      <c r="N33" s="365" t="s">
        <v>8</v>
      </c>
      <c r="O33" s="368">
        <v>250000</v>
      </c>
    </row>
    <row r="34" spans="1:15" ht="15.6">
      <c r="A34" s="364" t="s">
        <v>43</v>
      </c>
      <c r="B34" s="370"/>
      <c r="C34" s="370"/>
      <c r="D34" s="370"/>
      <c r="E34" s="371"/>
      <c r="F34" s="371"/>
      <c r="G34" s="371"/>
      <c r="H34" s="375"/>
      <c r="I34" s="376"/>
      <c r="K34" s="1079" t="s">
        <v>583</v>
      </c>
      <c r="L34" s="1079"/>
      <c r="M34" s="1079"/>
      <c r="N34" s="365" t="s">
        <v>313</v>
      </c>
      <c r="O34" s="391">
        <v>1000</v>
      </c>
    </row>
    <row r="35" spans="1:15" ht="15.6">
      <c r="A35" s="1080" t="s">
        <v>44</v>
      </c>
      <c r="B35" s="1081"/>
      <c r="C35" s="1081"/>
      <c r="D35" s="1081"/>
      <c r="E35" s="1082"/>
      <c r="F35" s="1078" t="s">
        <v>45</v>
      </c>
      <c r="G35" s="1078"/>
      <c r="H35" s="378" t="s">
        <v>27</v>
      </c>
      <c r="I35" s="379" t="s">
        <v>28</v>
      </c>
      <c r="K35" s="1068" t="s">
        <v>584</v>
      </c>
      <c r="L35" s="1069"/>
      <c r="M35" s="1070"/>
      <c r="N35" s="365" t="s">
        <v>545</v>
      </c>
      <c r="O35" s="368">
        <v>65000</v>
      </c>
    </row>
    <row r="36" spans="1:15" ht="15.6">
      <c r="A36" s="1080" t="str">
        <f>[258]CUADRILLAS!B16</f>
        <v>CUADRILLA 5</v>
      </c>
      <c r="B36" s="1081"/>
      <c r="C36" s="1081"/>
      <c r="D36" s="1081"/>
      <c r="E36" s="1082"/>
      <c r="F36" s="1083">
        <f>[258]CUADRILLAS!C16</f>
        <v>558405</v>
      </c>
      <c r="G36" s="1083"/>
      <c r="H36" s="378">
        <v>3.26</v>
      </c>
      <c r="I36" s="25">
        <f>ROUND(F36/H36,)</f>
        <v>171290</v>
      </c>
      <c r="K36" s="1068" t="s">
        <v>554</v>
      </c>
      <c r="L36" s="1069"/>
      <c r="M36" s="1070"/>
      <c r="N36" s="365" t="s">
        <v>545</v>
      </c>
      <c r="O36" s="368">
        <v>65000</v>
      </c>
    </row>
    <row r="37" spans="1:15" ht="15.6">
      <c r="A37" s="1080"/>
      <c r="B37" s="1081"/>
      <c r="C37" s="1081"/>
      <c r="D37" s="1081"/>
      <c r="E37" s="1082"/>
      <c r="F37" s="1084"/>
      <c r="G37" s="1084"/>
      <c r="H37" s="383"/>
      <c r="I37" s="381"/>
      <c r="K37" s="1068" t="s">
        <v>585</v>
      </c>
      <c r="L37" s="1069"/>
      <c r="M37" s="1070"/>
      <c r="N37" s="365" t="s">
        <v>545</v>
      </c>
      <c r="O37" s="368">
        <v>200000</v>
      </c>
    </row>
    <row r="38" spans="1:15" ht="15.6">
      <c r="A38" s="367"/>
      <c r="B38" s="371"/>
      <c r="C38" s="371"/>
      <c r="D38" s="371"/>
      <c r="E38" s="385"/>
      <c r="F38" s="392"/>
      <c r="G38" s="385"/>
      <c r="H38" s="372" t="s">
        <v>31</v>
      </c>
      <c r="I38" s="386">
        <f>ROUND((SUM(I36:I37)),0)</f>
        <v>171290</v>
      </c>
      <c r="K38" s="1068" t="s">
        <v>586</v>
      </c>
      <c r="L38" s="1069"/>
      <c r="M38" s="1070"/>
      <c r="N38" s="365" t="s">
        <v>149</v>
      </c>
      <c r="O38" s="368">
        <v>350000</v>
      </c>
    </row>
    <row r="39" spans="1:15" ht="15.6">
      <c r="A39" s="367"/>
      <c r="B39" s="371"/>
      <c r="C39" s="371"/>
      <c r="D39" s="371"/>
      <c r="E39" s="385"/>
      <c r="F39" s="385"/>
      <c r="G39" s="385"/>
      <c r="H39" s="375"/>
      <c r="I39" s="373"/>
      <c r="K39" s="1063" t="s">
        <v>587</v>
      </c>
      <c r="L39" s="1064"/>
      <c r="M39" s="1065"/>
      <c r="N39" s="362" t="s">
        <v>200</v>
      </c>
      <c r="O39" s="363">
        <v>2300</v>
      </c>
    </row>
    <row r="40" spans="1:15" ht="15.6">
      <c r="A40" s="367"/>
      <c r="B40" s="371"/>
      <c r="C40" s="371"/>
      <c r="D40" s="371"/>
      <c r="E40" s="385"/>
      <c r="F40" s="393" t="s">
        <v>46</v>
      </c>
      <c r="G40" s="371"/>
      <c r="H40" s="394"/>
      <c r="I40" s="386">
        <f>+I38+I33+I27+I16</f>
        <v>582097</v>
      </c>
      <c r="K40" s="1068" t="s">
        <v>588</v>
      </c>
      <c r="L40" s="1069"/>
      <c r="M40" s="1070"/>
      <c r="N40" s="365" t="s">
        <v>200</v>
      </c>
      <c r="O40" s="368">
        <v>6500</v>
      </c>
    </row>
    <row r="41" spans="1:15" ht="15.6">
      <c r="A41" s="364" t="s">
        <v>47</v>
      </c>
      <c r="B41" s="370"/>
      <c r="C41" s="370"/>
      <c r="D41" s="370"/>
      <c r="E41" s="385"/>
      <c r="F41" s="385"/>
      <c r="G41" s="385"/>
      <c r="H41" s="375"/>
      <c r="I41" s="376"/>
      <c r="K41" s="1068" t="s">
        <v>589</v>
      </c>
      <c r="L41" s="1069"/>
      <c r="M41" s="1070"/>
      <c r="N41" s="365" t="s">
        <v>190</v>
      </c>
      <c r="O41" s="368">
        <v>130000</v>
      </c>
    </row>
    <row r="42" spans="1:15" ht="15.6">
      <c r="A42" s="1077" t="s">
        <v>25</v>
      </c>
      <c r="B42" s="1077"/>
      <c r="C42" s="1077"/>
      <c r="D42" s="1077"/>
      <c r="E42" s="1077"/>
      <c r="F42" s="1077"/>
      <c r="G42" s="1077"/>
      <c r="H42" s="378" t="s">
        <v>48</v>
      </c>
      <c r="I42" s="379" t="s">
        <v>49</v>
      </c>
      <c r="K42" s="1068" t="s">
        <v>590</v>
      </c>
      <c r="L42" s="1069"/>
      <c r="M42" s="1070"/>
      <c r="N42" s="365" t="s">
        <v>190</v>
      </c>
      <c r="O42" s="368">
        <v>80000</v>
      </c>
    </row>
    <row r="43" spans="1:15" ht="15.6">
      <c r="A43" s="1071" t="s">
        <v>50</v>
      </c>
      <c r="B43" s="1071"/>
      <c r="C43" s="1071"/>
      <c r="D43" s="1071"/>
      <c r="E43" s="1071"/>
      <c r="F43" s="1071"/>
      <c r="G43" s="1071"/>
      <c r="H43" s="395"/>
      <c r="I43" s="381"/>
      <c r="K43" s="1068" t="s">
        <v>402</v>
      </c>
      <c r="L43" s="1069"/>
      <c r="M43" s="1070"/>
      <c r="N43" s="365" t="s">
        <v>149</v>
      </c>
      <c r="O43" s="368">
        <v>80300</v>
      </c>
    </row>
    <row r="44" spans="1:15" ht="15.6">
      <c r="A44" s="1071" t="s">
        <v>51</v>
      </c>
      <c r="B44" s="1071"/>
      <c r="C44" s="1071"/>
      <c r="D44" s="1071"/>
      <c r="E44" s="1071"/>
      <c r="F44" s="1071"/>
      <c r="G44" s="1071"/>
      <c r="H44" s="395"/>
      <c r="I44" s="381"/>
      <c r="K44" s="1087" t="s">
        <v>591</v>
      </c>
      <c r="L44" s="1088"/>
      <c r="M44" s="1089"/>
      <c r="N44" s="362" t="s">
        <v>190</v>
      </c>
      <c r="O44" s="363">
        <v>60700</v>
      </c>
    </row>
    <row r="45" spans="1:15" ht="15.6">
      <c r="A45" s="1071" t="s">
        <v>52</v>
      </c>
      <c r="B45" s="1071"/>
      <c r="C45" s="1071"/>
      <c r="D45" s="1071"/>
      <c r="E45" s="1071"/>
      <c r="F45" s="1071"/>
      <c r="G45" s="1071"/>
      <c r="H45" s="395"/>
      <c r="I45" s="381"/>
      <c r="K45" s="1090" t="s">
        <v>592</v>
      </c>
      <c r="L45" s="1090"/>
      <c r="M45" s="1090"/>
      <c r="N45" s="396" t="s">
        <v>93</v>
      </c>
      <c r="O45" s="397">
        <f>232850</f>
        <v>232850</v>
      </c>
    </row>
    <row r="46" spans="1:15" ht="15.6">
      <c r="A46" s="367"/>
      <c r="B46" s="371"/>
      <c r="C46" s="371"/>
      <c r="D46" s="371"/>
      <c r="E46" s="385"/>
      <c r="F46" s="385"/>
      <c r="G46" s="385"/>
      <c r="H46" s="372" t="s">
        <v>31</v>
      </c>
      <c r="I46" s="386">
        <f>ROUND((SUM(I43:I45)),0)</f>
        <v>0</v>
      </c>
      <c r="K46" s="1085" t="s">
        <v>593</v>
      </c>
      <c r="L46" s="1085"/>
      <c r="M46" s="1085"/>
      <c r="N46" s="396" t="s">
        <v>594</v>
      </c>
      <c r="O46" s="397">
        <v>2500</v>
      </c>
    </row>
    <row r="47" spans="1:15" ht="15.6">
      <c r="A47" s="367"/>
      <c r="B47" s="371"/>
      <c r="C47" s="371"/>
      <c r="D47" s="371"/>
      <c r="E47" s="385"/>
      <c r="F47" s="385"/>
      <c r="G47" s="385"/>
      <c r="H47" s="375"/>
      <c r="I47" s="398"/>
      <c r="K47" s="1085" t="s">
        <v>595</v>
      </c>
      <c r="L47" s="1085"/>
      <c r="M47" s="1085"/>
      <c r="N47" s="396" t="s">
        <v>594</v>
      </c>
      <c r="O47" s="397">
        <v>10000</v>
      </c>
    </row>
    <row r="48" spans="1:15" ht="15.6">
      <c r="A48" s="367"/>
      <c r="B48" s="371"/>
      <c r="C48" s="371"/>
      <c r="D48" s="371"/>
      <c r="E48" s="385"/>
      <c r="F48" s="393"/>
      <c r="G48" s="399"/>
      <c r="H48" s="400" t="s">
        <v>53</v>
      </c>
      <c r="I48" s="401">
        <f>ROUND((I40+I46),0)</f>
        <v>582097</v>
      </c>
      <c r="K48" s="1085" t="s">
        <v>596</v>
      </c>
      <c r="L48" s="1085"/>
      <c r="M48" s="1085"/>
      <c r="N48" s="396" t="s">
        <v>594</v>
      </c>
      <c r="O48" s="397">
        <v>5000</v>
      </c>
    </row>
    <row r="49" spans="1:15" ht="13.8">
      <c r="A49" s="1052" t="s">
        <v>4</v>
      </c>
      <c r="B49" s="1053"/>
      <c r="C49" s="1053"/>
      <c r="D49" s="1053"/>
      <c r="E49" s="1054"/>
      <c r="F49" s="1052" t="s">
        <v>538</v>
      </c>
      <c r="G49" s="1053"/>
      <c r="H49" s="1053"/>
      <c r="I49" s="1054"/>
      <c r="K49" s="1085" t="s">
        <v>597</v>
      </c>
      <c r="L49" s="1085"/>
      <c r="M49" s="1085"/>
      <c r="N49" s="396" t="s">
        <v>566</v>
      </c>
      <c r="O49" s="397">
        <v>2000</v>
      </c>
    </row>
    <row r="50" spans="1:15" ht="13.8">
      <c r="A50" s="1055"/>
      <c r="B50" s="1056"/>
      <c r="C50" s="1056"/>
      <c r="D50" s="1056"/>
      <c r="E50" s="1057"/>
      <c r="F50" s="1055"/>
      <c r="G50" s="1056"/>
      <c r="H50" s="1056"/>
      <c r="I50" s="1057"/>
      <c r="K50" s="1085" t="s">
        <v>598</v>
      </c>
      <c r="L50" s="1085"/>
      <c r="M50" s="1085"/>
      <c r="N50" s="396" t="s">
        <v>566</v>
      </c>
      <c r="O50" s="397">
        <v>2000</v>
      </c>
    </row>
    <row r="51" spans="1:15" ht="15.6">
      <c r="A51" s="1058"/>
      <c r="B51" s="1059"/>
      <c r="C51" s="1059"/>
      <c r="D51" s="1059"/>
      <c r="E51" s="1060"/>
      <c r="F51" s="1058"/>
      <c r="G51" s="1059"/>
      <c r="H51" s="1059"/>
      <c r="I51" s="1060"/>
      <c r="K51" s="1086" t="s">
        <v>599</v>
      </c>
      <c r="L51" s="1086"/>
      <c r="M51" s="1086"/>
      <c r="N51" s="402" t="s">
        <v>566</v>
      </c>
      <c r="O51" s="403">
        <v>600</v>
      </c>
    </row>
    <row r="52" spans="1:15" ht="15.6">
      <c r="A52" s="358"/>
      <c r="B52" s="359"/>
      <c r="C52" s="359"/>
      <c r="D52" s="359"/>
      <c r="E52" s="359"/>
      <c r="F52" s="359"/>
      <c r="G52" s="359"/>
      <c r="H52" s="360"/>
      <c r="I52" s="361"/>
      <c r="K52" s="1086" t="s">
        <v>600</v>
      </c>
      <c r="L52" s="1086"/>
      <c r="M52" s="1086"/>
      <c r="N52" s="402" t="s">
        <v>566</v>
      </c>
      <c r="O52" s="403">
        <v>4500</v>
      </c>
    </row>
    <row r="53" spans="1:15" ht="15.6">
      <c r="A53" s="364" t="s">
        <v>20</v>
      </c>
      <c r="B53" s="1093" t="str">
        <f>+B5</f>
        <v xml:space="preserve">ADECUCACION CIUDADELA EDUCATIVA DEL MUNICIPIO DE CAUCASIA DEPARTAMENTO DE ANTIOQUIA </v>
      </c>
      <c r="C53" s="1093"/>
      <c r="D53" s="1093"/>
      <c r="E53" s="1093"/>
      <c r="F53" s="1093"/>
      <c r="G53" s="1093"/>
      <c r="H53" s="1093"/>
      <c r="I53" s="1094"/>
      <c r="K53" s="1086" t="s">
        <v>601</v>
      </c>
      <c r="L53" s="1086"/>
      <c r="M53" s="1086"/>
      <c r="N53" s="402" t="s">
        <v>566</v>
      </c>
      <c r="O53" s="403">
        <v>4500</v>
      </c>
    </row>
    <row r="54" spans="1:15" ht="15.6">
      <c r="A54" s="367" t="s">
        <v>21</v>
      </c>
      <c r="B54" s="1093"/>
      <c r="C54" s="1093"/>
      <c r="D54" s="1093"/>
      <c r="E54" s="1093"/>
      <c r="F54" s="1093"/>
      <c r="G54" s="1093"/>
      <c r="H54" s="1093"/>
      <c r="I54" s="1094"/>
      <c r="K54" s="1086" t="s">
        <v>602</v>
      </c>
      <c r="L54" s="1086"/>
      <c r="M54" s="1086"/>
      <c r="N54" s="402" t="s">
        <v>566</v>
      </c>
      <c r="O54" s="403">
        <v>1200</v>
      </c>
    </row>
    <row r="55" spans="1:15" ht="15.6">
      <c r="A55" s="364" t="s">
        <v>90</v>
      </c>
      <c r="B55" s="1072" t="s">
        <v>603</v>
      </c>
      <c r="C55" s="1072"/>
      <c r="D55" s="1072"/>
      <c r="E55" s="1072"/>
      <c r="F55" s="1072"/>
      <c r="G55" s="1072"/>
      <c r="H55" s="1072"/>
      <c r="I55" s="1073"/>
      <c r="K55" s="1086" t="s">
        <v>604</v>
      </c>
      <c r="L55" s="1086"/>
      <c r="M55" s="1086"/>
      <c r="N55" s="402" t="s">
        <v>566</v>
      </c>
      <c r="O55" s="403">
        <v>600</v>
      </c>
    </row>
    <row r="56" spans="1:15" ht="15.6">
      <c r="A56" s="369"/>
      <c r="B56" s="1072"/>
      <c r="C56" s="1072"/>
      <c r="D56" s="1072"/>
      <c r="E56" s="1072"/>
      <c r="F56" s="1072"/>
      <c r="G56" s="1072"/>
      <c r="H56" s="1072"/>
      <c r="I56" s="1073"/>
      <c r="K56" s="1086" t="s">
        <v>605</v>
      </c>
      <c r="L56" s="1086"/>
      <c r="M56" s="1086"/>
      <c r="N56" s="402" t="s">
        <v>566</v>
      </c>
      <c r="O56" s="403">
        <v>3200</v>
      </c>
    </row>
    <row r="57" spans="1:15" ht="15.6">
      <c r="A57" s="364"/>
      <c r="B57" s="370"/>
      <c r="C57" s="370"/>
      <c r="D57" s="371"/>
      <c r="E57" s="371"/>
      <c r="F57" s="371"/>
      <c r="G57" s="371"/>
      <c r="H57" s="372" t="s">
        <v>23</v>
      </c>
      <c r="I57" s="404" t="s">
        <v>216</v>
      </c>
      <c r="K57" s="1086" t="s">
        <v>606</v>
      </c>
      <c r="L57" s="1086"/>
      <c r="M57" s="1086"/>
      <c r="N57" s="402" t="s">
        <v>566</v>
      </c>
      <c r="O57" s="403">
        <v>600</v>
      </c>
    </row>
    <row r="58" spans="1:15" ht="15.6">
      <c r="A58" s="405" t="s">
        <v>24</v>
      </c>
      <c r="B58" s="406"/>
      <c r="C58" s="406"/>
      <c r="D58" s="406"/>
      <c r="E58" s="406"/>
      <c r="F58" s="406"/>
      <c r="G58" s="406"/>
      <c r="H58" s="406"/>
      <c r="I58" s="407"/>
      <c r="K58" s="1086" t="s">
        <v>607</v>
      </c>
      <c r="L58" s="1086"/>
      <c r="M58" s="1086"/>
      <c r="N58" s="402" t="s">
        <v>566</v>
      </c>
      <c r="O58" s="403">
        <v>600</v>
      </c>
    </row>
    <row r="59" spans="1:15" ht="15.6">
      <c r="A59" s="1091" t="s">
        <v>25</v>
      </c>
      <c r="B59" s="1091"/>
      <c r="C59" s="1091"/>
      <c r="D59" s="1091"/>
      <c r="E59" s="1091"/>
      <c r="F59" s="408" t="s">
        <v>9</v>
      </c>
      <c r="G59" s="408" t="s">
        <v>26</v>
      </c>
      <c r="H59" s="408" t="s">
        <v>27</v>
      </c>
      <c r="I59" s="409" t="s">
        <v>28</v>
      </c>
      <c r="K59" s="1086" t="s">
        <v>608</v>
      </c>
      <c r="L59" s="1086"/>
      <c r="M59" s="1086"/>
      <c r="N59" s="402" t="s">
        <v>566</v>
      </c>
      <c r="O59" s="403">
        <v>400000</v>
      </c>
    </row>
    <row r="60" spans="1:15" ht="15.6">
      <c r="A60" s="1092" t="s">
        <v>609</v>
      </c>
      <c r="B60" s="1092"/>
      <c r="C60" s="1092"/>
      <c r="D60" s="1092"/>
      <c r="E60" s="1092"/>
      <c r="F60" s="409"/>
      <c r="G60" s="409"/>
      <c r="H60" s="410"/>
      <c r="I60" s="25">
        <f>ROUND(I86*0.05,)</f>
        <v>6728</v>
      </c>
      <c r="K60" s="1086" t="s">
        <v>610</v>
      </c>
      <c r="L60" s="1086"/>
      <c r="M60" s="1086"/>
      <c r="N60" s="402" t="s">
        <v>566</v>
      </c>
      <c r="O60" s="403">
        <v>390000</v>
      </c>
    </row>
    <row r="61" spans="1:15" ht="15.6">
      <c r="A61" s="1092" t="s">
        <v>611</v>
      </c>
      <c r="B61" s="1092"/>
      <c r="C61" s="1092"/>
      <c r="D61" s="1092"/>
      <c r="E61" s="1092"/>
      <c r="F61" s="409">
        <v>1</v>
      </c>
      <c r="G61" s="410">
        <f>+G14</f>
        <v>80000</v>
      </c>
      <c r="H61" s="382">
        <f>H83</f>
        <v>4.1500000000000004</v>
      </c>
      <c r="I61" s="25">
        <f>ROUND(F61*G61/H61,)</f>
        <v>19277</v>
      </c>
      <c r="K61" s="1086" t="s">
        <v>612</v>
      </c>
      <c r="L61" s="1086"/>
      <c r="M61" s="1086"/>
      <c r="N61" s="402" t="s">
        <v>566</v>
      </c>
      <c r="O61" s="403">
        <v>1200000</v>
      </c>
    </row>
    <row r="62" spans="1:15" ht="15.6">
      <c r="A62" s="1097" t="s">
        <v>30</v>
      </c>
      <c r="B62" s="1097"/>
      <c r="C62" s="1097"/>
      <c r="D62" s="1097"/>
      <c r="E62" s="1097"/>
      <c r="F62" s="411">
        <v>2</v>
      </c>
      <c r="G62" s="412">
        <f>+G13</f>
        <v>15000</v>
      </c>
      <c r="H62" s="413">
        <f>H83</f>
        <v>4.1500000000000004</v>
      </c>
      <c r="I62" s="25">
        <f>ROUND(F62*G62/H62,)</f>
        <v>7229</v>
      </c>
      <c r="K62" s="1096" t="s">
        <v>613</v>
      </c>
      <c r="L62" s="1096"/>
      <c r="M62" s="1096"/>
      <c r="N62" s="402" t="s">
        <v>566</v>
      </c>
      <c r="O62" s="403">
        <v>500000</v>
      </c>
    </row>
    <row r="63" spans="1:15" ht="15.6">
      <c r="A63" s="1092"/>
      <c r="B63" s="1092"/>
      <c r="C63" s="1092"/>
      <c r="D63" s="1092"/>
      <c r="E63" s="1092"/>
      <c r="F63" s="409"/>
      <c r="G63" s="410"/>
      <c r="H63" s="410"/>
      <c r="I63" s="414"/>
      <c r="K63" s="1096" t="s">
        <v>614</v>
      </c>
      <c r="L63" s="1096"/>
      <c r="M63" s="1096"/>
      <c r="N63" s="402" t="s">
        <v>566</v>
      </c>
      <c r="O63" s="403">
        <v>15000</v>
      </c>
    </row>
    <row r="64" spans="1:15" ht="15.6">
      <c r="A64" s="1095"/>
      <c r="B64" s="1095"/>
      <c r="C64" s="1095"/>
      <c r="D64" s="1095"/>
      <c r="E64" s="1095"/>
      <c r="F64" s="408"/>
      <c r="G64" s="415"/>
      <c r="H64" s="415"/>
      <c r="I64" s="414"/>
      <c r="K64" s="1096" t="s">
        <v>615</v>
      </c>
      <c r="L64" s="1096"/>
      <c r="M64" s="1096"/>
      <c r="N64" s="402" t="s">
        <v>616</v>
      </c>
      <c r="O64" s="403">
        <v>3500</v>
      </c>
    </row>
    <row r="65" spans="1:15" ht="15.6">
      <c r="A65" s="416"/>
      <c r="B65" s="406"/>
      <c r="C65" s="406"/>
      <c r="D65" s="406"/>
      <c r="E65" s="406"/>
      <c r="F65" s="406"/>
      <c r="G65" s="417"/>
      <c r="H65" s="418" t="s">
        <v>31</v>
      </c>
      <c r="I65" s="419">
        <f>ROUND(SUM(I60:I64),0)</f>
        <v>33234</v>
      </c>
      <c r="K65" s="1096" t="s">
        <v>617</v>
      </c>
      <c r="L65" s="1096"/>
      <c r="M65" s="1096"/>
      <c r="N65" s="402" t="s">
        <v>157</v>
      </c>
      <c r="O65" s="403">
        <v>8000</v>
      </c>
    </row>
    <row r="66" spans="1:15" ht="15.6">
      <c r="A66" s="405" t="s">
        <v>32</v>
      </c>
      <c r="B66" s="406"/>
      <c r="C66" s="406"/>
      <c r="D66" s="406"/>
      <c r="E66" s="406"/>
      <c r="F66" s="406"/>
      <c r="G66" s="417"/>
      <c r="H66" s="417"/>
      <c r="I66" s="407"/>
      <c r="K66" s="1096" t="s">
        <v>618</v>
      </c>
      <c r="L66" s="1096"/>
      <c r="M66" s="1096"/>
      <c r="N66" s="402" t="s">
        <v>551</v>
      </c>
      <c r="O66" s="403">
        <v>2800</v>
      </c>
    </row>
    <row r="67" spans="1:15" ht="15.6">
      <c r="A67" s="1091" t="s">
        <v>25</v>
      </c>
      <c r="B67" s="1091"/>
      <c r="C67" s="1091"/>
      <c r="D67" s="1091"/>
      <c r="E67" s="1091"/>
      <c r="F67" s="408" t="s">
        <v>33</v>
      </c>
      <c r="G67" s="420" t="s">
        <v>34</v>
      </c>
      <c r="H67" s="420" t="s">
        <v>35</v>
      </c>
      <c r="I67" s="409" t="s">
        <v>28</v>
      </c>
      <c r="K67" s="1096" t="s">
        <v>619</v>
      </c>
      <c r="L67" s="1096"/>
      <c r="M67" s="1096"/>
      <c r="N67" s="402" t="s">
        <v>566</v>
      </c>
      <c r="O67" s="403">
        <f>28000*1.2</f>
        <v>33600</v>
      </c>
    </row>
    <row r="68" spans="1:15" ht="15.6">
      <c r="A68" s="1092" t="s">
        <v>620</v>
      </c>
      <c r="B68" s="1092"/>
      <c r="C68" s="1092"/>
      <c r="D68" s="1092"/>
      <c r="E68" s="1092"/>
      <c r="F68" s="408" t="s">
        <v>621</v>
      </c>
      <c r="G68" s="412">
        <f>O4</f>
        <v>33000</v>
      </c>
      <c r="H68" s="410">
        <v>7.98</v>
      </c>
      <c r="I68" s="25">
        <f>ROUND(G68*H68,)</f>
        <v>263340</v>
      </c>
      <c r="K68" s="1096" t="s">
        <v>622</v>
      </c>
      <c r="L68" s="1096"/>
      <c r="M68" s="1096"/>
      <c r="N68" s="402" t="s">
        <v>566</v>
      </c>
      <c r="O68" s="403">
        <f>9000*1.25</f>
        <v>11250</v>
      </c>
    </row>
    <row r="69" spans="1:15" ht="15.6">
      <c r="A69" s="1092" t="s">
        <v>623</v>
      </c>
      <c r="B69" s="1092"/>
      <c r="C69" s="1092"/>
      <c r="D69" s="1092"/>
      <c r="E69" s="1092"/>
      <c r="F69" s="408" t="s">
        <v>216</v>
      </c>
      <c r="G69" s="412">
        <f>O11</f>
        <v>40000</v>
      </c>
      <c r="H69" s="410">
        <v>1.28</v>
      </c>
      <c r="I69" s="25">
        <f>ROUND(G69*H69,)</f>
        <v>51200</v>
      </c>
      <c r="K69" s="1096" t="s">
        <v>624</v>
      </c>
      <c r="L69" s="1096"/>
      <c r="M69" s="1096"/>
      <c r="N69" s="402" t="s">
        <v>566</v>
      </c>
      <c r="O69" s="403">
        <v>3000</v>
      </c>
    </row>
    <row r="70" spans="1:15" ht="15.6">
      <c r="A70" s="1092" t="s">
        <v>625</v>
      </c>
      <c r="B70" s="1092"/>
      <c r="C70" s="1092"/>
      <c r="D70" s="1092"/>
      <c r="E70" s="1092"/>
      <c r="F70" s="408" t="s">
        <v>626</v>
      </c>
      <c r="G70" s="410">
        <f>[257]MATERIALES!E21</f>
        <v>200</v>
      </c>
      <c r="H70" s="410">
        <v>185</v>
      </c>
      <c r="I70" s="25">
        <f>ROUND(G70*H70,)</f>
        <v>37000</v>
      </c>
      <c r="K70" s="1096" t="s">
        <v>627</v>
      </c>
      <c r="L70" s="1096"/>
      <c r="M70" s="1096"/>
      <c r="N70" s="402" t="s">
        <v>566</v>
      </c>
      <c r="O70" s="403">
        <f>4400*1.25</f>
        <v>5500</v>
      </c>
    </row>
    <row r="71" spans="1:15" ht="15.6">
      <c r="A71" s="1092"/>
      <c r="B71" s="1092"/>
      <c r="C71" s="1092"/>
      <c r="D71" s="1092"/>
      <c r="E71" s="1092"/>
      <c r="F71" s="408"/>
      <c r="G71" s="410"/>
      <c r="H71" s="410"/>
      <c r="I71" s="381"/>
      <c r="K71" s="1096" t="s">
        <v>628</v>
      </c>
      <c r="L71" s="1096"/>
      <c r="M71" s="1096"/>
      <c r="N71" s="402" t="s">
        <v>149</v>
      </c>
      <c r="O71" s="403">
        <v>18000</v>
      </c>
    </row>
    <row r="72" spans="1:15" ht="15.6">
      <c r="A72" s="1092"/>
      <c r="B72" s="1092"/>
      <c r="C72" s="1092"/>
      <c r="D72" s="1092"/>
      <c r="E72" s="1092"/>
      <c r="F72" s="408"/>
      <c r="G72" s="410"/>
      <c r="H72" s="410"/>
      <c r="I72" s="381"/>
      <c r="K72" s="1098">
        <f>+'[258]APU ITEM 7 Y 8'!K18:M18</f>
        <v>0</v>
      </c>
      <c r="L72" s="1096"/>
      <c r="M72" s="1096"/>
      <c r="N72" s="402" t="s">
        <v>566</v>
      </c>
      <c r="O72" s="403">
        <v>15000</v>
      </c>
    </row>
    <row r="73" spans="1:15" ht="15.6">
      <c r="A73" s="1092"/>
      <c r="B73" s="1092"/>
      <c r="C73" s="1092"/>
      <c r="D73" s="1092"/>
      <c r="E73" s="1092"/>
      <c r="F73" s="408"/>
      <c r="G73" s="410"/>
      <c r="H73" s="410"/>
      <c r="I73" s="381"/>
      <c r="K73" s="1098" t="e">
        <f>+'[258]APU ITEM 7 Y 8'!#REF!</f>
        <v>#REF!</v>
      </c>
      <c r="L73" s="1098"/>
      <c r="M73" s="1098"/>
      <c r="N73" s="402" t="s">
        <v>566</v>
      </c>
      <c r="O73" s="403">
        <v>105000</v>
      </c>
    </row>
    <row r="74" spans="1:15" ht="15.6">
      <c r="A74" s="416"/>
      <c r="B74" s="406"/>
      <c r="C74" s="406"/>
      <c r="D74" s="406"/>
      <c r="E74" s="406"/>
      <c r="F74" s="406"/>
      <c r="G74" s="417"/>
      <c r="H74" s="418" t="s">
        <v>31</v>
      </c>
      <c r="I74" s="386">
        <f>SUM(I68:I73)</f>
        <v>351540</v>
      </c>
      <c r="K74" s="1098" t="s">
        <v>629</v>
      </c>
      <c r="L74" s="1096"/>
      <c r="M74" s="1096"/>
      <c r="N74" s="402" t="s">
        <v>149</v>
      </c>
      <c r="O74" s="403">
        <v>34000</v>
      </c>
    </row>
    <row r="75" spans="1:15" ht="15.6">
      <c r="A75" s="405" t="s">
        <v>630</v>
      </c>
      <c r="B75" s="406"/>
      <c r="C75" s="406"/>
      <c r="D75" s="406"/>
      <c r="E75" s="406"/>
      <c r="F75" s="406"/>
      <c r="G75" s="406"/>
      <c r="H75" s="406"/>
      <c r="I75" s="407"/>
      <c r="K75" s="1098" t="s">
        <v>631</v>
      </c>
      <c r="L75" s="1098"/>
      <c r="M75" s="1098"/>
      <c r="N75" s="402" t="s">
        <v>149</v>
      </c>
      <c r="O75" s="403">
        <v>2500</v>
      </c>
    </row>
    <row r="76" spans="1:15" ht="15.6">
      <c r="A76" s="1091" t="s">
        <v>37</v>
      </c>
      <c r="B76" s="1091"/>
      <c r="C76" s="1091"/>
      <c r="D76" s="1091"/>
      <c r="E76" s="421" t="s">
        <v>38</v>
      </c>
      <c r="F76" s="408" t="s">
        <v>39</v>
      </c>
      <c r="G76" s="408" t="s">
        <v>632</v>
      </c>
      <c r="H76" s="408" t="s">
        <v>41</v>
      </c>
      <c r="I76" s="409" t="s">
        <v>28</v>
      </c>
      <c r="K76" s="1096" t="s">
        <v>633</v>
      </c>
      <c r="L76" s="1096"/>
      <c r="M76" s="1096"/>
      <c r="N76" s="402" t="s">
        <v>93</v>
      </c>
      <c r="O76" s="403">
        <f>89700*1.25/3</f>
        <v>37375</v>
      </c>
    </row>
    <row r="77" spans="1:15" ht="15.6">
      <c r="A77" s="1095"/>
      <c r="B77" s="1095"/>
      <c r="C77" s="1095"/>
      <c r="D77" s="1095"/>
      <c r="E77" s="422"/>
      <c r="F77" s="408"/>
      <c r="G77" s="408"/>
      <c r="H77" s="408"/>
      <c r="I77" s="414"/>
      <c r="K77" s="1096" t="s">
        <v>634</v>
      </c>
      <c r="L77" s="1096"/>
      <c r="M77" s="1096"/>
      <c r="N77" s="402" t="s">
        <v>566</v>
      </c>
      <c r="O77" s="403">
        <v>7000</v>
      </c>
    </row>
    <row r="78" spans="1:15" ht="15.6">
      <c r="A78" s="1095"/>
      <c r="B78" s="1095"/>
      <c r="C78" s="1095"/>
      <c r="D78" s="1095"/>
      <c r="E78" s="422"/>
      <c r="F78" s="408"/>
      <c r="G78" s="408"/>
      <c r="H78" s="408"/>
      <c r="I78" s="381"/>
      <c r="K78" s="1096" t="s">
        <v>635</v>
      </c>
      <c r="L78" s="1096"/>
      <c r="M78" s="1096"/>
      <c r="N78" s="402" t="s">
        <v>566</v>
      </c>
      <c r="O78" s="403">
        <v>6000</v>
      </c>
    </row>
    <row r="79" spans="1:15" ht="15.6">
      <c r="A79" s="1095"/>
      <c r="B79" s="1095"/>
      <c r="C79" s="1095"/>
      <c r="D79" s="1095"/>
      <c r="E79" s="422"/>
      <c r="F79" s="408"/>
      <c r="G79" s="389"/>
      <c r="H79" s="389"/>
      <c r="I79" s="381"/>
      <c r="K79" s="1096" t="s">
        <v>636</v>
      </c>
      <c r="L79" s="1096"/>
      <c r="M79" s="1096"/>
      <c r="N79" s="402" t="s">
        <v>566</v>
      </c>
      <c r="O79" s="403">
        <v>30000</v>
      </c>
    </row>
    <row r="80" spans="1:15" ht="15.6">
      <c r="A80" s="416"/>
      <c r="B80" s="406"/>
      <c r="C80" s="406"/>
      <c r="D80" s="406"/>
      <c r="E80" s="406"/>
      <c r="F80" s="406"/>
      <c r="G80" s="406"/>
      <c r="H80" s="418" t="s">
        <v>31</v>
      </c>
      <c r="I80" s="386">
        <f>SUM(I77:I79)</f>
        <v>0</v>
      </c>
      <c r="K80" s="1096" t="s">
        <v>637</v>
      </c>
      <c r="L80" s="1096"/>
      <c r="M80" s="1096"/>
      <c r="N80" s="402" t="s">
        <v>566</v>
      </c>
      <c r="O80" s="403">
        <v>150</v>
      </c>
    </row>
    <row r="81" spans="1:15" ht="15.6">
      <c r="A81" s="405" t="s">
        <v>43</v>
      </c>
      <c r="B81" s="406"/>
      <c r="C81" s="406"/>
      <c r="D81" s="406"/>
      <c r="E81" s="406"/>
      <c r="F81" s="406"/>
      <c r="G81" s="406"/>
      <c r="H81" s="406"/>
      <c r="I81" s="407"/>
      <c r="K81" s="1096" t="s">
        <v>638</v>
      </c>
      <c r="L81" s="1096"/>
      <c r="M81" s="1096"/>
      <c r="N81" s="402" t="s">
        <v>594</v>
      </c>
      <c r="O81" s="403">
        <f>94000*1.2/3+20000</f>
        <v>57600</v>
      </c>
    </row>
    <row r="82" spans="1:15" ht="15.6">
      <c r="A82" s="1091" t="s">
        <v>44</v>
      </c>
      <c r="B82" s="1091"/>
      <c r="C82" s="1091"/>
      <c r="D82" s="1091"/>
      <c r="E82" s="408"/>
      <c r="F82" s="1095" t="s">
        <v>45</v>
      </c>
      <c r="G82" s="1095"/>
      <c r="H82" s="408" t="s">
        <v>27</v>
      </c>
      <c r="I82" s="409" t="s">
        <v>28</v>
      </c>
      <c r="K82" s="1096" t="s">
        <v>639</v>
      </c>
      <c r="L82" s="1096"/>
      <c r="M82" s="1096"/>
      <c r="N82" s="423"/>
      <c r="O82" s="424">
        <v>8000000</v>
      </c>
    </row>
    <row r="83" spans="1:15" ht="15.6">
      <c r="A83" s="1100" t="str">
        <f>[258]CUADRILLAS!B16</f>
        <v>CUADRILLA 5</v>
      </c>
      <c r="B83" s="1100"/>
      <c r="C83" s="1100"/>
      <c r="D83" s="1100"/>
      <c r="E83" s="412"/>
      <c r="F83" s="1101">
        <f>[258]CUADRILLAS!C16</f>
        <v>558405</v>
      </c>
      <c r="G83" s="1101"/>
      <c r="H83" s="413">
        <v>4.1500000000000004</v>
      </c>
      <c r="I83" s="25">
        <f>ROUND(F83/H83,)</f>
        <v>134555</v>
      </c>
      <c r="K83" s="1085" t="s">
        <v>640</v>
      </c>
      <c r="L83" s="1085"/>
      <c r="M83" s="1085"/>
      <c r="N83" s="396" t="s">
        <v>641</v>
      </c>
      <c r="O83" s="396">
        <v>64</v>
      </c>
    </row>
    <row r="84" spans="1:15" ht="15.6">
      <c r="A84" s="1091"/>
      <c r="B84" s="1091"/>
      <c r="C84" s="1091"/>
      <c r="D84" s="1091"/>
      <c r="E84" s="410"/>
      <c r="F84" s="1099"/>
      <c r="G84" s="1099"/>
      <c r="H84" s="410"/>
      <c r="I84" s="381"/>
      <c r="K84" s="425"/>
      <c r="L84" s="425"/>
      <c r="M84" s="425"/>
      <c r="N84" s="425"/>
      <c r="O84" s="425"/>
    </row>
    <row r="85" spans="1:15" ht="15.6">
      <c r="A85" s="1091"/>
      <c r="B85" s="1091"/>
      <c r="C85" s="1091"/>
      <c r="D85" s="1091"/>
      <c r="E85" s="410"/>
      <c r="F85" s="1099"/>
      <c r="G85" s="1099"/>
      <c r="H85" s="426"/>
      <c r="I85" s="381"/>
    </row>
    <row r="86" spans="1:15" ht="15.6">
      <c r="A86" s="416"/>
      <c r="B86" s="406"/>
      <c r="C86" s="406"/>
      <c r="D86" s="406"/>
      <c r="E86" s="417"/>
      <c r="F86" s="417"/>
      <c r="G86" s="417"/>
      <c r="H86" s="418" t="s">
        <v>31</v>
      </c>
      <c r="I86" s="386">
        <f>SUM(I83:I85)</f>
        <v>134555</v>
      </c>
    </row>
    <row r="87" spans="1:15" ht="15.6">
      <c r="A87" s="416"/>
      <c r="B87" s="406"/>
      <c r="C87" s="406"/>
      <c r="D87" s="406"/>
      <c r="E87" s="417"/>
      <c r="F87" s="417"/>
      <c r="G87" s="417"/>
      <c r="H87" s="417"/>
      <c r="I87" s="427"/>
    </row>
    <row r="88" spans="1:15" ht="15.6">
      <c r="A88" s="416"/>
      <c r="B88" s="406"/>
      <c r="C88" s="406"/>
      <c r="D88" s="406"/>
      <c r="E88" s="417"/>
      <c r="F88" s="428" t="s">
        <v>46</v>
      </c>
      <c r="G88" s="429"/>
      <c r="H88" s="430"/>
      <c r="I88" s="386">
        <f>+I86+I80+I74+I65</f>
        <v>519329</v>
      </c>
    </row>
    <row r="89" spans="1:15" ht="15.6">
      <c r="A89" s="405" t="s">
        <v>47</v>
      </c>
      <c r="B89" s="406"/>
      <c r="C89" s="406"/>
      <c r="D89" s="406"/>
      <c r="E89" s="417"/>
      <c r="F89" s="417"/>
      <c r="G89" s="417"/>
      <c r="H89" s="417"/>
      <c r="I89" s="407"/>
    </row>
    <row r="90" spans="1:15" ht="15.6">
      <c r="A90" s="1091" t="s">
        <v>25</v>
      </c>
      <c r="B90" s="1091"/>
      <c r="C90" s="1091"/>
      <c r="D90" s="1091"/>
      <c r="E90" s="1091"/>
      <c r="F90" s="1091"/>
      <c r="G90" s="1091"/>
      <c r="H90" s="420" t="s">
        <v>48</v>
      </c>
      <c r="I90" s="409" t="s">
        <v>49</v>
      </c>
    </row>
    <row r="91" spans="1:15" ht="15.6">
      <c r="A91" s="1092" t="s">
        <v>50</v>
      </c>
      <c r="B91" s="1092"/>
      <c r="C91" s="1092"/>
      <c r="D91" s="1092"/>
      <c r="E91" s="1092"/>
      <c r="F91" s="1092"/>
      <c r="G91" s="1092"/>
      <c r="H91" s="431"/>
      <c r="I91" s="410">
        <f>I88*H91/100</f>
        <v>0</v>
      </c>
    </row>
    <row r="92" spans="1:15" ht="15.6">
      <c r="A92" s="1092" t="s">
        <v>51</v>
      </c>
      <c r="B92" s="1092"/>
      <c r="C92" s="1092"/>
      <c r="D92" s="1092"/>
      <c r="E92" s="1092"/>
      <c r="F92" s="1092"/>
      <c r="G92" s="1092"/>
      <c r="H92" s="431"/>
      <c r="I92" s="410">
        <f>I88*H92/100</f>
        <v>0</v>
      </c>
    </row>
    <row r="93" spans="1:15" ht="15.6">
      <c r="A93" s="1092" t="s">
        <v>52</v>
      </c>
      <c r="B93" s="1092"/>
      <c r="C93" s="1092"/>
      <c r="D93" s="1092"/>
      <c r="E93" s="1092"/>
      <c r="F93" s="1092"/>
      <c r="G93" s="1092"/>
      <c r="H93" s="431"/>
      <c r="I93" s="410">
        <f>I88*H93/100</f>
        <v>0</v>
      </c>
    </row>
    <row r="94" spans="1:15" ht="15.6">
      <c r="A94" s="416"/>
      <c r="B94" s="406"/>
      <c r="C94" s="406"/>
      <c r="D94" s="406"/>
      <c r="E94" s="417"/>
      <c r="F94" s="417"/>
      <c r="G94" s="417"/>
      <c r="H94" s="418" t="s">
        <v>31</v>
      </c>
      <c r="I94" s="432">
        <f>SUM(I91:I93)</f>
        <v>0</v>
      </c>
    </row>
    <row r="95" spans="1:15" ht="15.6">
      <c r="A95" s="416"/>
      <c r="B95" s="406"/>
      <c r="C95" s="406"/>
      <c r="D95" s="406"/>
      <c r="E95" s="417"/>
      <c r="F95" s="417"/>
      <c r="G95" s="417"/>
      <c r="H95" s="433"/>
      <c r="I95" s="434"/>
    </row>
    <row r="96" spans="1:15" ht="15.6">
      <c r="A96" s="416"/>
      <c r="B96" s="406"/>
      <c r="C96" s="406"/>
      <c r="D96" s="406"/>
      <c r="E96" s="417"/>
      <c r="F96" s="435"/>
      <c r="G96" s="436"/>
      <c r="H96" s="430" t="s">
        <v>53</v>
      </c>
      <c r="I96" s="401">
        <f>I88+I94</f>
        <v>519329</v>
      </c>
    </row>
    <row r="97" spans="1:9">
      <c r="A97" s="1052" t="s">
        <v>4</v>
      </c>
      <c r="B97" s="1053"/>
      <c r="C97" s="1053"/>
      <c r="D97" s="1053"/>
      <c r="E97" s="1054"/>
      <c r="F97" s="1052" t="s">
        <v>538</v>
      </c>
      <c r="G97" s="1053"/>
      <c r="H97" s="1053"/>
      <c r="I97" s="1054"/>
    </row>
    <row r="98" spans="1:9">
      <c r="A98" s="1055"/>
      <c r="B98" s="1056"/>
      <c r="C98" s="1056"/>
      <c r="D98" s="1056"/>
      <c r="E98" s="1057"/>
      <c r="F98" s="1055"/>
      <c r="G98" s="1056"/>
      <c r="H98" s="1056"/>
      <c r="I98" s="1057"/>
    </row>
    <row r="99" spans="1:9">
      <c r="A99" s="1058"/>
      <c r="B99" s="1059"/>
      <c r="C99" s="1059"/>
      <c r="D99" s="1059"/>
      <c r="E99" s="1060"/>
      <c r="F99" s="1058"/>
      <c r="G99" s="1059"/>
      <c r="H99" s="1059"/>
      <c r="I99" s="1060"/>
    </row>
    <row r="100" spans="1:9">
      <c r="A100" s="358"/>
      <c r="B100" s="359"/>
      <c r="C100" s="359"/>
      <c r="D100" s="359"/>
      <c r="E100" s="359"/>
      <c r="F100" s="359"/>
      <c r="G100" s="359"/>
      <c r="H100" s="360"/>
      <c r="I100" s="361"/>
    </row>
    <row r="101" spans="1:9" ht="15.6">
      <c r="A101" s="364" t="s">
        <v>20</v>
      </c>
      <c r="B101" s="1093" t="str">
        <f>+B53</f>
        <v xml:space="preserve">ADECUCACION CIUDADELA EDUCATIVA DEL MUNICIPIO DE CAUCASIA DEPARTAMENTO DE ANTIOQUIA </v>
      </c>
      <c r="C101" s="1093"/>
      <c r="D101" s="1093"/>
      <c r="E101" s="1093"/>
      <c r="F101" s="1093"/>
      <c r="G101" s="1093"/>
      <c r="H101" s="1093"/>
      <c r="I101" s="1094"/>
    </row>
    <row r="102" spans="1:9" ht="15.6">
      <c r="A102" s="367" t="s">
        <v>21</v>
      </c>
      <c r="B102" s="1093"/>
      <c r="C102" s="1093"/>
      <c r="D102" s="1093"/>
      <c r="E102" s="1093"/>
      <c r="F102" s="1093"/>
      <c r="G102" s="1093"/>
      <c r="H102" s="1093"/>
      <c r="I102" s="1094"/>
    </row>
    <row r="103" spans="1:9" ht="15.6">
      <c r="A103" s="364" t="s">
        <v>90</v>
      </c>
      <c r="B103" s="1072" t="s">
        <v>642</v>
      </c>
      <c r="C103" s="1072"/>
      <c r="D103" s="1072"/>
      <c r="E103" s="1072"/>
      <c r="F103" s="1072"/>
      <c r="G103" s="1072"/>
      <c r="H103" s="1072"/>
      <c r="I103" s="1073"/>
    </row>
    <row r="104" spans="1:9" ht="15.6">
      <c r="A104" s="369"/>
      <c r="B104" s="1072"/>
      <c r="C104" s="1072"/>
      <c r="D104" s="1072"/>
      <c r="E104" s="1072"/>
      <c r="F104" s="1072"/>
      <c r="G104" s="1072"/>
      <c r="H104" s="1072"/>
      <c r="I104" s="1073"/>
    </row>
    <row r="105" spans="1:9" ht="15.6">
      <c r="A105" s="364"/>
      <c r="B105" s="370"/>
      <c r="C105" s="370"/>
      <c r="D105" s="371"/>
      <c r="E105" s="371"/>
      <c r="F105" s="371"/>
      <c r="G105" s="371"/>
      <c r="H105" s="372" t="s">
        <v>23</v>
      </c>
      <c r="I105" s="373" t="s">
        <v>216</v>
      </c>
    </row>
    <row r="106" spans="1:9" ht="15.6">
      <c r="A106" s="364" t="s">
        <v>24</v>
      </c>
      <c r="B106" s="370"/>
      <c r="C106" s="370"/>
      <c r="D106" s="370"/>
      <c r="E106" s="371"/>
      <c r="F106" s="371"/>
      <c r="G106" s="371"/>
      <c r="H106" s="375"/>
      <c r="I106" s="376"/>
    </row>
    <row r="107" spans="1:9" ht="15.6">
      <c r="A107" s="1077" t="s">
        <v>25</v>
      </c>
      <c r="B107" s="1077"/>
      <c r="C107" s="1077"/>
      <c r="D107" s="1077"/>
      <c r="E107" s="1077"/>
      <c r="F107" s="377" t="s">
        <v>9</v>
      </c>
      <c r="G107" s="377" t="s">
        <v>26</v>
      </c>
      <c r="H107" s="378" t="s">
        <v>27</v>
      </c>
      <c r="I107" s="379" t="s">
        <v>28</v>
      </c>
    </row>
    <row r="108" spans="1:9" ht="15.6">
      <c r="A108" s="1071" t="s">
        <v>29</v>
      </c>
      <c r="B108" s="1071"/>
      <c r="C108" s="1071"/>
      <c r="D108" s="1071"/>
      <c r="E108" s="1071"/>
      <c r="F108" s="380"/>
      <c r="G108" s="390"/>
      <c r="H108" s="382"/>
      <c r="I108" s="25">
        <f>ROUND(I135*0.05,)</f>
        <v>5268</v>
      </c>
    </row>
    <row r="109" spans="1:9" ht="15.6">
      <c r="A109" s="1071" t="s">
        <v>643</v>
      </c>
      <c r="B109" s="1071"/>
      <c r="C109" s="1071"/>
      <c r="D109" s="1071"/>
      <c r="E109" s="1071"/>
      <c r="F109" s="380">
        <v>1</v>
      </c>
      <c r="G109" s="381">
        <f>+G61</f>
        <v>80000</v>
      </c>
      <c r="H109" s="382">
        <f>+H132</f>
        <v>5.3</v>
      </c>
      <c r="I109" s="25">
        <f>ROUND(F109*G109/H109,)</f>
        <v>15094</v>
      </c>
    </row>
    <row r="110" spans="1:9" ht="15.6">
      <c r="A110" s="1071" t="s">
        <v>30</v>
      </c>
      <c r="B110" s="1071"/>
      <c r="C110" s="1071"/>
      <c r="D110" s="1071"/>
      <c r="E110" s="1071"/>
      <c r="F110" s="380">
        <v>2</v>
      </c>
      <c r="G110" s="381">
        <f>+G62</f>
        <v>15000</v>
      </c>
      <c r="H110" s="382">
        <f>+H109</f>
        <v>5.3</v>
      </c>
      <c r="I110" s="25">
        <f>ROUND(F110*G110/H110,)</f>
        <v>5660</v>
      </c>
    </row>
    <row r="111" spans="1:9" ht="15.6">
      <c r="A111" s="1078"/>
      <c r="B111" s="1078"/>
      <c r="C111" s="1078"/>
      <c r="D111" s="1078"/>
      <c r="E111" s="1078"/>
      <c r="F111" s="377"/>
      <c r="G111" s="381"/>
      <c r="H111" s="383"/>
      <c r="I111" s="384"/>
    </row>
    <row r="112" spans="1:9" ht="15.6">
      <c r="A112" s="367"/>
      <c r="B112" s="371"/>
      <c r="C112" s="371"/>
      <c r="D112" s="371"/>
      <c r="E112" s="371"/>
      <c r="F112" s="371"/>
      <c r="G112" s="385"/>
      <c r="H112" s="372" t="s">
        <v>31</v>
      </c>
      <c r="I112" s="437">
        <f>ROUND((SUM(I108:I111)),0)</f>
        <v>26022</v>
      </c>
    </row>
    <row r="113" spans="1:9" ht="15.6">
      <c r="A113" s="364" t="s">
        <v>32</v>
      </c>
      <c r="B113" s="370"/>
      <c r="C113" s="370"/>
      <c r="D113" s="370"/>
      <c r="E113" s="371"/>
      <c r="F113" s="371"/>
      <c r="G113" s="385"/>
      <c r="H113" s="375"/>
      <c r="I113" s="376"/>
    </row>
    <row r="114" spans="1:9" ht="15.6">
      <c r="A114" s="1077" t="s">
        <v>25</v>
      </c>
      <c r="B114" s="1077"/>
      <c r="C114" s="1077"/>
      <c r="D114" s="1077"/>
      <c r="E114" s="1077"/>
      <c r="F114" s="377" t="s">
        <v>33</v>
      </c>
      <c r="G114" s="387" t="s">
        <v>34</v>
      </c>
      <c r="H114" s="378" t="s">
        <v>35</v>
      </c>
      <c r="I114" s="379" t="s">
        <v>28</v>
      </c>
    </row>
    <row r="115" spans="1:9" ht="15.6">
      <c r="A115" s="1071" t="s">
        <v>563</v>
      </c>
      <c r="B115" s="1071"/>
      <c r="C115" s="1071"/>
      <c r="D115" s="1071"/>
      <c r="E115" s="1071"/>
      <c r="F115" s="377" t="s">
        <v>564</v>
      </c>
      <c r="G115" s="381">
        <f>O4</f>
        <v>33000</v>
      </c>
      <c r="H115" s="383">
        <v>4.99</v>
      </c>
      <c r="I115" s="25">
        <f>ROUND(G115*H115,)</f>
        <v>164670</v>
      </c>
    </row>
    <row r="116" spans="1:9" ht="15.6">
      <c r="A116" s="1071" t="s">
        <v>644</v>
      </c>
      <c r="B116" s="1071"/>
      <c r="C116" s="1071"/>
      <c r="D116" s="1071"/>
      <c r="E116" s="1071"/>
      <c r="F116" s="377" t="s">
        <v>537</v>
      </c>
      <c r="G116" s="381">
        <f>[257]MATERIALES!E32</f>
        <v>56666.666666666664</v>
      </c>
      <c r="H116" s="383">
        <v>1.5</v>
      </c>
      <c r="I116" s="25">
        <f>ROUND(G116*H116,)</f>
        <v>85000</v>
      </c>
    </row>
    <row r="117" spans="1:9" ht="15.6">
      <c r="A117" s="1071" t="s">
        <v>196</v>
      </c>
      <c r="B117" s="1071"/>
      <c r="C117" s="1071"/>
      <c r="D117" s="1071"/>
      <c r="E117" s="1071"/>
      <c r="F117" s="377" t="s">
        <v>568</v>
      </c>
      <c r="G117" s="381">
        <f>[257]MATERIALES!E21</f>
        <v>200</v>
      </c>
      <c r="H117" s="383">
        <v>200</v>
      </c>
      <c r="I117" s="25">
        <f>ROUND(G117*H117,)</f>
        <v>40000</v>
      </c>
    </row>
    <row r="118" spans="1:9" ht="15.6">
      <c r="A118" s="1071"/>
      <c r="B118" s="1071"/>
      <c r="C118" s="1071"/>
      <c r="D118" s="1071"/>
      <c r="E118" s="1071"/>
      <c r="F118" s="377"/>
      <c r="G118" s="381"/>
      <c r="H118" s="383"/>
      <c r="I118" s="381"/>
    </row>
    <row r="119" spans="1:9" ht="15.6">
      <c r="A119" s="1071"/>
      <c r="B119" s="1071"/>
      <c r="C119" s="1071"/>
      <c r="D119" s="1071"/>
      <c r="E119" s="1071"/>
      <c r="F119" s="377"/>
      <c r="G119" s="381"/>
      <c r="H119" s="383"/>
      <c r="I119" s="381"/>
    </row>
    <row r="120" spans="1:9" ht="15.6">
      <c r="A120" s="1071"/>
      <c r="B120" s="1071"/>
      <c r="C120" s="1071"/>
      <c r="D120" s="1071"/>
      <c r="E120" s="1071"/>
      <c r="F120" s="377"/>
      <c r="G120" s="381"/>
      <c r="H120" s="383"/>
      <c r="I120" s="381"/>
    </row>
    <row r="121" spans="1:9" ht="15.6">
      <c r="A121" s="1071"/>
      <c r="B121" s="1071"/>
      <c r="C121" s="1071"/>
      <c r="D121" s="1071"/>
      <c r="E121" s="1071"/>
      <c r="F121" s="377"/>
      <c r="G121" s="381"/>
      <c r="H121" s="383"/>
      <c r="I121" s="381"/>
    </row>
    <row r="122" spans="1:9" ht="15.6">
      <c r="A122" s="1071"/>
      <c r="B122" s="1071"/>
      <c r="C122" s="1071"/>
      <c r="D122" s="1071"/>
      <c r="E122" s="1071"/>
      <c r="F122" s="377"/>
      <c r="G122" s="381"/>
      <c r="H122" s="383"/>
      <c r="I122" s="381"/>
    </row>
    <row r="123" spans="1:9" ht="15.6">
      <c r="A123" s="367"/>
      <c r="B123" s="371"/>
      <c r="C123" s="371"/>
      <c r="D123" s="371"/>
      <c r="E123" s="371"/>
      <c r="F123" s="371"/>
      <c r="G123" s="385"/>
      <c r="H123" s="372" t="s">
        <v>31</v>
      </c>
      <c r="I123" s="437">
        <f>ROUND((SUM(I115:I122)),0)</f>
        <v>289670</v>
      </c>
    </row>
    <row r="124" spans="1:9" ht="15.6">
      <c r="A124" s="364" t="s">
        <v>36</v>
      </c>
      <c r="B124" s="370"/>
      <c r="C124" s="370"/>
      <c r="D124" s="370"/>
      <c r="E124" s="371"/>
      <c r="F124" s="371"/>
      <c r="G124" s="371"/>
      <c r="H124" s="375"/>
      <c r="I124" s="376"/>
    </row>
    <row r="125" spans="1:9" ht="15.6">
      <c r="A125" s="1077" t="s">
        <v>37</v>
      </c>
      <c r="B125" s="1077"/>
      <c r="C125" s="1077"/>
      <c r="D125" s="1077"/>
      <c r="E125" s="388" t="s">
        <v>38</v>
      </c>
      <c r="F125" s="377" t="s">
        <v>39</v>
      </c>
      <c r="G125" s="377" t="s">
        <v>40</v>
      </c>
      <c r="H125" s="378" t="s">
        <v>41</v>
      </c>
      <c r="I125" s="379" t="s">
        <v>28</v>
      </c>
    </row>
    <row r="126" spans="1:9" ht="15.6">
      <c r="A126" s="1071"/>
      <c r="B126" s="1071"/>
      <c r="C126" s="1071"/>
      <c r="D126" s="1071"/>
      <c r="E126" s="389"/>
      <c r="F126" s="389"/>
      <c r="G126" s="389"/>
      <c r="H126" s="390"/>
      <c r="I126" s="381"/>
    </row>
    <row r="127" spans="1:9" ht="15.6">
      <c r="A127" s="1071"/>
      <c r="B127" s="1071"/>
      <c r="C127" s="1071"/>
      <c r="D127" s="1071"/>
      <c r="E127" s="389"/>
      <c r="F127" s="389"/>
      <c r="G127" s="389"/>
      <c r="H127" s="390"/>
      <c r="I127" s="381"/>
    </row>
    <row r="128" spans="1:9" ht="15.6">
      <c r="A128" s="1071"/>
      <c r="B128" s="1071"/>
      <c r="C128" s="1071"/>
      <c r="D128" s="1071"/>
      <c r="E128" s="389"/>
      <c r="F128" s="389"/>
      <c r="G128" s="389"/>
      <c r="H128" s="390"/>
      <c r="I128" s="381"/>
    </row>
    <row r="129" spans="1:9" ht="15.6">
      <c r="A129" s="367"/>
      <c r="B129" s="371"/>
      <c r="C129" s="371"/>
      <c r="D129" s="371"/>
      <c r="E129" s="371"/>
      <c r="F129" s="371"/>
      <c r="G129" s="371"/>
      <c r="H129" s="372" t="s">
        <v>31</v>
      </c>
      <c r="I129" s="437">
        <f>ROUND((SUM(I126:I127)),0)</f>
        <v>0</v>
      </c>
    </row>
    <row r="130" spans="1:9" ht="15.6">
      <c r="A130" s="364" t="s">
        <v>43</v>
      </c>
      <c r="B130" s="370"/>
      <c r="C130" s="370"/>
      <c r="D130" s="370"/>
      <c r="E130" s="371"/>
      <c r="F130" s="371"/>
      <c r="G130" s="371"/>
      <c r="H130" s="375"/>
      <c r="I130" s="376"/>
    </row>
    <row r="131" spans="1:9" ht="15.6">
      <c r="A131" s="1077" t="s">
        <v>44</v>
      </c>
      <c r="B131" s="1077"/>
      <c r="C131" s="1077"/>
      <c r="D131" s="1077"/>
      <c r="E131" s="1077"/>
      <c r="F131" s="1078" t="s">
        <v>45</v>
      </c>
      <c r="G131" s="1078"/>
      <c r="H131" s="378" t="s">
        <v>27</v>
      </c>
      <c r="I131" s="379" t="s">
        <v>28</v>
      </c>
    </row>
    <row r="132" spans="1:9" ht="15.6">
      <c r="A132" s="1077" t="str">
        <f>[258]CUADRILLAS!B16</f>
        <v>CUADRILLA 5</v>
      </c>
      <c r="B132" s="1077"/>
      <c r="C132" s="1077"/>
      <c r="D132" s="1077"/>
      <c r="E132" s="1077"/>
      <c r="F132" s="1102">
        <f>[258]CUADRILLAS!C16</f>
        <v>558405</v>
      </c>
      <c r="G132" s="1102"/>
      <c r="H132" s="378">
        <v>5.3</v>
      </c>
      <c r="I132" s="25">
        <f>ROUND(F132/H132,)</f>
        <v>105359</v>
      </c>
    </row>
    <row r="133" spans="1:9" ht="15.6">
      <c r="A133" s="1077"/>
      <c r="B133" s="1077"/>
      <c r="C133" s="1077"/>
      <c r="D133" s="1077"/>
      <c r="E133" s="1077"/>
      <c r="F133" s="1102"/>
      <c r="G133" s="1102"/>
      <c r="H133" s="378"/>
      <c r="I133" s="381"/>
    </row>
    <row r="134" spans="1:9" ht="15.6">
      <c r="A134" s="1077"/>
      <c r="B134" s="1077"/>
      <c r="C134" s="1077"/>
      <c r="D134" s="1077"/>
      <c r="E134" s="1077"/>
      <c r="F134" s="1084"/>
      <c r="G134" s="1084"/>
      <c r="H134" s="383"/>
      <c r="I134" s="381"/>
    </row>
    <row r="135" spans="1:9" ht="15.6">
      <c r="A135" s="367"/>
      <c r="B135" s="371"/>
      <c r="C135" s="371"/>
      <c r="D135" s="371"/>
      <c r="E135" s="385"/>
      <c r="F135" s="392"/>
      <c r="G135" s="385"/>
      <c r="H135" s="372" t="s">
        <v>31</v>
      </c>
      <c r="I135" s="386">
        <f>ROUND((SUM(I132:I134)),0)</f>
        <v>105359</v>
      </c>
    </row>
    <row r="136" spans="1:9" ht="15.6">
      <c r="A136" s="367"/>
      <c r="B136" s="371"/>
      <c r="C136" s="371"/>
      <c r="D136" s="371"/>
      <c r="E136" s="385"/>
      <c r="F136" s="385"/>
      <c r="G136" s="385"/>
      <c r="H136" s="375"/>
      <c r="I136" s="373"/>
    </row>
    <row r="137" spans="1:9" ht="15.6">
      <c r="A137" s="367"/>
      <c r="B137" s="371"/>
      <c r="C137" s="371"/>
      <c r="D137" s="371"/>
      <c r="E137" s="385"/>
      <c r="F137" s="393" t="s">
        <v>46</v>
      </c>
      <c r="G137" s="371"/>
      <c r="H137" s="394"/>
      <c r="I137" s="386">
        <f>+I135+I129+I123+I112</f>
        <v>421051</v>
      </c>
    </row>
    <row r="138" spans="1:9" ht="15.6">
      <c r="A138" s="364" t="s">
        <v>47</v>
      </c>
      <c r="B138" s="370"/>
      <c r="C138" s="370"/>
      <c r="D138" s="370"/>
      <c r="E138" s="385"/>
      <c r="F138" s="385"/>
      <c r="G138" s="385"/>
      <c r="H138" s="375"/>
      <c r="I138" s="376"/>
    </row>
    <row r="139" spans="1:9" ht="15.6">
      <c r="A139" s="1077" t="s">
        <v>25</v>
      </c>
      <c r="B139" s="1077"/>
      <c r="C139" s="1077"/>
      <c r="D139" s="1077"/>
      <c r="E139" s="1077"/>
      <c r="F139" s="1077"/>
      <c r="G139" s="1077"/>
      <c r="H139" s="378" t="s">
        <v>48</v>
      </c>
      <c r="I139" s="379" t="s">
        <v>49</v>
      </c>
    </row>
    <row r="140" spans="1:9" ht="15.6">
      <c r="A140" s="1071" t="s">
        <v>50</v>
      </c>
      <c r="B140" s="1071"/>
      <c r="C140" s="1071"/>
      <c r="D140" s="1071"/>
      <c r="E140" s="1071"/>
      <c r="F140" s="1071"/>
      <c r="G140" s="1071"/>
      <c r="H140" s="395"/>
      <c r="I140" s="381"/>
    </row>
    <row r="141" spans="1:9" ht="15.6">
      <c r="A141" s="1071" t="s">
        <v>51</v>
      </c>
      <c r="B141" s="1071"/>
      <c r="C141" s="1071"/>
      <c r="D141" s="1071"/>
      <c r="E141" s="1071"/>
      <c r="F141" s="1071"/>
      <c r="G141" s="1071"/>
      <c r="H141" s="395"/>
      <c r="I141" s="381"/>
    </row>
    <row r="142" spans="1:9" ht="15.6">
      <c r="A142" s="1071" t="s">
        <v>52</v>
      </c>
      <c r="B142" s="1071"/>
      <c r="C142" s="1071"/>
      <c r="D142" s="1071"/>
      <c r="E142" s="1071"/>
      <c r="F142" s="1071"/>
      <c r="G142" s="1071"/>
      <c r="H142" s="395"/>
      <c r="I142" s="381">
        <f>ROUND((I137*H142),0)</f>
        <v>0</v>
      </c>
    </row>
    <row r="143" spans="1:9" ht="15.6">
      <c r="A143" s="367"/>
      <c r="B143" s="371"/>
      <c r="C143" s="371"/>
      <c r="D143" s="371"/>
      <c r="E143" s="385"/>
      <c r="F143" s="385"/>
      <c r="G143" s="385"/>
      <c r="H143" s="372" t="s">
        <v>31</v>
      </c>
      <c r="I143" s="437">
        <f>ROUND((SUM(I140:I142)),0)</f>
        <v>0</v>
      </c>
    </row>
    <row r="144" spans="1:9" ht="15.6">
      <c r="A144" s="367"/>
      <c r="B144" s="371"/>
      <c r="C144" s="371"/>
      <c r="D144" s="371"/>
      <c r="E144" s="385"/>
      <c r="F144" s="385"/>
      <c r="G144" s="385"/>
      <c r="H144" s="375"/>
      <c r="I144" s="398"/>
    </row>
    <row r="145" spans="1:9" ht="15.6">
      <c r="A145" s="438"/>
      <c r="B145" s="439"/>
      <c r="C145" s="439"/>
      <c r="D145" s="439"/>
      <c r="E145" s="440"/>
      <c r="F145" s="441"/>
      <c r="G145" s="442"/>
      <c r="H145" s="443" t="s">
        <v>53</v>
      </c>
      <c r="I145" s="386">
        <f>ROUND((I137+I143),0)</f>
        <v>421051</v>
      </c>
    </row>
    <row r="146" spans="1:9">
      <c r="A146" s="1052" t="s">
        <v>4</v>
      </c>
      <c r="B146" s="1053"/>
      <c r="C146" s="1053"/>
      <c r="D146" s="1053"/>
      <c r="E146" s="1054"/>
      <c r="F146" s="1052" t="s">
        <v>538</v>
      </c>
      <c r="G146" s="1053"/>
      <c r="H146" s="1053"/>
      <c r="I146" s="1054"/>
    </row>
    <row r="147" spans="1:9">
      <c r="A147" s="1055"/>
      <c r="B147" s="1056"/>
      <c r="C147" s="1056"/>
      <c r="D147" s="1056"/>
      <c r="E147" s="1057"/>
      <c r="F147" s="1055"/>
      <c r="G147" s="1056"/>
      <c r="H147" s="1056"/>
      <c r="I147" s="1057"/>
    </row>
    <row r="148" spans="1:9">
      <c r="A148" s="1058"/>
      <c r="B148" s="1059"/>
      <c r="C148" s="1059"/>
      <c r="D148" s="1059"/>
      <c r="E148" s="1060"/>
      <c r="F148" s="1058"/>
      <c r="G148" s="1059"/>
      <c r="H148" s="1059"/>
      <c r="I148" s="1060"/>
    </row>
    <row r="149" spans="1:9">
      <c r="A149" s="358"/>
      <c r="B149" s="359"/>
      <c r="C149" s="359"/>
      <c r="D149" s="359"/>
      <c r="E149" s="359"/>
      <c r="F149" s="359"/>
      <c r="G149" s="359"/>
      <c r="H149" s="360"/>
      <c r="I149" s="361"/>
    </row>
    <row r="150" spans="1:9" ht="15.6">
      <c r="A150" s="364" t="s">
        <v>20</v>
      </c>
      <c r="B150" s="1093" t="str">
        <f>+B101</f>
        <v xml:space="preserve">ADECUCACION CIUDADELA EDUCATIVA DEL MUNICIPIO DE CAUCASIA DEPARTAMENTO DE ANTIOQUIA </v>
      </c>
      <c r="C150" s="1093"/>
      <c r="D150" s="1093"/>
      <c r="E150" s="1093"/>
      <c r="F150" s="1093"/>
      <c r="G150" s="1093"/>
      <c r="H150" s="1093"/>
      <c r="I150" s="1094"/>
    </row>
    <row r="151" spans="1:9" ht="15.6">
      <c r="A151" s="367" t="s">
        <v>21</v>
      </c>
      <c r="B151" s="1093"/>
      <c r="C151" s="1093"/>
      <c r="D151" s="1093"/>
      <c r="E151" s="1093"/>
      <c r="F151" s="1093"/>
      <c r="G151" s="1093"/>
      <c r="H151" s="1093"/>
      <c r="I151" s="1094"/>
    </row>
    <row r="152" spans="1:9" ht="15.6">
      <c r="A152" s="364" t="s">
        <v>90</v>
      </c>
      <c r="B152" s="1072" t="s">
        <v>645</v>
      </c>
      <c r="C152" s="1072"/>
      <c r="D152" s="1072"/>
      <c r="E152" s="1072"/>
      <c r="F152" s="1072"/>
      <c r="G152" s="1072"/>
      <c r="H152" s="1072"/>
      <c r="I152" s="1073"/>
    </row>
    <row r="153" spans="1:9" ht="15.6">
      <c r="A153" s="369"/>
      <c r="B153" s="1072"/>
      <c r="C153" s="1072"/>
      <c r="D153" s="1072"/>
      <c r="E153" s="1072"/>
      <c r="F153" s="1072"/>
      <c r="G153" s="1072"/>
      <c r="H153" s="1072"/>
      <c r="I153" s="1073"/>
    </row>
    <row r="154" spans="1:9" ht="15.6">
      <c r="A154" s="364"/>
      <c r="B154" s="370"/>
      <c r="C154" s="370"/>
      <c r="D154" s="371"/>
      <c r="E154" s="371"/>
      <c r="F154" s="371"/>
      <c r="G154" s="371"/>
      <c r="H154" s="372" t="s">
        <v>23</v>
      </c>
      <c r="I154" s="373" t="s">
        <v>216</v>
      </c>
    </row>
    <row r="155" spans="1:9" ht="15.6">
      <c r="A155" s="364" t="s">
        <v>24</v>
      </c>
      <c r="B155" s="370"/>
      <c r="C155" s="370"/>
      <c r="D155" s="370"/>
      <c r="E155" s="371"/>
      <c r="F155" s="371"/>
      <c r="G155" s="371"/>
      <c r="H155" s="375"/>
      <c r="I155" s="376"/>
    </row>
    <row r="156" spans="1:9" ht="15.6">
      <c r="A156" s="1077" t="s">
        <v>25</v>
      </c>
      <c r="B156" s="1077"/>
      <c r="C156" s="1077"/>
      <c r="D156" s="1077"/>
      <c r="E156" s="1077"/>
      <c r="F156" s="377" t="s">
        <v>9</v>
      </c>
      <c r="G156" s="377" t="s">
        <v>26</v>
      </c>
      <c r="H156" s="378" t="s">
        <v>27</v>
      </c>
      <c r="I156" s="379" t="s">
        <v>28</v>
      </c>
    </row>
    <row r="157" spans="1:9" ht="15.6">
      <c r="A157" s="1071" t="s">
        <v>29</v>
      </c>
      <c r="B157" s="1071"/>
      <c r="C157" s="1071"/>
      <c r="D157" s="1071"/>
      <c r="E157" s="1071"/>
      <c r="F157" s="380"/>
      <c r="G157" s="390"/>
      <c r="H157" s="382"/>
      <c r="I157" s="25">
        <f>ROUND(I184*0.05,)</f>
        <v>17569</v>
      </c>
    </row>
    <row r="158" spans="1:9" ht="15.6">
      <c r="A158" s="1071" t="s">
        <v>643</v>
      </c>
      <c r="B158" s="1071"/>
      <c r="C158" s="1071"/>
      <c r="D158" s="1071"/>
      <c r="E158" s="1071"/>
      <c r="F158" s="380">
        <v>1</v>
      </c>
      <c r="G158" s="381">
        <f>+[259]MAQUINARIAS!E32</f>
        <v>80000</v>
      </c>
      <c r="H158" s="382">
        <f>+H181</f>
        <v>1.589145006777922</v>
      </c>
      <c r="I158" s="25">
        <f>ROUND(F158*G158/H158,)</f>
        <v>50342</v>
      </c>
    </row>
    <row r="159" spans="1:9" ht="15.6">
      <c r="A159" s="1071" t="s">
        <v>30</v>
      </c>
      <c r="B159" s="1071"/>
      <c r="C159" s="1071"/>
      <c r="D159" s="1071"/>
      <c r="E159" s="1071"/>
      <c r="F159" s="380">
        <v>2</v>
      </c>
      <c r="G159" s="381">
        <f>+[259]MAQUINARIAS!E33</f>
        <v>15000</v>
      </c>
      <c r="H159" s="382">
        <f>+H158</f>
        <v>1.589145006777922</v>
      </c>
      <c r="I159" s="25">
        <f>ROUND(F159*G159/H159,)</f>
        <v>18878</v>
      </c>
    </row>
    <row r="160" spans="1:9" ht="15.6">
      <c r="A160" s="1078"/>
      <c r="B160" s="1078"/>
      <c r="C160" s="1078"/>
      <c r="D160" s="1078"/>
      <c r="E160" s="1078"/>
      <c r="F160" s="377"/>
      <c r="G160" s="381"/>
      <c r="H160" s="383"/>
      <c r="I160" s="384"/>
    </row>
    <row r="161" spans="1:9" ht="15.6">
      <c r="A161" s="367"/>
      <c r="B161" s="371"/>
      <c r="C161" s="371"/>
      <c r="D161" s="371"/>
      <c r="E161" s="371"/>
      <c r="F161" s="371"/>
      <c r="G161" s="385"/>
      <c r="H161" s="372" t="s">
        <v>31</v>
      </c>
      <c r="I161" s="437">
        <f>ROUND((SUM(I157:I160)),0)</f>
        <v>86789</v>
      </c>
    </row>
    <row r="162" spans="1:9" ht="15.6">
      <c r="A162" s="364" t="s">
        <v>32</v>
      </c>
      <c r="B162" s="370"/>
      <c r="C162" s="370"/>
      <c r="D162" s="370"/>
      <c r="E162" s="371"/>
      <c r="F162" s="371"/>
      <c r="G162" s="385"/>
      <c r="H162" s="375"/>
      <c r="I162" s="376"/>
    </row>
    <row r="163" spans="1:9" ht="15.6">
      <c r="A163" s="1077" t="s">
        <v>25</v>
      </c>
      <c r="B163" s="1077"/>
      <c r="C163" s="1077"/>
      <c r="D163" s="1077"/>
      <c r="E163" s="1077"/>
      <c r="F163" s="377" t="s">
        <v>33</v>
      </c>
      <c r="G163" s="387" t="s">
        <v>34</v>
      </c>
      <c r="H163" s="378" t="s">
        <v>35</v>
      </c>
      <c r="I163" s="379" t="s">
        <v>28</v>
      </c>
    </row>
    <row r="164" spans="1:9" ht="15.6">
      <c r="A164" s="1071" t="s">
        <v>563</v>
      </c>
      <c r="B164" s="1071"/>
      <c r="C164" s="1071"/>
      <c r="D164" s="1071"/>
      <c r="E164" s="1071"/>
      <c r="F164" s="380" t="s">
        <v>621</v>
      </c>
      <c r="G164" s="381">
        <f>O4</f>
        <v>33000</v>
      </c>
      <c r="H164" s="382">
        <f>8.4*1.05</f>
        <v>8.82</v>
      </c>
      <c r="I164" s="25">
        <f>ROUND(G164*H164,)</f>
        <v>291060</v>
      </c>
    </row>
    <row r="165" spans="1:9" ht="15.6">
      <c r="A165" s="1071" t="str">
        <f>+[259]MATERIALES!B110</f>
        <v>Material de playa mixto clasificado</v>
      </c>
      <c r="B165" s="1071"/>
      <c r="C165" s="1071"/>
      <c r="D165" s="1071"/>
      <c r="E165" s="1071"/>
      <c r="F165" s="380" t="s">
        <v>216</v>
      </c>
      <c r="G165" s="381">
        <f>[257]MATERIALES!E140</f>
        <v>56666.666666666664</v>
      </c>
      <c r="H165" s="382">
        <f>+(0.67+0.67)*1.25</f>
        <v>1.675</v>
      </c>
      <c r="I165" s="25">
        <f>ROUND(G165*H165,)</f>
        <v>94917</v>
      </c>
    </row>
    <row r="166" spans="1:9" ht="15.6">
      <c r="A166" s="1071" t="s">
        <v>196</v>
      </c>
      <c r="B166" s="1071"/>
      <c r="C166" s="1071"/>
      <c r="D166" s="1071"/>
      <c r="E166" s="1071"/>
      <c r="F166" s="380" t="s">
        <v>626</v>
      </c>
      <c r="G166" s="381">
        <f>[257]MATERIALES!E21</f>
        <v>200</v>
      </c>
      <c r="H166" s="382">
        <v>190</v>
      </c>
      <c r="I166" s="25">
        <f>ROUND(G166*H166,)</f>
        <v>38000</v>
      </c>
    </row>
    <row r="167" spans="1:9" ht="15.6">
      <c r="A167" s="1071"/>
      <c r="B167" s="1071"/>
      <c r="C167" s="1071"/>
      <c r="D167" s="1071"/>
      <c r="E167" s="1071"/>
      <c r="F167" s="377"/>
      <c r="G167" s="381"/>
      <c r="H167" s="383"/>
      <c r="I167" s="381"/>
    </row>
    <row r="168" spans="1:9" ht="15.6">
      <c r="A168" s="1071"/>
      <c r="B168" s="1071"/>
      <c r="C168" s="1071"/>
      <c r="D168" s="1071"/>
      <c r="E168" s="1071"/>
      <c r="F168" s="377"/>
      <c r="G168" s="381"/>
      <c r="H168" s="383"/>
      <c r="I168" s="381"/>
    </row>
    <row r="169" spans="1:9" ht="15.6">
      <c r="A169" s="1071"/>
      <c r="B169" s="1071"/>
      <c r="C169" s="1071"/>
      <c r="D169" s="1071"/>
      <c r="E169" s="1071"/>
      <c r="F169" s="377"/>
      <c r="G169" s="381"/>
      <c r="H169" s="383"/>
      <c r="I169" s="381"/>
    </row>
    <row r="170" spans="1:9" ht="15.6">
      <c r="A170" s="1071"/>
      <c r="B170" s="1071"/>
      <c r="C170" s="1071"/>
      <c r="D170" s="1071"/>
      <c r="E170" s="1071"/>
      <c r="F170" s="377"/>
      <c r="G170" s="381"/>
      <c r="H170" s="383"/>
      <c r="I170" s="381"/>
    </row>
    <row r="171" spans="1:9" ht="15.6">
      <c r="A171" s="1071"/>
      <c r="B171" s="1071"/>
      <c r="C171" s="1071"/>
      <c r="D171" s="1071"/>
      <c r="E171" s="1071"/>
      <c r="F171" s="377"/>
      <c r="G171" s="381"/>
      <c r="H171" s="383"/>
      <c r="I171" s="381"/>
    </row>
    <row r="172" spans="1:9" ht="15.6">
      <c r="A172" s="367"/>
      <c r="B172" s="371"/>
      <c r="C172" s="371"/>
      <c r="D172" s="371"/>
      <c r="E172" s="371"/>
      <c r="F172" s="371"/>
      <c r="G172" s="385"/>
      <c r="H172" s="372" t="s">
        <v>31</v>
      </c>
      <c r="I172" s="437">
        <f>ROUND((SUM(I164:I171)),0)</f>
        <v>423977</v>
      </c>
    </row>
    <row r="173" spans="1:9" ht="15.6">
      <c r="A173" s="364" t="s">
        <v>36</v>
      </c>
      <c r="B173" s="370"/>
      <c r="C173" s="370"/>
      <c r="D173" s="370"/>
      <c r="E173" s="371"/>
      <c r="F173" s="371"/>
      <c r="G173" s="371"/>
      <c r="H173" s="375"/>
      <c r="I173" s="376"/>
    </row>
    <row r="174" spans="1:9" ht="15.6">
      <c r="A174" s="1077" t="s">
        <v>37</v>
      </c>
      <c r="B174" s="1077"/>
      <c r="C174" s="1077"/>
      <c r="D174" s="1077"/>
      <c r="E174" s="388" t="s">
        <v>38</v>
      </c>
      <c r="F174" s="377" t="s">
        <v>39</v>
      </c>
      <c r="G174" s="377" t="s">
        <v>40</v>
      </c>
      <c r="H174" s="378" t="s">
        <v>41</v>
      </c>
      <c r="I174" s="379" t="s">
        <v>28</v>
      </c>
    </row>
    <row r="175" spans="1:9" ht="15.6">
      <c r="A175" s="1071"/>
      <c r="B175" s="1071"/>
      <c r="C175" s="1071"/>
      <c r="D175" s="1071"/>
      <c r="E175" s="389"/>
      <c r="F175" s="389"/>
      <c r="G175" s="389"/>
      <c r="H175" s="390"/>
      <c r="I175" s="381"/>
    </row>
    <row r="176" spans="1:9" ht="15.6">
      <c r="A176" s="1071"/>
      <c r="B176" s="1071"/>
      <c r="C176" s="1071"/>
      <c r="D176" s="1071"/>
      <c r="E176" s="389"/>
      <c r="F176" s="389"/>
      <c r="G176" s="389"/>
      <c r="H176" s="390"/>
      <c r="I176" s="381"/>
    </row>
    <row r="177" spans="1:9" ht="15.6">
      <c r="A177" s="1071"/>
      <c r="B177" s="1071"/>
      <c r="C177" s="1071"/>
      <c r="D177" s="1071"/>
      <c r="E177" s="389"/>
      <c r="F177" s="389"/>
      <c r="G177" s="389"/>
      <c r="H177" s="390"/>
      <c r="I177" s="381"/>
    </row>
    <row r="178" spans="1:9" ht="15.6">
      <c r="A178" s="367"/>
      <c r="B178" s="371"/>
      <c r="C178" s="371"/>
      <c r="D178" s="371"/>
      <c r="E178" s="371"/>
      <c r="F178" s="371"/>
      <c r="G178" s="371"/>
      <c r="H178" s="372" t="s">
        <v>31</v>
      </c>
      <c r="I178" s="437">
        <f>ROUND((SUM(I175:I176)),0)</f>
        <v>0</v>
      </c>
    </row>
    <row r="179" spans="1:9" ht="15.6">
      <c r="A179" s="364" t="s">
        <v>43</v>
      </c>
      <c r="B179" s="370"/>
      <c r="C179" s="370"/>
      <c r="D179" s="370"/>
      <c r="E179" s="371"/>
      <c r="F179" s="371"/>
      <c r="G179" s="371"/>
      <c r="H179" s="375"/>
      <c r="I179" s="376"/>
    </row>
    <row r="180" spans="1:9" ht="15.6">
      <c r="A180" s="1077" t="s">
        <v>44</v>
      </c>
      <c r="B180" s="1077"/>
      <c r="C180" s="1077"/>
      <c r="D180" s="1077"/>
      <c r="E180" s="1077"/>
      <c r="F180" s="1078" t="s">
        <v>45</v>
      </c>
      <c r="G180" s="1078"/>
      <c r="H180" s="378" t="s">
        <v>27</v>
      </c>
      <c r="I180" s="379" t="s">
        <v>28</v>
      </c>
    </row>
    <row r="181" spans="1:9" ht="15.6">
      <c r="A181" s="1077" t="str">
        <f>[258]CUADRILLAS!B16</f>
        <v>CUADRILLA 5</v>
      </c>
      <c r="B181" s="1077"/>
      <c r="C181" s="1077"/>
      <c r="D181" s="1077"/>
      <c r="E181" s="1077"/>
      <c r="F181" s="1102">
        <f>[258]CUADRILLAS!C16</f>
        <v>558405</v>
      </c>
      <c r="G181" s="1102"/>
      <c r="H181" s="378">
        <v>1.589145006777922</v>
      </c>
      <c r="I181" s="25">
        <f>ROUND(F181/H181,)</f>
        <v>351387</v>
      </c>
    </row>
    <row r="182" spans="1:9" ht="15.6">
      <c r="A182" s="1077"/>
      <c r="B182" s="1077"/>
      <c r="C182" s="1077"/>
      <c r="D182" s="1077"/>
      <c r="E182" s="1077"/>
      <c r="F182" s="1102"/>
      <c r="G182" s="1102"/>
      <c r="H182" s="378"/>
      <c r="I182" s="381"/>
    </row>
    <row r="183" spans="1:9" ht="15.6">
      <c r="A183" s="1077"/>
      <c r="B183" s="1077"/>
      <c r="C183" s="1077"/>
      <c r="D183" s="1077"/>
      <c r="E183" s="1077"/>
      <c r="F183" s="1084"/>
      <c r="G183" s="1084"/>
      <c r="H183" s="383"/>
      <c r="I183" s="381"/>
    </row>
    <row r="184" spans="1:9" ht="15.6">
      <c r="A184" s="367"/>
      <c r="B184" s="371"/>
      <c r="C184" s="371"/>
      <c r="D184" s="371"/>
      <c r="E184" s="385"/>
      <c r="F184" s="392"/>
      <c r="G184" s="385"/>
      <c r="H184" s="372" t="s">
        <v>31</v>
      </c>
      <c r="I184" s="386">
        <f>ROUND((SUM(I181:I183)),0)</f>
        <v>351387</v>
      </c>
    </row>
    <row r="185" spans="1:9" ht="15.6">
      <c r="A185" s="367"/>
      <c r="B185" s="371"/>
      <c r="C185" s="371"/>
      <c r="D185" s="371"/>
      <c r="E185" s="385"/>
      <c r="F185" s="385"/>
      <c r="G185" s="385"/>
      <c r="H185" s="375"/>
      <c r="I185" s="373"/>
    </row>
    <row r="186" spans="1:9" ht="15.6">
      <c r="A186" s="367"/>
      <c r="B186" s="371"/>
      <c r="C186" s="371"/>
      <c r="D186" s="371"/>
      <c r="E186" s="385"/>
      <c r="F186" s="393" t="s">
        <v>46</v>
      </c>
      <c r="G186" s="371"/>
      <c r="H186" s="394"/>
      <c r="I186" s="386">
        <f>+I184+I178+I172+I161</f>
        <v>862153</v>
      </c>
    </row>
    <row r="187" spans="1:9" ht="15.6">
      <c r="A187" s="364" t="s">
        <v>47</v>
      </c>
      <c r="B187" s="370"/>
      <c r="C187" s="370"/>
      <c r="D187" s="370"/>
      <c r="E187" s="385"/>
      <c r="F187" s="385"/>
      <c r="G187" s="385"/>
      <c r="H187" s="375"/>
      <c r="I187" s="376"/>
    </row>
    <row r="188" spans="1:9" ht="15.6">
      <c r="A188" s="1077" t="s">
        <v>25</v>
      </c>
      <c r="B188" s="1077"/>
      <c r="C188" s="1077"/>
      <c r="D188" s="1077"/>
      <c r="E188" s="1077"/>
      <c r="F188" s="1077"/>
      <c r="G188" s="1077"/>
      <c r="H188" s="378" t="s">
        <v>48</v>
      </c>
      <c r="I188" s="379" t="s">
        <v>49</v>
      </c>
    </row>
    <row r="189" spans="1:9" ht="15.6">
      <c r="A189" s="1071" t="s">
        <v>50</v>
      </c>
      <c r="B189" s="1071"/>
      <c r="C189" s="1071"/>
      <c r="D189" s="1071"/>
      <c r="E189" s="1071"/>
      <c r="F189" s="1071"/>
      <c r="G189" s="1071"/>
      <c r="H189" s="395"/>
      <c r="I189" s="381"/>
    </row>
    <row r="190" spans="1:9" ht="15.6">
      <c r="A190" s="1071" t="s">
        <v>51</v>
      </c>
      <c r="B190" s="1071"/>
      <c r="C190" s="1071"/>
      <c r="D190" s="1071"/>
      <c r="E190" s="1071"/>
      <c r="F190" s="1071"/>
      <c r="G190" s="1071"/>
      <c r="H190" s="395"/>
      <c r="I190" s="381"/>
    </row>
    <row r="191" spans="1:9" ht="15.6">
      <c r="A191" s="1071" t="s">
        <v>52</v>
      </c>
      <c r="B191" s="1071"/>
      <c r="C191" s="1071"/>
      <c r="D191" s="1071"/>
      <c r="E191" s="1071"/>
      <c r="F191" s="1071"/>
      <c r="G191" s="1071"/>
      <c r="H191" s="395"/>
      <c r="I191" s="381">
        <f>ROUND((I186*H191),0)</f>
        <v>0</v>
      </c>
    </row>
    <row r="192" spans="1:9" ht="15.6">
      <c r="A192" s="367"/>
      <c r="B192" s="371"/>
      <c r="C192" s="371"/>
      <c r="D192" s="371"/>
      <c r="E192" s="385"/>
      <c r="F192" s="385"/>
      <c r="G192" s="385"/>
      <c r="H192" s="372" t="s">
        <v>31</v>
      </c>
      <c r="I192" s="437">
        <f>ROUND((SUM(I189:I191)),0)</f>
        <v>0</v>
      </c>
    </row>
    <row r="193" spans="1:9" ht="15.6">
      <c r="A193" s="367"/>
      <c r="B193" s="371"/>
      <c r="C193" s="371"/>
      <c r="D193" s="371"/>
      <c r="E193" s="385"/>
      <c r="F193" s="385"/>
      <c r="G193" s="385"/>
      <c r="H193" s="375"/>
      <c r="I193" s="398"/>
    </row>
    <row r="194" spans="1:9" ht="15.6">
      <c r="A194" s="438"/>
      <c r="B194" s="439"/>
      <c r="C194" s="439"/>
      <c r="D194" s="439"/>
      <c r="E194" s="440"/>
      <c r="F194" s="441"/>
      <c r="G194" s="442"/>
      <c r="H194" s="443" t="s">
        <v>53</v>
      </c>
      <c r="I194" s="386">
        <f>ROUND((I186+I192),0)</f>
        <v>862153</v>
      </c>
    </row>
  </sheetData>
  <mergeCells count="215">
    <mergeCell ref="A188:G188"/>
    <mergeCell ref="A189:G189"/>
    <mergeCell ref="A190:G190"/>
    <mergeCell ref="A191:G191"/>
    <mergeCell ref="A181:E181"/>
    <mergeCell ref="F181:G181"/>
    <mergeCell ref="A182:E182"/>
    <mergeCell ref="F182:G182"/>
    <mergeCell ref="A183:E183"/>
    <mergeCell ref="F183:G183"/>
    <mergeCell ref="A174:D174"/>
    <mergeCell ref="A175:D175"/>
    <mergeCell ref="A176:D176"/>
    <mergeCell ref="A177:D177"/>
    <mergeCell ref="A180:E180"/>
    <mergeCell ref="F180:G180"/>
    <mergeCell ref="A166:E166"/>
    <mergeCell ref="A167:E167"/>
    <mergeCell ref="A168:E168"/>
    <mergeCell ref="A169:E169"/>
    <mergeCell ref="A170:E170"/>
    <mergeCell ref="A171:E171"/>
    <mergeCell ref="A158:E158"/>
    <mergeCell ref="A159:E159"/>
    <mergeCell ref="A160:E160"/>
    <mergeCell ref="A163:E163"/>
    <mergeCell ref="A164:E164"/>
    <mergeCell ref="A165:E165"/>
    <mergeCell ref="A146:E148"/>
    <mergeCell ref="F146:I148"/>
    <mergeCell ref="B150:I151"/>
    <mergeCell ref="B152:I153"/>
    <mergeCell ref="A156:E156"/>
    <mergeCell ref="A157:E157"/>
    <mergeCell ref="A134:E134"/>
    <mergeCell ref="F134:G134"/>
    <mergeCell ref="A139:G139"/>
    <mergeCell ref="A140:G140"/>
    <mergeCell ref="A141:G141"/>
    <mergeCell ref="A142:G142"/>
    <mergeCell ref="A131:E131"/>
    <mergeCell ref="F131:G131"/>
    <mergeCell ref="A132:E132"/>
    <mergeCell ref="F132:G132"/>
    <mergeCell ref="A133:E133"/>
    <mergeCell ref="F133:G133"/>
    <mergeCell ref="A121:E121"/>
    <mergeCell ref="A122:E122"/>
    <mergeCell ref="A125:D125"/>
    <mergeCell ref="A126:D126"/>
    <mergeCell ref="A127:D127"/>
    <mergeCell ref="A128:D128"/>
    <mergeCell ref="A115:E115"/>
    <mergeCell ref="A116:E116"/>
    <mergeCell ref="A117:E117"/>
    <mergeCell ref="A118:E118"/>
    <mergeCell ref="A119:E119"/>
    <mergeCell ref="A120:E120"/>
    <mergeCell ref="A107:E107"/>
    <mergeCell ref="A108:E108"/>
    <mergeCell ref="A109:E109"/>
    <mergeCell ref="A110:E110"/>
    <mergeCell ref="A111:E111"/>
    <mergeCell ref="A114:E114"/>
    <mergeCell ref="A92:G92"/>
    <mergeCell ref="A93:G93"/>
    <mergeCell ref="A97:E99"/>
    <mergeCell ref="F97:I99"/>
    <mergeCell ref="B101:I102"/>
    <mergeCell ref="B103:I104"/>
    <mergeCell ref="A84:D84"/>
    <mergeCell ref="F84:G84"/>
    <mergeCell ref="A85:D85"/>
    <mergeCell ref="F85:G85"/>
    <mergeCell ref="A90:G90"/>
    <mergeCell ref="A91:G91"/>
    <mergeCell ref="A82:D82"/>
    <mergeCell ref="F82:G82"/>
    <mergeCell ref="K82:M82"/>
    <mergeCell ref="A83:D83"/>
    <mergeCell ref="F83:G83"/>
    <mergeCell ref="K83:M83"/>
    <mergeCell ref="A78:D78"/>
    <mergeCell ref="K78:M78"/>
    <mergeCell ref="A79:D79"/>
    <mergeCell ref="K79:M79"/>
    <mergeCell ref="K80:M80"/>
    <mergeCell ref="K81:M81"/>
    <mergeCell ref="K74:M74"/>
    <mergeCell ref="K75:M75"/>
    <mergeCell ref="A76:D76"/>
    <mergeCell ref="K76:M76"/>
    <mergeCell ref="A77:D77"/>
    <mergeCell ref="K77:M77"/>
    <mergeCell ref="A71:E71"/>
    <mergeCell ref="K71:M71"/>
    <mergeCell ref="A72:E72"/>
    <mergeCell ref="K72:M72"/>
    <mergeCell ref="A73:E73"/>
    <mergeCell ref="K73:M73"/>
    <mergeCell ref="A68:E68"/>
    <mergeCell ref="K68:M68"/>
    <mergeCell ref="A69:E69"/>
    <mergeCell ref="K69:M69"/>
    <mergeCell ref="A70:E70"/>
    <mergeCell ref="K70:M70"/>
    <mergeCell ref="A64:E64"/>
    <mergeCell ref="K64:M64"/>
    <mergeCell ref="K65:M65"/>
    <mergeCell ref="K66:M66"/>
    <mergeCell ref="A67:E67"/>
    <mergeCell ref="K67:M67"/>
    <mergeCell ref="A61:E61"/>
    <mergeCell ref="K61:M61"/>
    <mergeCell ref="A62:E62"/>
    <mergeCell ref="K62:M62"/>
    <mergeCell ref="A63:E63"/>
    <mergeCell ref="K63:M63"/>
    <mergeCell ref="K57:M57"/>
    <mergeCell ref="K58:M58"/>
    <mergeCell ref="A59:E59"/>
    <mergeCell ref="K59:M59"/>
    <mergeCell ref="A60:E60"/>
    <mergeCell ref="K60:M60"/>
    <mergeCell ref="K52:M52"/>
    <mergeCell ref="B53:I54"/>
    <mergeCell ref="K53:M53"/>
    <mergeCell ref="K54:M54"/>
    <mergeCell ref="B55:I56"/>
    <mergeCell ref="K55:M55"/>
    <mergeCell ref="K56:M56"/>
    <mergeCell ref="K46:M46"/>
    <mergeCell ref="K47:M47"/>
    <mergeCell ref="K48:M48"/>
    <mergeCell ref="A49:E51"/>
    <mergeCell ref="F49:I51"/>
    <mergeCell ref="K49:M49"/>
    <mergeCell ref="K50:M50"/>
    <mergeCell ref="K51:M51"/>
    <mergeCell ref="A43:G43"/>
    <mergeCell ref="K43:M43"/>
    <mergeCell ref="A44:G44"/>
    <mergeCell ref="K44:M44"/>
    <mergeCell ref="A45:G45"/>
    <mergeCell ref="K45:M45"/>
    <mergeCell ref="K38:M38"/>
    <mergeCell ref="K39:M39"/>
    <mergeCell ref="K40:M40"/>
    <mergeCell ref="K41:M41"/>
    <mergeCell ref="A42:G42"/>
    <mergeCell ref="K42:M42"/>
    <mergeCell ref="A36:E36"/>
    <mergeCell ref="F36:G36"/>
    <mergeCell ref="K36:M36"/>
    <mergeCell ref="A37:E37"/>
    <mergeCell ref="F37:G37"/>
    <mergeCell ref="K37:M37"/>
    <mergeCell ref="A32:D32"/>
    <mergeCell ref="K32:M32"/>
    <mergeCell ref="K33:M33"/>
    <mergeCell ref="K34:M34"/>
    <mergeCell ref="A35:E35"/>
    <mergeCell ref="F35:G35"/>
    <mergeCell ref="K35:M35"/>
    <mergeCell ref="A29:D29"/>
    <mergeCell ref="K29:M29"/>
    <mergeCell ref="A30:D30"/>
    <mergeCell ref="K30:M30"/>
    <mergeCell ref="A31:D31"/>
    <mergeCell ref="K31:M31"/>
    <mergeCell ref="A25:E25"/>
    <mergeCell ref="K25:M25"/>
    <mergeCell ref="A26:E26"/>
    <mergeCell ref="K26:M26"/>
    <mergeCell ref="K27:M27"/>
    <mergeCell ref="K28:M28"/>
    <mergeCell ref="A22:E22"/>
    <mergeCell ref="K22:M22"/>
    <mergeCell ref="A23:E23"/>
    <mergeCell ref="K23:M23"/>
    <mergeCell ref="A24:E24"/>
    <mergeCell ref="K24:M24"/>
    <mergeCell ref="A19:E19"/>
    <mergeCell ref="K19:M19"/>
    <mergeCell ref="A20:E20"/>
    <mergeCell ref="K20:M20"/>
    <mergeCell ref="A21:E21"/>
    <mergeCell ref="K21:M21"/>
    <mergeCell ref="A15:E15"/>
    <mergeCell ref="K15:M15"/>
    <mergeCell ref="K16:M16"/>
    <mergeCell ref="K17:M17"/>
    <mergeCell ref="A18:E18"/>
    <mergeCell ref="K18:M18"/>
    <mergeCell ref="A13:E13"/>
    <mergeCell ref="K13:M13"/>
    <mergeCell ref="A14:E14"/>
    <mergeCell ref="K14:M14"/>
    <mergeCell ref="B7:I8"/>
    <mergeCell ref="K7:M7"/>
    <mergeCell ref="K8:M8"/>
    <mergeCell ref="K9:M9"/>
    <mergeCell ref="K10:M10"/>
    <mergeCell ref="A11:E11"/>
    <mergeCell ref="K11:M11"/>
    <mergeCell ref="A1:E3"/>
    <mergeCell ref="F1:I3"/>
    <mergeCell ref="K1:O1"/>
    <mergeCell ref="K3:M3"/>
    <mergeCell ref="K4:M4"/>
    <mergeCell ref="B5:I6"/>
    <mergeCell ref="K5:M5"/>
    <mergeCell ref="K6:M6"/>
    <mergeCell ref="A12:E12"/>
    <mergeCell ref="K12:M12"/>
  </mergeCells>
  <pageMargins left="0.7" right="0.7" top="0.75" bottom="0.75" header="0.3" footer="0.3"/>
  <pageSetup paperSize="9" scale="78" orientation="portrait" r:id="rId1"/>
  <rowBreaks count="3" manualBreakCount="3">
    <brk id="48" max="8" man="1"/>
    <brk id="96" max="8" man="1"/>
    <brk id="145" max="8" man="1"/>
  </rowBreaks>
  <colBreaks count="1" manualBreakCount="1">
    <brk id="9"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9F12F-A85E-4882-88CA-F4989CE75789}">
  <dimension ref="A1:P200"/>
  <sheetViews>
    <sheetView topLeftCell="B64" workbookViewId="0">
      <selection activeCell="E13" sqref="E13"/>
    </sheetView>
  </sheetViews>
  <sheetFormatPr baseColWidth="10" defaultColWidth="11.5546875" defaultRowHeight="13.8"/>
  <cols>
    <col min="1" max="1" width="10.6640625" style="484" hidden="1" customWidth="1"/>
    <col min="2" max="2" width="42.6640625" style="484" customWidth="1"/>
    <col min="3" max="3" width="21.33203125" style="484" customWidth="1"/>
    <col min="4" max="4" width="25.33203125" style="484" customWidth="1"/>
    <col min="5" max="5" width="18.6640625" style="484" customWidth="1"/>
    <col min="6" max="6" width="18.88671875" style="484" customWidth="1"/>
    <col min="7" max="7" width="19" style="484" customWidth="1"/>
    <col min="8" max="8" width="18.33203125" style="484" customWidth="1"/>
    <col min="9" max="9" width="24.44140625" style="484" customWidth="1"/>
    <col min="10" max="10" width="24" style="484" customWidth="1"/>
    <col min="11" max="11" width="18.33203125" style="484" customWidth="1"/>
    <col min="12" max="12" width="11.5546875" style="484"/>
    <col min="13" max="13" width="14.33203125" style="484" bestFit="1" customWidth="1"/>
    <col min="14" max="16384" width="11.5546875" style="484"/>
  </cols>
  <sheetData>
    <row r="1" spans="1:11" ht="11.4" customHeight="1" thickBot="1">
      <c r="I1" s="485" t="s">
        <v>665</v>
      </c>
      <c r="J1" s="486" t="s">
        <v>666</v>
      </c>
    </row>
    <row r="2" spans="1:11" ht="58.95" customHeight="1" thickTop="1" thickBot="1">
      <c r="B2" s="1106" t="s">
        <v>667</v>
      </c>
      <c r="C2" s="1107"/>
      <c r="D2" s="1107"/>
      <c r="E2" s="1107"/>
      <c r="F2" s="1107"/>
      <c r="G2" s="1107"/>
      <c r="H2" s="1107"/>
      <c r="I2" s="1107"/>
      <c r="J2" s="1107"/>
      <c r="K2" s="1108"/>
    </row>
    <row r="3" spans="1:11" ht="15" thickTop="1" thickBot="1">
      <c r="A3" s="487"/>
      <c r="B3" s="488"/>
      <c r="C3" s="487"/>
      <c r="D3" s="487"/>
      <c r="E3" s="487"/>
      <c r="F3" s="487"/>
      <c r="G3" s="487"/>
      <c r="H3" s="487"/>
      <c r="I3" s="487"/>
      <c r="J3" s="487"/>
      <c r="K3" s="487"/>
    </row>
    <row r="4" spans="1:11" ht="21" customHeight="1" thickTop="1" thickBot="1">
      <c r="A4" s="487"/>
      <c r="B4" s="1109" t="str">
        <f>Presupuesto!A8</f>
        <v xml:space="preserve">ADECUCACION CIUDADELA EDUCATIVA DEL MUNICIPIO DE CAUCASIA DEPARTAMENTO DE ANTIOQUIA </v>
      </c>
      <c r="C4" s="1110"/>
      <c r="D4" s="1110"/>
      <c r="E4" s="1110"/>
      <c r="F4" s="1110"/>
      <c r="G4" s="1110"/>
      <c r="H4" s="1110"/>
      <c r="I4" s="487"/>
      <c r="J4" s="489" t="s">
        <v>668</v>
      </c>
      <c r="K4" s="489" t="s">
        <v>669</v>
      </c>
    </row>
    <row r="5" spans="1:11" ht="19.2" customHeight="1" thickTop="1" thickBot="1">
      <c r="A5" s="487"/>
      <c r="B5" s="1111"/>
      <c r="C5" s="1112"/>
      <c r="D5" s="1112"/>
      <c r="E5" s="1112"/>
      <c r="F5" s="1112"/>
      <c r="G5" s="1112"/>
      <c r="H5" s="1112"/>
      <c r="I5" s="487"/>
      <c r="J5" s="489" t="s">
        <v>670</v>
      </c>
      <c r="K5" s="489" t="s">
        <v>671</v>
      </c>
    </row>
    <row r="6" spans="1:11" ht="20.399999999999999" customHeight="1" thickTop="1" thickBot="1">
      <c r="A6" s="487"/>
      <c r="B6" s="1111"/>
      <c r="C6" s="1112"/>
      <c r="D6" s="1112"/>
      <c r="E6" s="1112"/>
      <c r="F6" s="1112"/>
      <c r="G6" s="1112"/>
      <c r="H6" s="1112"/>
      <c r="I6" s="487"/>
      <c r="J6" s="489" t="s">
        <v>672</v>
      </c>
      <c r="K6" s="489" t="s">
        <v>673</v>
      </c>
    </row>
    <row r="7" spans="1:11" ht="23.4" customHeight="1" thickTop="1">
      <c r="A7" s="487"/>
      <c r="B7" s="1111"/>
      <c r="C7" s="1112"/>
      <c r="D7" s="1112"/>
      <c r="E7" s="1112"/>
      <c r="F7" s="1112"/>
      <c r="G7" s="1112"/>
      <c r="H7" s="1112"/>
      <c r="I7" s="487"/>
      <c r="J7" s="1113" t="s">
        <v>674</v>
      </c>
      <c r="K7" s="1114"/>
    </row>
    <row r="8" spans="1:11" ht="14.4" thickBot="1">
      <c r="A8" s="487"/>
      <c r="B8" s="488"/>
      <c r="C8" s="487"/>
      <c r="D8" s="487"/>
      <c r="E8" s="487"/>
      <c r="F8" s="487"/>
      <c r="G8" s="487"/>
      <c r="H8" s="487"/>
      <c r="I8" s="487"/>
      <c r="J8" s="487"/>
      <c r="K8" s="487"/>
    </row>
    <row r="9" spans="1:11" ht="66.599999999999994" customHeight="1" thickTop="1">
      <c r="A9" s="487"/>
      <c r="B9" s="1115" t="s">
        <v>675</v>
      </c>
      <c r="C9" s="490" t="s">
        <v>676</v>
      </c>
      <c r="D9" s="491">
        <v>1750905</v>
      </c>
      <c r="E9" s="492"/>
      <c r="F9" s="493"/>
      <c r="G9" s="494"/>
      <c r="H9" s="494"/>
      <c r="I9" s="494"/>
      <c r="J9" s="494"/>
      <c r="K9" s="494"/>
    </row>
    <row r="10" spans="1:11" ht="54.6" customHeight="1" thickBot="1">
      <c r="A10" s="487"/>
      <c r="B10" s="1116"/>
      <c r="C10" s="495" t="s">
        <v>677</v>
      </c>
      <c r="D10" s="496">
        <v>249095</v>
      </c>
      <c r="E10" s="497"/>
      <c r="F10" s="497"/>
      <c r="G10" s="494"/>
      <c r="H10" s="494"/>
      <c r="I10" s="494"/>
      <c r="J10" s="494"/>
      <c r="K10" s="494"/>
    </row>
    <row r="11" spans="1:11" ht="15" thickTop="1" thickBot="1">
      <c r="A11" s="487"/>
      <c r="B11" s="498"/>
      <c r="C11" s="499"/>
      <c r="D11" s="499"/>
      <c r="E11" s="499"/>
      <c r="F11" s="499"/>
      <c r="G11" s="499"/>
      <c r="H11" s="499"/>
      <c r="I11" s="485"/>
      <c r="J11" s="499"/>
      <c r="K11" s="499"/>
    </row>
    <row r="12" spans="1:11" ht="15" thickTop="1" thickBot="1">
      <c r="A12" s="487"/>
      <c r="B12" s="500" t="s">
        <v>59</v>
      </c>
      <c r="C12" s="501" t="s">
        <v>678</v>
      </c>
      <c r="D12" s="501" t="s">
        <v>679</v>
      </c>
      <c r="E12" s="501" t="s">
        <v>80</v>
      </c>
      <c r="F12" s="501" t="s">
        <v>79</v>
      </c>
      <c r="G12" s="501" t="s">
        <v>680</v>
      </c>
      <c r="H12" s="501" t="s">
        <v>681</v>
      </c>
      <c r="I12" s="502" t="s">
        <v>682</v>
      </c>
      <c r="J12" s="502" t="s">
        <v>683</v>
      </c>
      <c r="K12" s="502" t="s">
        <v>684</v>
      </c>
    </row>
    <row r="13" spans="1:11" ht="28.2" customHeight="1" thickTop="1" thickBot="1">
      <c r="A13" s="487"/>
      <c r="B13" s="500" t="s">
        <v>685</v>
      </c>
      <c r="C13" s="502">
        <v>5</v>
      </c>
      <c r="D13" s="502">
        <v>3</v>
      </c>
      <c r="E13" s="502">
        <v>2.2999999999999998</v>
      </c>
      <c r="F13" s="502">
        <v>1.5</v>
      </c>
      <c r="G13" s="502">
        <v>1</v>
      </c>
      <c r="H13" s="502">
        <v>1.5</v>
      </c>
      <c r="I13" s="502">
        <v>2</v>
      </c>
      <c r="J13" s="502">
        <v>1</v>
      </c>
      <c r="K13" s="502">
        <v>1</v>
      </c>
    </row>
    <row r="14" spans="1:11" ht="41.4" customHeight="1" thickTop="1" thickBot="1">
      <c r="A14" s="487"/>
      <c r="B14" s="503" t="s">
        <v>686</v>
      </c>
      <c r="C14" s="504">
        <f>+C15*12</f>
        <v>0</v>
      </c>
      <c r="D14" s="504">
        <f t="shared" ref="D14:K14" si="0">+D15*12</f>
        <v>0</v>
      </c>
      <c r="E14" s="504">
        <f t="shared" si="0"/>
        <v>0</v>
      </c>
      <c r="F14" s="504">
        <f t="shared" si="0"/>
        <v>2989140</v>
      </c>
      <c r="G14" s="504">
        <f t="shared" si="0"/>
        <v>2989140</v>
      </c>
      <c r="H14" s="504">
        <f t="shared" si="0"/>
        <v>2989140</v>
      </c>
      <c r="I14" s="504">
        <f>+I15*12</f>
        <v>2989140</v>
      </c>
      <c r="J14" s="504">
        <f t="shared" si="0"/>
        <v>2989140</v>
      </c>
      <c r="K14" s="504">
        <f t="shared" si="0"/>
        <v>2989140</v>
      </c>
    </row>
    <row r="15" spans="1:11" ht="15" thickTop="1" thickBot="1">
      <c r="A15" s="487"/>
      <c r="B15" s="505" t="s">
        <v>687</v>
      </c>
      <c r="C15" s="504">
        <f>+IF(C13&lt;=2,$D$10,0)</f>
        <v>0</v>
      </c>
      <c r="D15" s="504">
        <f t="shared" ref="D15:K15" si="1">+IF(D13&lt;=2,$D$10,0)</f>
        <v>0</v>
      </c>
      <c r="E15" s="504">
        <f t="shared" si="1"/>
        <v>0</v>
      </c>
      <c r="F15" s="504">
        <f t="shared" si="1"/>
        <v>249095</v>
      </c>
      <c r="G15" s="504">
        <f t="shared" si="1"/>
        <v>249095</v>
      </c>
      <c r="H15" s="504">
        <f t="shared" si="1"/>
        <v>249095</v>
      </c>
      <c r="I15" s="504">
        <f>+IF(I13&lt;=2,$D$10,0)</f>
        <v>249095</v>
      </c>
      <c r="J15" s="504">
        <f t="shared" si="1"/>
        <v>249095</v>
      </c>
      <c r="K15" s="504">
        <f t="shared" si="1"/>
        <v>249095</v>
      </c>
    </row>
    <row r="16" spans="1:11" ht="15" thickTop="1" thickBot="1">
      <c r="A16" s="487"/>
      <c r="B16" s="505" t="s">
        <v>688</v>
      </c>
      <c r="C16" s="504">
        <f>ROUND($D$9*C13,0)</f>
        <v>8754525</v>
      </c>
      <c r="D16" s="504">
        <f>ROUND($D$9*D13,0)</f>
        <v>5252715</v>
      </c>
      <c r="E16" s="504">
        <f>ROUND($D$9*E13,0)</f>
        <v>4027082</v>
      </c>
      <c r="F16" s="504">
        <f t="shared" ref="F16:K16" si="2">ROUND($D$9*F13,0)</f>
        <v>2626358</v>
      </c>
      <c r="G16" s="504">
        <f t="shared" si="2"/>
        <v>1750905</v>
      </c>
      <c r="H16" s="504">
        <f t="shared" si="2"/>
        <v>2626358</v>
      </c>
      <c r="I16" s="504">
        <f t="shared" si="2"/>
        <v>3501810</v>
      </c>
      <c r="J16" s="504">
        <f t="shared" si="2"/>
        <v>1750905</v>
      </c>
      <c r="K16" s="504">
        <f t="shared" si="2"/>
        <v>1750905</v>
      </c>
    </row>
    <row r="17" spans="1:16" ht="15" thickTop="1" thickBot="1">
      <c r="A17" s="487"/>
      <c r="B17" s="506" t="s">
        <v>689</v>
      </c>
      <c r="C17" s="504">
        <f>+ROUND(C16*12,0)</f>
        <v>105054300</v>
      </c>
      <c r="D17" s="504">
        <f t="shared" ref="D17:I17" si="3">+ROUND(D16*12,0)</f>
        <v>63032580</v>
      </c>
      <c r="E17" s="504">
        <f t="shared" si="3"/>
        <v>48324984</v>
      </c>
      <c r="F17" s="504">
        <f t="shared" si="3"/>
        <v>31516296</v>
      </c>
      <c r="G17" s="504">
        <f t="shared" si="3"/>
        <v>21010860</v>
      </c>
      <c r="H17" s="504">
        <f>+ROUND(H16*12,0)</f>
        <v>31516296</v>
      </c>
      <c r="I17" s="504">
        <f t="shared" si="3"/>
        <v>42021720</v>
      </c>
      <c r="J17" s="504">
        <f>+ROUND(J16*12,0)</f>
        <v>21010860</v>
      </c>
      <c r="K17" s="504">
        <f>+ROUND(K16*12,0)</f>
        <v>21010860</v>
      </c>
    </row>
    <row r="18" spans="1:16" s="510" customFormat="1" ht="14.4" thickTop="1">
      <c r="A18" s="507"/>
      <c r="B18" s="508" t="s">
        <v>690</v>
      </c>
      <c r="C18" s="509">
        <f>+ROUND((C16+C15)*360/360,0)</f>
        <v>8754525</v>
      </c>
      <c r="D18" s="509">
        <f t="shared" ref="D18:K18" si="4">+ROUND((+D16+D15)*360/360,0)</f>
        <v>5252715</v>
      </c>
      <c r="E18" s="509">
        <f t="shared" si="4"/>
        <v>4027082</v>
      </c>
      <c r="F18" s="509">
        <f t="shared" si="4"/>
        <v>2875453</v>
      </c>
      <c r="G18" s="509">
        <f t="shared" si="4"/>
        <v>2000000</v>
      </c>
      <c r="H18" s="509">
        <f t="shared" si="4"/>
        <v>2875453</v>
      </c>
      <c r="I18" s="509">
        <f t="shared" si="4"/>
        <v>3750905</v>
      </c>
      <c r="J18" s="509">
        <f t="shared" si="4"/>
        <v>2000000</v>
      </c>
      <c r="K18" s="509">
        <f t="shared" si="4"/>
        <v>2000000</v>
      </c>
    </row>
    <row r="19" spans="1:16" ht="26.4" customHeight="1">
      <c r="A19" s="487"/>
      <c r="B19" s="511" t="s">
        <v>691</v>
      </c>
      <c r="C19" s="509">
        <f>+ROUND((C16)*360/720,0)</f>
        <v>4377263</v>
      </c>
      <c r="D19" s="509">
        <f t="shared" ref="D19:K19" si="5">+ROUND((D16)*360/720,0)</f>
        <v>2626358</v>
      </c>
      <c r="E19" s="509">
        <f t="shared" si="5"/>
        <v>2013541</v>
      </c>
      <c r="F19" s="509">
        <f t="shared" si="5"/>
        <v>1313179</v>
      </c>
      <c r="G19" s="509">
        <f t="shared" si="5"/>
        <v>875453</v>
      </c>
      <c r="H19" s="509">
        <f t="shared" si="5"/>
        <v>1313179</v>
      </c>
      <c r="I19" s="509">
        <f t="shared" si="5"/>
        <v>1750905</v>
      </c>
      <c r="J19" s="509">
        <f t="shared" si="5"/>
        <v>875453</v>
      </c>
      <c r="K19" s="509">
        <f t="shared" si="5"/>
        <v>875453</v>
      </c>
      <c r="P19" s="512"/>
    </row>
    <row r="20" spans="1:16" s="510" customFormat="1">
      <c r="A20" s="507"/>
      <c r="B20" s="511" t="s">
        <v>692</v>
      </c>
      <c r="C20" s="509">
        <f>+ROUND((C16+C15)*360/360,0)</f>
        <v>8754525</v>
      </c>
      <c r="D20" s="509">
        <f t="shared" ref="D20:K20" si="6">+ROUND((D16+D15)*360/360,0)</f>
        <v>5252715</v>
      </c>
      <c r="E20" s="509">
        <f t="shared" si="6"/>
        <v>4027082</v>
      </c>
      <c r="F20" s="509">
        <f t="shared" si="6"/>
        <v>2875453</v>
      </c>
      <c r="G20" s="509">
        <f t="shared" si="6"/>
        <v>2000000</v>
      </c>
      <c r="H20" s="509">
        <f t="shared" si="6"/>
        <v>2875453</v>
      </c>
      <c r="I20" s="509">
        <f t="shared" si="6"/>
        <v>3750905</v>
      </c>
      <c r="J20" s="509">
        <f t="shared" si="6"/>
        <v>2000000</v>
      </c>
      <c r="K20" s="509">
        <f t="shared" si="6"/>
        <v>2000000</v>
      </c>
    </row>
    <row r="21" spans="1:16">
      <c r="A21" s="487"/>
      <c r="B21" s="511" t="s">
        <v>693</v>
      </c>
      <c r="C21" s="509">
        <f>+ROUND(C18*(1%*12),0)</f>
        <v>1050543</v>
      </c>
      <c r="D21" s="509">
        <f t="shared" ref="D21:K21" si="7">+ROUND(D18*(1%*12),0)</f>
        <v>630326</v>
      </c>
      <c r="E21" s="509">
        <f t="shared" si="7"/>
        <v>483250</v>
      </c>
      <c r="F21" s="509">
        <f t="shared" si="7"/>
        <v>345054</v>
      </c>
      <c r="G21" s="509">
        <f t="shared" si="7"/>
        <v>240000</v>
      </c>
      <c r="H21" s="509">
        <f t="shared" si="7"/>
        <v>345054</v>
      </c>
      <c r="I21" s="509">
        <f t="shared" si="7"/>
        <v>450109</v>
      </c>
      <c r="J21" s="509">
        <f t="shared" si="7"/>
        <v>240000</v>
      </c>
      <c r="K21" s="509">
        <f t="shared" si="7"/>
        <v>240000</v>
      </c>
    </row>
    <row r="22" spans="1:16">
      <c r="A22" s="487"/>
      <c r="B22" s="513" t="s">
        <v>694</v>
      </c>
      <c r="C22" s="509">
        <f t="shared" ref="C22:K22" si="8">(C15/30)*(360-18)</f>
        <v>0</v>
      </c>
      <c r="D22" s="509">
        <f t="shared" si="8"/>
        <v>0</v>
      </c>
      <c r="E22" s="509">
        <f t="shared" si="8"/>
        <v>0</v>
      </c>
      <c r="F22" s="509">
        <f t="shared" si="8"/>
        <v>2839683</v>
      </c>
      <c r="G22" s="509">
        <f t="shared" si="8"/>
        <v>2839683</v>
      </c>
      <c r="H22" s="509">
        <f t="shared" si="8"/>
        <v>2839683</v>
      </c>
      <c r="I22" s="509">
        <f t="shared" si="8"/>
        <v>2839683</v>
      </c>
      <c r="J22" s="509">
        <f t="shared" si="8"/>
        <v>2839683</v>
      </c>
      <c r="K22" s="509">
        <f t="shared" si="8"/>
        <v>2839683</v>
      </c>
    </row>
    <row r="23" spans="1:16">
      <c r="A23" s="487"/>
      <c r="B23" s="513" t="s">
        <v>695</v>
      </c>
      <c r="C23" s="509">
        <f t="shared" ref="C23:K23" si="9">+ROUND(C17*12%,0)</f>
        <v>12606516</v>
      </c>
      <c r="D23" s="509">
        <f t="shared" si="9"/>
        <v>7563910</v>
      </c>
      <c r="E23" s="509">
        <f t="shared" si="9"/>
        <v>5798998</v>
      </c>
      <c r="F23" s="509">
        <f t="shared" si="9"/>
        <v>3781956</v>
      </c>
      <c r="G23" s="509">
        <f t="shared" si="9"/>
        <v>2521303</v>
      </c>
      <c r="H23" s="509">
        <f t="shared" si="9"/>
        <v>3781956</v>
      </c>
      <c r="I23" s="509">
        <f t="shared" si="9"/>
        <v>5042606</v>
      </c>
      <c r="J23" s="509">
        <f t="shared" si="9"/>
        <v>2521303</v>
      </c>
      <c r="K23" s="509">
        <f t="shared" si="9"/>
        <v>2521303</v>
      </c>
    </row>
    <row r="24" spans="1:16">
      <c r="A24" s="487"/>
      <c r="B24" s="513" t="s">
        <v>696</v>
      </c>
      <c r="C24" s="509">
        <f t="shared" ref="C24:K24" si="10">+ROUND((C16*12)*6.96%,0)</f>
        <v>7311779</v>
      </c>
      <c r="D24" s="509">
        <f t="shared" si="10"/>
        <v>4387068</v>
      </c>
      <c r="E24" s="509">
        <f t="shared" si="10"/>
        <v>3363419</v>
      </c>
      <c r="F24" s="509">
        <f t="shared" si="10"/>
        <v>2193534</v>
      </c>
      <c r="G24" s="509">
        <f t="shared" si="10"/>
        <v>1462356</v>
      </c>
      <c r="H24" s="509">
        <f t="shared" si="10"/>
        <v>2193534</v>
      </c>
      <c r="I24" s="509">
        <f t="shared" si="10"/>
        <v>2924712</v>
      </c>
      <c r="J24" s="509">
        <f t="shared" si="10"/>
        <v>1462356</v>
      </c>
      <c r="K24" s="509">
        <f t="shared" si="10"/>
        <v>1462356</v>
      </c>
    </row>
    <row r="25" spans="1:16">
      <c r="A25" s="487"/>
      <c r="B25" s="513" t="s">
        <v>697</v>
      </c>
      <c r="C25" s="509">
        <f>+ROUND(($C$16*12)*4%,0)</f>
        <v>4202172</v>
      </c>
      <c r="D25" s="509">
        <f t="shared" ref="D25:K25" si="11">+ROUND((D16*12)*4%,0)</f>
        <v>2521303</v>
      </c>
      <c r="E25" s="509">
        <f t="shared" si="11"/>
        <v>1932999</v>
      </c>
      <c r="F25" s="509">
        <f t="shared" si="11"/>
        <v>1260652</v>
      </c>
      <c r="G25" s="509">
        <f t="shared" si="11"/>
        <v>840434</v>
      </c>
      <c r="H25" s="509">
        <f t="shared" si="11"/>
        <v>1260652</v>
      </c>
      <c r="I25" s="509">
        <f t="shared" si="11"/>
        <v>1680869</v>
      </c>
      <c r="J25" s="509">
        <f t="shared" si="11"/>
        <v>840434</v>
      </c>
      <c r="K25" s="509">
        <f t="shared" si="11"/>
        <v>840434</v>
      </c>
    </row>
    <row r="26" spans="1:16" ht="14.4" thickBot="1">
      <c r="A26" s="487"/>
      <c r="B26" s="513" t="s">
        <v>698</v>
      </c>
      <c r="C26" s="509">
        <f t="shared" ref="C26:K26" si="12">+IF(C13&lt;=2,ROUND((0.04)*C17,0),0)</f>
        <v>0</v>
      </c>
      <c r="D26" s="509">
        <f t="shared" si="12"/>
        <v>0</v>
      </c>
      <c r="E26" s="509">
        <f t="shared" si="12"/>
        <v>0</v>
      </c>
      <c r="F26" s="509">
        <f t="shared" si="12"/>
        <v>1260652</v>
      </c>
      <c r="G26" s="509">
        <f t="shared" si="12"/>
        <v>840434</v>
      </c>
      <c r="H26" s="509">
        <f t="shared" si="12"/>
        <v>1260652</v>
      </c>
      <c r="I26" s="509">
        <f t="shared" si="12"/>
        <v>1680869</v>
      </c>
      <c r="J26" s="509">
        <f t="shared" si="12"/>
        <v>840434</v>
      </c>
      <c r="K26" s="509">
        <f t="shared" si="12"/>
        <v>840434</v>
      </c>
    </row>
    <row r="27" spans="1:16" ht="14.4" thickTop="1">
      <c r="A27" s="487"/>
      <c r="B27" s="514" t="s">
        <v>699</v>
      </c>
      <c r="C27" s="515">
        <f>SUM(C18:C26)</f>
        <v>47057323</v>
      </c>
      <c r="D27" s="515">
        <f t="shared" ref="D27:K27" si="13">SUM(D18:D26)</f>
        <v>28234395</v>
      </c>
      <c r="E27" s="515">
        <f t="shared" si="13"/>
        <v>21646371</v>
      </c>
      <c r="F27" s="515">
        <f t="shared" si="13"/>
        <v>18745616</v>
      </c>
      <c r="G27" s="515">
        <f t="shared" si="13"/>
        <v>13619663</v>
      </c>
      <c r="H27" s="515">
        <f t="shared" si="13"/>
        <v>18745616</v>
      </c>
      <c r="I27" s="515">
        <f t="shared" si="13"/>
        <v>23871563</v>
      </c>
      <c r="J27" s="515">
        <f t="shared" si="13"/>
        <v>13619663</v>
      </c>
      <c r="K27" s="516">
        <f t="shared" si="13"/>
        <v>13619663</v>
      </c>
    </row>
    <row r="28" spans="1:16">
      <c r="A28" s="487"/>
      <c r="B28" s="517" t="s">
        <v>700</v>
      </c>
      <c r="C28" s="518">
        <f>+C27+C17</f>
        <v>152111623</v>
      </c>
      <c r="D28" s="518">
        <f>+D27+D17</f>
        <v>91266975</v>
      </c>
      <c r="E28" s="518">
        <f t="shared" ref="E28:K28" si="14">SUM(E17:E26)</f>
        <v>69971355</v>
      </c>
      <c r="F28" s="518">
        <f t="shared" si="14"/>
        <v>50261912</v>
      </c>
      <c r="G28" s="518">
        <f t="shared" si="14"/>
        <v>34630523</v>
      </c>
      <c r="H28" s="518">
        <f t="shared" si="14"/>
        <v>50261912</v>
      </c>
      <c r="I28" s="518">
        <f t="shared" si="14"/>
        <v>65893283</v>
      </c>
      <c r="J28" s="518">
        <f t="shared" si="14"/>
        <v>34630523</v>
      </c>
      <c r="K28" s="519">
        <f t="shared" si="14"/>
        <v>34630523</v>
      </c>
    </row>
    <row r="29" spans="1:16" ht="40.950000000000003" customHeight="1" thickBot="1">
      <c r="A29" s="487"/>
      <c r="B29" s="520" t="s">
        <v>701</v>
      </c>
      <c r="C29" s="521">
        <f t="shared" ref="C29:K29" si="15">1+C27/C17</f>
        <v>1.4479333354274884</v>
      </c>
      <c r="D29" s="521">
        <f t="shared" si="15"/>
        <v>1.4479333544652622</v>
      </c>
      <c r="E29" s="521">
        <f t="shared" si="15"/>
        <v>1.4479333298899799</v>
      </c>
      <c r="F29" s="521">
        <f t="shared" si="15"/>
        <v>1.5947912153128656</v>
      </c>
      <c r="G29" s="521">
        <f t="shared" si="15"/>
        <v>1.6482201585275424</v>
      </c>
      <c r="H29" s="521">
        <f t="shared" si="15"/>
        <v>1.5947912153128656</v>
      </c>
      <c r="I29" s="522">
        <f t="shared" si="15"/>
        <v>1.5680767707747327</v>
      </c>
      <c r="J29" s="521">
        <f t="shared" si="15"/>
        <v>1.6482201585275424</v>
      </c>
      <c r="K29" s="523">
        <f t="shared" si="15"/>
        <v>1.6482201585275424</v>
      </c>
    </row>
    <row r="30" spans="1:16" ht="15" thickTop="1" thickBot="1">
      <c r="A30" s="487"/>
      <c r="B30" s="1103"/>
      <c r="C30" s="1104"/>
      <c r="D30" s="1104"/>
      <c r="E30" s="1104"/>
      <c r="F30" s="1104"/>
      <c r="G30" s="1104"/>
      <c r="H30" s="1104"/>
      <c r="I30" s="1104"/>
      <c r="J30" s="1104"/>
      <c r="K30" s="1105"/>
    </row>
    <row r="31" spans="1:16" ht="14.4" thickTop="1">
      <c r="A31" s="487"/>
      <c r="B31" s="524" t="s">
        <v>685</v>
      </c>
      <c r="C31" s="525">
        <f t="shared" ref="C31:K31" si="16">+C13</f>
        <v>5</v>
      </c>
      <c r="D31" s="525">
        <f t="shared" si="16"/>
        <v>3</v>
      </c>
      <c r="E31" s="525">
        <f t="shared" si="16"/>
        <v>2.2999999999999998</v>
      </c>
      <c r="F31" s="525">
        <f t="shared" si="16"/>
        <v>1.5</v>
      </c>
      <c r="G31" s="525">
        <f t="shared" si="16"/>
        <v>1</v>
      </c>
      <c r="H31" s="525">
        <f t="shared" si="16"/>
        <v>1.5</v>
      </c>
      <c r="I31" s="525">
        <f t="shared" si="16"/>
        <v>2</v>
      </c>
      <c r="J31" s="525">
        <f t="shared" si="16"/>
        <v>1</v>
      </c>
      <c r="K31" s="526">
        <f t="shared" si="16"/>
        <v>1</v>
      </c>
    </row>
    <row r="32" spans="1:16">
      <c r="A32" s="487"/>
      <c r="B32" s="527" t="s">
        <v>702</v>
      </c>
      <c r="C32" s="528">
        <f t="shared" ref="C32:K32" si="17">+C14+C17</f>
        <v>105054300</v>
      </c>
      <c r="D32" s="528">
        <f t="shared" si="17"/>
        <v>63032580</v>
      </c>
      <c r="E32" s="528">
        <f t="shared" si="17"/>
        <v>48324984</v>
      </c>
      <c r="F32" s="528">
        <f t="shared" si="17"/>
        <v>34505436</v>
      </c>
      <c r="G32" s="528">
        <f t="shared" si="17"/>
        <v>24000000</v>
      </c>
      <c r="H32" s="528">
        <f t="shared" si="17"/>
        <v>34505436</v>
      </c>
      <c r="I32" s="528">
        <f t="shared" si="17"/>
        <v>45010860</v>
      </c>
      <c r="J32" s="528">
        <f t="shared" si="17"/>
        <v>24000000</v>
      </c>
      <c r="K32" s="529">
        <f t="shared" si="17"/>
        <v>24000000</v>
      </c>
    </row>
    <row r="33" spans="1:11">
      <c r="A33" s="487"/>
      <c r="B33" s="527" t="s">
        <v>703</v>
      </c>
      <c r="C33" s="528">
        <f t="shared" ref="C33:K33" si="18">+C15+C16</f>
        <v>8754525</v>
      </c>
      <c r="D33" s="528">
        <f t="shared" si="18"/>
        <v>5252715</v>
      </c>
      <c r="E33" s="528">
        <f t="shared" si="18"/>
        <v>4027082</v>
      </c>
      <c r="F33" s="528">
        <f t="shared" si="18"/>
        <v>2875453</v>
      </c>
      <c r="G33" s="528">
        <f t="shared" si="18"/>
        <v>2000000</v>
      </c>
      <c r="H33" s="528">
        <f t="shared" si="18"/>
        <v>2875453</v>
      </c>
      <c r="I33" s="528">
        <f t="shared" si="18"/>
        <v>3750905</v>
      </c>
      <c r="J33" s="528">
        <f t="shared" si="18"/>
        <v>2000000</v>
      </c>
      <c r="K33" s="529">
        <f t="shared" si="18"/>
        <v>2000000</v>
      </c>
    </row>
    <row r="34" spans="1:11">
      <c r="A34" s="485" t="s">
        <v>704</v>
      </c>
      <c r="B34" s="527" t="s">
        <v>705</v>
      </c>
      <c r="C34" s="528">
        <f t="shared" ref="C34:K34" si="19">+C33/30</f>
        <v>291817.5</v>
      </c>
      <c r="D34" s="528">
        <f t="shared" si="19"/>
        <v>175090.5</v>
      </c>
      <c r="E34" s="530">
        <f t="shared" si="19"/>
        <v>134236.06666666668</v>
      </c>
      <c r="F34" s="528">
        <f t="shared" si="19"/>
        <v>95848.433333333334</v>
      </c>
      <c r="G34" s="528">
        <f t="shared" si="19"/>
        <v>66666.666666666672</v>
      </c>
      <c r="H34" s="528">
        <f t="shared" si="19"/>
        <v>95848.433333333334</v>
      </c>
      <c r="I34" s="528">
        <f t="shared" si="19"/>
        <v>125030.16666666667</v>
      </c>
      <c r="J34" s="528">
        <f t="shared" si="19"/>
        <v>66666.666666666672</v>
      </c>
      <c r="K34" s="529">
        <f t="shared" si="19"/>
        <v>66666.666666666672</v>
      </c>
    </row>
    <row r="35" spans="1:11" ht="14.4" thickBot="1">
      <c r="A35" s="487"/>
      <c r="B35" s="531" t="s">
        <v>706</v>
      </c>
      <c r="C35" s="532">
        <f>+ROUND(C34/8,0)</f>
        <v>36477</v>
      </c>
      <c r="D35" s="532">
        <f t="shared" ref="D35:I35" si="20">+ROUND(D34/8,0)</f>
        <v>21886</v>
      </c>
      <c r="E35" s="532">
        <f t="shared" si="20"/>
        <v>16780</v>
      </c>
      <c r="F35" s="532">
        <f t="shared" si="20"/>
        <v>11981</v>
      </c>
      <c r="G35" s="532">
        <f t="shared" si="20"/>
        <v>8333</v>
      </c>
      <c r="H35" s="532">
        <f t="shared" si="20"/>
        <v>11981</v>
      </c>
      <c r="I35" s="532">
        <f t="shared" si="20"/>
        <v>15629</v>
      </c>
      <c r="J35" s="532">
        <f>+ROUND(J34/8,0)</f>
        <v>8333</v>
      </c>
      <c r="K35" s="533">
        <f>+ROUND(K34/8,0)</f>
        <v>8333</v>
      </c>
    </row>
    <row r="36" spans="1:11" ht="14.4" thickTop="1">
      <c r="A36" s="487"/>
      <c r="B36" s="534"/>
      <c r="C36" s="534"/>
      <c r="D36" s="534"/>
      <c r="E36" s="535"/>
      <c r="F36" s="535"/>
      <c r="G36" s="535"/>
      <c r="H36" s="535"/>
      <c r="I36" s="535"/>
      <c r="J36" s="499"/>
      <c r="K36" s="499"/>
    </row>
    <row r="37" spans="1:11" ht="14.4" thickBot="1">
      <c r="A37" s="487"/>
      <c r="B37" s="534"/>
      <c r="C37" s="534"/>
      <c r="D37" s="534"/>
      <c r="E37" s="535"/>
      <c r="F37" s="535"/>
      <c r="G37" s="535"/>
      <c r="H37" s="535"/>
      <c r="I37" s="535"/>
      <c r="J37" s="499"/>
      <c r="K37" s="499"/>
    </row>
    <row r="38" spans="1:11" ht="15" thickTop="1" thickBot="1">
      <c r="A38" s="487"/>
      <c r="B38" s="500" t="s">
        <v>59</v>
      </c>
      <c r="C38" s="501" t="s">
        <v>707</v>
      </c>
      <c r="D38" s="501" t="s">
        <v>708</v>
      </c>
      <c r="E38" s="501" t="s">
        <v>709</v>
      </c>
      <c r="F38" s="501" t="s">
        <v>81</v>
      </c>
      <c r="G38" s="502" t="s">
        <v>77</v>
      </c>
      <c r="H38" s="501" t="s">
        <v>710</v>
      </c>
      <c r="I38" s="502" t="s">
        <v>711</v>
      </c>
      <c r="J38" s="502" t="s">
        <v>712</v>
      </c>
      <c r="K38" s="502"/>
    </row>
    <row r="39" spans="1:11" ht="24" customHeight="1" thickTop="1" thickBot="1">
      <c r="A39" s="487"/>
      <c r="B39" s="500" t="s">
        <v>685</v>
      </c>
      <c r="C39" s="502">
        <v>4</v>
      </c>
      <c r="D39" s="502">
        <v>4</v>
      </c>
      <c r="E39" s="502">
        <v>1</v>
      </c>
      <c r="F39" s="502">
        <v>1</v>
      </c>
      <c r="G39" s="502">
        <v>2</v>
      </c>
      <c r="H39" s="502">
        <v>2.5</v>
      </c>
      <c r="I39" s="502">
        <v>1.5</v>
      </c>
      <c r="J39" s="502">
        <v>2.1171719138146226</v>
      </c>
      <c r="K39" s="502">
        <v>4</v>
      </c>
    </row>
    <row r="40" spans="1:11" ht="41.4" customHeight="1" thickTop="1" thickBot="1">
      <c r="A40" s="487"/>
      <c r="B40" s="503" t="s">
        <v>686</v>
      </c>
      <c r="C40" s="504">
        <f>+C41*12</f>
        <v>0</v>
      </c>
      <c r="D40" s="504">
        <f t="shared" ref="D40:K40" si="21">+D41*12</f>
        <v>0</v>
      </c>
      <c r="E40" s="504">
        <f t="shared" si="21"/>
        <v>2989140</v>
      </c>
      <c r="F40" s="504">
        <f t="shared" si="21"/>
        <v>2989140</v>
      </c>
      <c r="G40" s="502">
        <f t="shared" si="21"/>
        <v>2989140</v>
      </c>
      <c r="H40" s="504">
        <f t="shared" si="21"/>
        <v>0</v>
      </c>
      <c r="I40" s="504">
        <f t="shared" si="21"/>
        <v>2989140</v>
      </c>
      <c r="J40" s="504">
        <f t="shared" si="21"/>
        <v>0</v>
      </c>
      <c r="K40" s="504">
        <f t="shared" si="21"/>
        <v>0</v>
      </c>
    </row>
    <row r="41" spans="1:11" ht="15" thickTop="1" thickBot="1">
      <c r="A41" s="487"/>
      <c r="B41" s="505" t="s">
        <v>687</v>
      </c>
      <c r="C41" s="504">
        <f>+IF(C39&lt;=2,$D$10,0)</f>
        <v>0</v>
      </c>
      <c r="D41" s="504">
        <f t="shared" ref="D41:K41" si="22">+IF(D39&lt;=2,$D$10,0)</f>
        <v>0</v>
      </c>
      <c r="E41" s="504">
        <f t="shared" si="22"/>
        <v>249095</v>
      </c>
      <c r="F41" s="504">
        <f t="shared" si="22"/>
        <v>249095</v>
      </c>
      <c r="G41" s="502">
        <f t="shared" si="22"/>
        <v>249095</v>
      </c>
      <c r="H41" s="504">
        <f t="shared" si="22"/>
        <v>0</v>
      </c>
      <c r="I41" s="504">
        <f t="shared" si="22"/>
        <v>249095</v>
      </c>
      <c r="J41" s="504">
        <f t="shared" si="22"/>
        <v>0</v>
      </c>
      <c r="K41" s="504">
        <f t="shared" si="22"/>
        <v>0</v>
      </c>
    </row>
    <row r="42" spans="1:11" ht="15" thickTop="1" thickBot="1">
      <c r="A42" s="487"/>
      <c r="B42" s="505" t="s">
        <v>688</v>
      </c>
      <c r="C42" s="504">
        <f>ROUND($D$9*C39,0)</f>
        <v>7003620</v>
      </c>
      <c r="D42" s="504">
        <f t="shared" ref="D42:K42" si="23">ROUND($D$9*D39,0)</f>
        <v>7003620</v>
      </c>
      <c r="E42" s="504">
        <f t="shared" si="23"/>
        <v>1750905</v>
      </c>
      <c r="F42" s="504">
        <f t="shared" si="23"/>
        <v>1750905</v>
      </c>
      <c r="G42" s="502">
        <f t="shared" si="23"/>
        <v>3501810</v>
      </c>
      <c r="H42" s="504">
        <f t="shared" si="23"/>
        <v>4377263</v>
      </c>
      <c r="I42" s="504">
        <f t="shared" si="23"/>
        <v>2626358</v>
      </c>
      <c r="J42" s="504">
        <f>ROUND($D$9*J39,0)</f>
        <v>3706967</v>
      </c>
      <c r="K42" s="504">
        <f t="shared" si="23"/>
        <v>7003620</v>
      </c>
    </row>
    <row r="43" spans="1:11" ht="51.6" customHeight="1" thickTop="1" thickBot="1">
      <c r="A43" s="487"/>
      <c r="B43" s="506" t="s">
        <v>689</v>
      </c>
      <c r="C43" s="504">
        <f>+ROUND(C42*12,0)</f>
        <v>84043440</v>
      </c>
      <c r="D43" s="504">
        <f t="shared" ref="D43:I43" si="24">+ROUND(D42*12,0)</f>
        <v>84043440</v>
      </c>
      <c r="E43" s="504">
        <f t="shared" si="24"/>
        <v>21010860</v>
      </c>
      <c r="F43" s="504">
        <f t="shared" si="24"/>
        <v>21010860</v>
      </c>
      <c r="G43" s="502">
        <f t="shared" si="24"/>
        <v>42021720</v>
      </c>
      <c r="H43" s="504">
        <f t="shared" si="24"/>
        <v>52527156</v>
      </c>
      <c r="I43" s="504">
        <f t="shared" si="24"/>
        <v>31516296</v>
      </c>
      <c r="J43" s="504">
        <f>+ROUND(J42*12,0)</f>
        <v>44483604</v>
      </c>
      <c r="K43" s="504">
        <f>+ROUND(K42*12,0)</f>
        <v>84043440</v>
      </c>
    </row>
    <row r="44" spans="1:11" ht="28.2" customHeight="1" thickTop="1">
      <c r="A44" s="487"/>
      <c r="B44" s="536" t="s">
        <v>713</v>
      </c>
      <c r="C44" s="509">
        <f>+ROUND((C42+C41)*360/360,0)</f>
        <v>7003620</v>
      </c>
      <c r="D44" s="509">
        <f t="shared" ref="D44:K44" si="25">+ROUND((D42+D41)*360/360,0)</f>
        <v>7003620</v>
      </c>
      <c r="E44" s="509">
        <f t="shared" si="25"/>
        <v>2000000</v>
      </c>
      <c r="F44" s="509">
        <f t="shared" si="25"/>
        <v>2000000</v>
      </c>
      <c r="G44" s="509">
        <f t="shared" si="25"/>
        <v>3750905</v>
      </c>
      <c r="H44" s="509">
        <f t="shared" si="25"/>
        <v>4377263</v>
      </c>
      <c r="I44" s="509">
        <f t="shared" si="25"/>
        <v>2875453</v>
      </c>
      <c r="J44" s="509">
        <f t="shared" si="25"/>
        <v>3706967</v>
      </c>
      <c r="K44" s="509">
        <f t="shared" si="25"/>
        <v>7003620</v>
      </c>
    </row>
    <row r="45" spans="1:11" ht="18" customHeight="1">
      <c r="A45" s="487"/>
      <c r="B45" s="537" t="s">
        <v>714</v>
      </c>
      <c r="C45" s="509">
        <f>+ROUND(C42*360/720,0)</f>
        <v>3501810</v>
      </c>
      <c r="D45" s="509">
        <f t="shared" ref="D45:K45" si="26">+ROUND(D42*360/720,0)</f>
        <v>3501810</v>
      </c>
      <c r="E45" s="509">
        <f t="shared" si="26"/>
        <v>875453</v>
      </c>
      <c r="F45" s="509">
        <f t="shared" si="26"/>
        <v>875453</v>
      </c>
      <c r="G45" s="509">
        <f t="shared" si="26"/>
        <v>1750905</v>
      </c>
      <c r="H45" s="509">
        <f t="shared" si="26"/>
        <v>2188632</v>
      </c>
      <c r="I45" s="509">
        <f t="shared" si="26"/>
        <v>1313179</v>
      </c>
      <c r="J45" s="509">
        <f t="shared" si="26"/>
        <v>1853484</v>
      </c>
      <c r="K45" s="509">
        <f t="shared" si="26"/>
        <v>3501810</v>
      </c>
    </row>
    <row r="46" spans="1:11">
      <c r="A46" s="487"/>
      <c r="B46" s="537" t="s">
        <v>715</v>
      </c>
      <c r="C46" s="509">
        <f>+ROUND((C41+C42)*360/360,0)</f>
        <v>7003620</v>
      </c>
      <c r="D46" s="509">
        <f t="shared" ref="D46:K46" si="27">+ROUND((D41+D42)*360/360,0)</f>
        <v>7003620</v>
      </c>
      <c r="E46" s="509">
        <f t="shared" si="27"/>
        <v>2000000</v>
      </c>
      <c r="F46" s="509">
        <f t="shared" si="27"/>
        <v>2000000</v>
      </c>
      <c r="G46" s="509">
        <f t="shared" si="27"/>
        <v>3750905</v>
      </c>
      <c r="H46" s="509">
        <f t="shared" si="27"/>
        <v>4377263</v>
      </c>
      <c r="I46" s="509">
        <f t="shared" si="27"/>
        <v>2875453</v>
      </c>
      <c r="J46" s="509">
        <f t="shared" si="27"/>
        <v>3706967</v>
      </c>
      <c r="K46" s="509">
        <f t="shared" si="27"/>
        <v>7003620</v>
      </c>
    </row>
    <row r="47" spans="1:11">
      <c r="A47" s="487"/>
      <c r="B47" s="537" t="s">
        <v>716</v>
      </c>
      <c r="C47" s="509">
        <f t="shared" ref="C47:K47" si="28">+ROUND(C44*(1%*12),0)</f>
        <v>840434</v>
      </c>
      <c r="D47" s="509">
        <f t="shared" si="28"/>
        <v>840434</v>
      </c>
      <c r="E47" s="509">
        <f t="shared" si="28"/>
        <v>240000</v>
      </c>
      <c r="F47" s="509">
        <f t="shared" si="28"/>
        <v>240000</v>
      </c>
      <c r="G47" s="509">
        <f t="shared" si="28"/>
        <v>450109</v>
      </c>
      <c r="H47" s="509">
        <f t="shared" si="28"/>
        <v>525272</v>
      </c>
      <c r="I47" s="509">
        <f t="shared" si="28"/>
        <v>345054</v>
      </c>
      <c r="J47" s="509">
        <f t="shared" si="28"/>
        <v>444836</v>
      </c>
      <c r="K47" s="509">
        <f t="shared" si="28"/>
        <v>840434</v>
      </c>
    </row>
    <row r="48" spans="1:11" ht="30.6" customHeight="1">
      <c r="A48" s="487"/>
      <c r="B48" s="537" t="s">
        <v>694</v>
      </c>
      <c r="C48" s="509">
        <f t="shared" ref="C48:K48" si="29">(C41/30)*(360-18)</f>
        <v>0</v>
      </c>
      <c r="D48" s="509">
        <f t="shared" si="29"/>
        <v>0</v>
      </c>
      <c r="E48" s="509">
        <f t="shared" si="29"/>
        <v>2839683</v>
      </c>
      <c r="F48" s="509">
        <f t="shared" si="29"/>
        <v>2839683</v>
      </c>
      <c r="G48" s="509">
        <f t="shared" si="29"/>
        <v>2839683</v>
      </c>
      <c r="H48" s="509">
        <f t="shared" si="29"/>
        <v>0</v>
      </c>
      <c r="I48" s="509">
        <f t="shared" si="29"/>
        <v>2839683</v>
      </c>
      <c r="J48" s="509">
        <f t="shared" si="29"/>
        <v>0</v>
      </c>
      <c r="K48" s="509">
        <f t="shared" si="29"/>
        <v>0</v>
      </c>
    </row>
    <row r="49" spans="1:11" ht="16.95" customHeight="1">
      <c r="A49" s="487"/>
      <c r="B49" s="537" t="s">
        <v>695</v>
      </c>
      <c r="C49" s="509">
        <f t="shared" ref="C49:K49" si="30">+ROUND(C43*12%,0)</f>
        <v>10085213</v>
      </c>
      <c r="D49" s="509">
        <f t="shared" si="30"/>
        <v>10085213</v>
      </c>
      <c r="E49" s="509">
        <f t="shared" si="30"/>
        <v>2521303</v>
      </c>
      <c r="F49" s="509">
        <f t="shared" si="30"/>
        <v>2521303</v>
      </c>
      <c r="G49" s="509">
        <f t="shared" si="30"/>
        <v>5042606</v>
      </c>
      <c r="H49" s="509">
        <f t="shared" si="30"/>
        <v>6303259</v>
      </c>
      <c r="I49" s="509">
        <f t="shared" si="30"/>
        <v>3781956</v>
      </c>
      <c r="J49" s="509">
        <f t="shared" si="30"/>
        <v>5338032</v>
      </c>
      <c r="K49" s="509">
        <f t="shared" si="30"/>
        <v>10085213</v>
      </c>
    </row>
    <row r="50" spans="1:11">
      <c r="A50" s="487"/>
      <c r="B50" s="537" t="s">
        <v>696</v>
      </c>
      <c r="C50" s="509">
        <f t="shared" ref="C50:K50" si="31">+ROUND((C42*12)*6.96%,0)</f>
        <v>5849423</v>
      </c>
      <c r="D50" s="509">
        <f t="shared" si="31"/>
        <v>5849423</v>
      </c>
      <c r="E50" s="509">
        <f t="shared" si="31"/>
        <v>1462356</v>
      </c>
      <c r="F50" s="509">
        <f t="shared" si="31"/>
        <v>1462356</v>
      </c>
      <c r="G50" s="509">
        <f t="shared" si="31"/>
        <v>2924712</v>
      </c>
      <c r="H50" s="509">
        <f t="shared" si="31"/>
        <v>3655890</v>
      </c>
      <c r="I50" s="509">
        <f t="shared" si="31"/>
        <v>2193534</v>
      </c>
      <c r="J50" s="509">
        <f t="shared" si="31"/>
        <v>3096059</v>
      </c>
      <c r="K50" s="509">
        <f t="shared" si="31"/>
        <v>5849423</v>
      </c>
    </row>
    <row r="51" spans="1:11">
      <c r="A51" s="487"/>
      <c r="B51" s="537" t="s">
        <v>697</v>
      </c>
      <c r="C51" s="509">
        <f>+ROUND(($C$42*12)*4%,0)</f>
        <v>3361738</v>
      </c>
      <c r="D51" s="509">
        <f t="shared" ref="D51:K51" si="32">+ROUND((D42*12)*4%,0)</f>
        <v>3361738</v>
      </c>
      <c r="E51" s="509">
        <f t="shared" si="32"/>
        <v>840434</v>
      </c>
      <c r="F51" s="509">
        <f t="shared" si="32"/>
        <v>840434</v>
      </c>
      <c r="G51" s="509">
        <f t="shared" si="32"/>
        <v>1680869</v>
      </c>
      <c r="H51" s="509">
        <f t="shared" si="32"/>
        <v>2101086</v>
      </c>
      <c r="I51" s="509">
        <f t="shared" si="32"/>
        <v>1260652</v>
      </c>
      <c r="J51" s="509">
        <f t="shared" si="32"/>
        <v>1779344</v>
      </c>
      <c r="K51" s="509">
        <f t="shared" si="32"/>
        <v>3361738</v>
      </c>
    </row>
    <row r="52" spans="1:11" ht="23.4" customHeight="1" thickBot="1">
      <c r="A52" s="487"/>
      <c r="B52" s="537" t="s">
        <v>698</v>
      </c>
      <c r="C52" s="509">
        <f t="shared" ref="C52:K52" si="33">+IF(C39&lt;=2,ROUND((0.04)*C43,0),0)</f>
        <v>0</v>
      </c>
      <c r="D52" s="509">
        <f t="shared" si="33"/>
        <v>0</v>
      </c>
      <c r="E52" s="509">
        <f t="shared" si="33"/>
        <v>840434</v>
      </c>
      <c r="F52" s="509">
        <f t="shared" si="33"/>
        <v>840434</v>
      </c>
      <c r="G52" s="509">
        <f t="shared" si="33"/>
        <v>1680869</v>
      </c>
      <c r="H52" s="509">
        <f t="shared" si="33"/>
        <v>0</v>
      </c>
      <c r="I52" s="509">
        <f t="shared" si="33"/>
        <v>1260652</v>
      </c>
      <c r="J52" s="509">
        <f t="shared" si="33"/>
        <v>0</v>
      </c>
      <c r="K52" s="509">
        <f t="shared" si="33"/>
        <v>0</v>
      </c>
    </row>
    <row r="53" spans="1:11" ht="19.2" customHeight="1" thickTop="1">
      <c r="A53" s="487"/>
      <c r="B53" s="514" t="s">
        <v>699</v>
      </c>
      <c r="C53" s="515">
        <f t="shared" ref="C53:K53" si="34">SUM(C44:C52)</f>
        <v>37645858</v>
      </c>
      <c r="D53" s="515">
        <f t="shared" si="34"/>
        <v>37645858</v>
      </c>
      <c r="E53" s="515">
        <f t="shared" si="34"/>
        <v>13619663</v>
      </c>
      <c r="F53" s="515">
        <f t="shared" si="34"/>
        <v>13619663</v>
      </c>
      <c r="G53" s="518">
        <f t="shared" si="34"/>
        <v>23871563</v>
      </c>
      <c r="H53" s="515">
        <f t="shared" si="34"/>
        <v>23528665</v>
      </c>
      <c r="I53" s="515">
        <f t="shared" si="34"/>
        <v>18745616</v>
      </c>
      <c r="J53" s="515">
        <f t="shared" si="34"/>
        <v>19925689</v>
      </c>
      <c r="K53" s="516">
        <f t="shared" si="34"/>
        <v>37645858</v>
      </c>
    </row>
    <row r="54" spans="1:11">
      <c r="A54" s="487"/>
      <c r="B54" s="517" t="s">
        <v>700</v>
      </c>
      <c r="C54" s="518">
        <f>+C53+C43</f>
        <v>121689298</v>
      </c>
      <c r="D54" s="518">
        <f>+D53+D43</f>
        <v>121689298</v>
      </c>
      <c r="E54" s="518">
        <f t="shared" ref="E54:K54" si="35">SUM(E43:E52)</f>
        <v>34630523</v>
      </c>
      <c r="F54" s="518">
        <f t="shared" si="35"/>
        <v>34630523</v>
      </c>
      <c r="G54" s="518">
        <f t="shared" si="35"/>
        <v>65893283</v>
      </c>
      <c r="H54" s="518">
        <f t="shared" si="35"/>
        <v>76055821</v>
      </c>
      <c r="I54" s="518">
        <f t="shared" si="35"/>
        <v>50261912</v>
      </c>
      <c r="J54" s="518">
        <f t="shared" si="35"/>
        <v>64409293</v>
      </c>
      <c r="K54" s="519">
        <f t="shared" si="35"/>
        <v>121689298</v>
      </c>
    </row>
    <row r="55" spans="1:11" ht="27" customHeight="1" thickBot="1">
      <c r="A55" s="487"/>
      <c r="B55" s="520" t="s">
        <v>701</v>
      </c>
      <c r="C55" s="538">
        <f t="shared" ref="C55:K55" si="36">+ROUND((1+C53/C43),2)</f>
        <v>1.45</v>
      </c>
      <c r="D55" s="538">
        <f t="shared" si="36"/>
        <v>1.45</v>
      </c>
      <c r="E55" s="522">
        <f t="shared" si="36"/>
        <v>1.65</v>
      </c>
      <c r="F55" s="539">
        <f t="shared" si="36"/>
        <v>1.65</v>
      </c>
      <c r="G55" s="540">
        <f t="shared" si="36"/>
        <v>1.57</v>
      </c>
      <c r="H55" s="538">
        <f t="shared" si="36"/>
        <v>1.45</v>
      </c>
      <c r="I55" s="538">
        <f t="shared" si="36"/>
        <v>1.59</v>
      </c>
      <c r="J55" s="538">
        <f t="shared" si="36"/>
        <v>1.45</v>
      </c>
      <c r="K55" s="538">
        <f t="shared" si="36"/>
        <v>1.45</v>
      </c>
    </row>
    <row r="56" spans="1:11" ht="15" thickTop="1" thickBot="1">
      <c r="A56" s="487"/>
      <c r="B56" s="1103" t="s">
        <v>717</v>
      </c>
      <c r="C56" s="1104"/>
      <c r="D56" s="1104"/>
      <c r="E56" s="1104"/>
      <c r="F56" s="1104"/>
      <c r="G56" s="1104"/>
      <c r="H56" s="1104"/>
      <c r="I56" s="1104"/>
      <c r="J56" s="1104"/>
      <c r="K56" s="1105"/>
    </row>
    <row r="57" spans="1:11" ht="24.6" customHeight="1" thickTop="1">
      <c r="A57" s="487"/>
      <c r="B57" s="524" t="s">
        <v>685</v>
      </c>
      <c r="C57" s="525">
        <f t="shared" ref="C57:K57" si="37">+C39</f>
        <v>4</v>
      </c>
      <c r="D57" s="525">
        <f t="shared" si="37"/>
        <v>4</v>
      </c>
      <c r="E57" s="525">
        <f t="shared" si="37"/>
        <v>1</v>
      </c>
      <c r="F57" s="525">
        <f t="shared" si="37"/>
        <v>1</v>
      </c>
      <c r="G57" s="525">
        <f t="shared" si="37"/>
        <v>2</v>
      </c>
      <c r="H57" s="525">
        <f t="shared" si="37"/>
        <v>2.5</v>
      </c>
      <c r="I57" s="525">
        <f t="shared" si="37"/>
        <v>1.5</v>
      </c>
      <c r="J57" s="525">
        <f t="shared" si="37"/>
        <v>2.1171719138146226</v>
      </c>
      <c r="K57" s="526">
        <f t="shared" si="37"/>
        <v>4</v>
      </c>
    </row>
    <row r="58" spans="1:11">
      <c r="A58" s="487"/>
      <c r="B58" s="527" t="s">
        <v>702</v>
      </c>
      <c r="C58" s="528">
        <f t="shared" ref="C58:K58" si="38">+C40+C43</f>
        <v>84043440</v>
      </c>
      <c r="D58" s="528">
        <f t="shared" si="38"/>
        <v>84043440</v>
      </c>
      <c r="E58" s="528">
        <f t="shared" si="38"/>
        <v>24000000</v>
      </c>
      <c r="F58" s="528">
        <f t="shared" si="38"/>
        <v>24000000</v>
      </c>
      <c r="G58" s="528">
        <f t="shared" si="38"/>
        <v>45010860</v>
      </c>
      <c r="H58" s="528">
        <f t="shared" si="38"/>
        <v>52527156</v>
      </c>
      <c r="I58" s="528">
        <f t="shared" si="38"/>
        <v>34505436</v>
      </c>
      <c r="J58" s="528">
        <f t="shared" si="38"/>
        <v>44483604</v>
      </c>
      <c r="K58" s="529">
        <f t="shared" si="38"/>
        <v>84043440</v>
      </c>
    </row>
    <row r="59" spans="1:11">
      <c r="A59" s="487"/>
      <c r="B59" s="527" t="s">
        <v>703</v>
      </c>
      <c r="C59" s="528">
        <f t="shared" ref="C59:K59" si="39">+C41+C42</f>
        <v>7003620</v>
      </c>
      <c r="D59" s="528">
        <f t="shared" si="39"/>
        <v>7003620</v>
      </c>
      <c r="E59" s="528">
        <f t="shared" si="39"/>
        <v>2000000</v>
      </c>
      <c r="F59" s="528">
        <f t="shared" si="39"/>
        <v>2000000</v>
      </c>
      <c r="G59" s="528">
        <f t="shared" si="39"/>
        <v>3750905</v>
      </c>
      <c r="H59" s="528">
        <f t="shared" si="39"/>
        <v>4377263</v>
      </c>
      <c r="I59" s="528">
        <f t="shared" si="39"/>
        <v>2875453</v>
      </c>
      <c r="J59" s="528">
        <f t="shared" si="39"/>
        <v>3706967</v>
      </c>
      <c r="K59" s="529">
        <f t="shared" si="39"/>
        <v>7003620</v>
      </c>
    </row>
    <row r="60" spans="1:11">
      <c r="A60" s="487"/>
      <c r="B60" s="527" t="s">
        <v>705</v>
      </c>
      <c r="C60" s="528">
        <f>+C59/30</f>
        <v>233454</v>
      </c>
      <c r="D60" s="528">
        <f t="shared" ref="D60:I60" si="40">+D59/30</f>
        <v>233454</v>
      </c>
      <c r="E60" s="528">
        <f t="shared" si="40"/>
        <v>66666.666666666672</v>
      </c>
      <c r="F60" s="528">
        <f>+F59/30</f>
        <v>66666.666666666672</v>
      </c>
      <c r="G60" s="528">
        <f t="shared" si="40"/>
        <v>125030.16666666667</v>
      </c>
      <c r="H60" s="528">
        <f t="shared" si="40"/>
        <v>145908.76666666666</v>
      </c>
      <c r="I60" s="528">
        <f t="shared" si="40"/>
        <v>95848.433333333334</v>
      </c>
      <c r="J60" s="528">
        <f>+J59/30</f>
        <v>123565.56666666667</v>
      </c>
      <c r="K60" s="529">
        <f>+K59/30</f>
        <v>233454</v>
      </c>
    </row>
    <row r="61" spans="1:11" ht="14.4" thickBot="1">
      <c r="A61" s="487"/>
      <c r="B61" s="531" t="s">
        <v>706</v>
      </c>
      <c r="C61" s="532">
        <f>+ROUND(C60/8,0)</f>
        <v>29182</v>
      </c>
      <c r="D61" s="532">
        <f t="shared" ref="D61:I61" si="41">+ROUND(D60/8,0)</f>
        <v>29182</v>
      </c>
      <c r="E61" s="532">
        <f t="shared" si="41"/>
        <v>8333</v>
      </c>
      <c r="F61" s="532">
        <f t="shared" si="41"/>
        <v>8333</v>
      </c>
      <c r="G61" s="532">
        <f t="shared" si="41"/>
        <v>15629</v>
      </c>
      <c r="H61" s="532">
        <f t="shared" si="41"/>
        <v>18239</v>
      </c>
      <c r="I61" s="532">
        <f t="shared" si="41"/>
        <v>11981</v>
      </c>
      <c r="J61" s="532">
        <f>+ROUND(J60/8,0)</f>
        <v>15446</v>
      </c>
      <c r="K61" s="533">
        <f>+ROUND(K60/8,0)</f>
        <v>29182</v>
      </c>
    </row>
    <row r="62" spans="1:11" ht="14.4" thickTop="1">
      <c r="A62" s="487"/>
      <c r="B62" s="541"/>
      <c r="C62" s="542"/>
      <c r="D62" s="542"/>
      <c r="E62" s="542"/>
      <c r="F62" s="542"/>
      <c r="G62" s="542">
        <f>+G60*G55</f>
        <v>196297.36166666669</v>
      </c>
      <c r="H62" s="542"/>
      <c r="I62" s="542"/>
      <c r="J62" s="542"/>
      <c r="K62" s="542"/>
    </row>
    <row r="63" spans="1:11">
      <c r="A63" s="487"/>
      <c r="B63" s="541"/>
      <c r="C63" s="542"/>
      <c r="D63" s="542"/>
      <c r="E63" s="542"/>
      <c r="F63" s="542"/>
      <c r="G63" s="542"/>
      <c r="H63" s="542"/>
      <c r="I63" s="542"/>
      <c r="J63" s="542"/>
      <c r="K63" s="542"/>
    </row>
    <row r="64" spans="1:11">
      <c r="A64" s="487"/>
      <c r="B64" s="541"/>
      <c r="C64" s="542"/>
      <c r="D64" s="542"/>
      <c r="E64" s="542"/>
      <c r="F64" s="542"/>
      <c r="G64" s="542"/>
      <c r="H64" s="542"/>
      <c r="I64" s="542"/>
      <c r="J64" s="542"/>
      <c r="K64" s="542"/>
    </row>
    <row r="65" spans="1:11">
      <c r="A65" s="487"/>
      <c r="B65" s="541"/>
      <c r="C65" s="542"/>
      <c r="D65" s="542"/>
      <c r="E65" s="542"/>
      <c r="F65" s="543"/>
      <c r="G65" s="542"/>
      <c r="H65" s="542"/>
      <c r="I65" s="542"/>
      <c r="J65" s="542"/>
      <c r="K65" s="542"/>
    </row>
    <row r="66" spans="1:11" ht="14.4">
      <c r="A66" s="487"/>
      <c r="B66" s="544"/>
      <c r="C66" s="542"/>
      <c r="D66" s="542"/>
      <c r="E66" s="542"/>
      <c r="F66" s="542"/>
      <c r="G66" s="542"/>
      <c r="H66" s="542"/>
      <c r="I66" s="542"/>
      <c r="J66" s="542"/>
      <c r="K66" s="542"/>
    </row>
    <row r="67" spans="1:11" ht="14.4">
      <c r="A67" s="487"/>
      <c r="B67" s="544"/>
      <c r="C67" s="542"/>
      <c r="D67" s="542"/>
      <c r="E67" s="542"/>
      <c r="F67" s="542"/>
      <c r="G67" s="542"/>
      <c r="H67" s="542"/>
      <c r="I67" s="542"/>
      <c r="J67" s="542"/>
      <c r="K67" s="542"/>
    </row>
    <row r="68" spans="1:11" ht="14.4">
      <c r="A68" s="487"/>
      <c r="B68" s="544"/>
      <c r="C68" s="542"/>
      <c r="D68" s="542"/>
      <c r="E68" s="542"/>
      <c r="F68" s="542"/>
      <c r="G68" s="542"/>
      <c r="H68" s="542"/>
      <c r="I68" s="542"/>
      <c r="J68" s="542"/>
      <c r="K68" s="542"/>
    </row>
    <row r="69" spans="1:11">
      <c r="A69" s="487"/>
      <c r="B69" s="541"/>
      <c r="C69" s="542"/>
      <c r="D69" s="542"/>
      <c r="E69" s="542"/>
      <c r="F69" s="542"/>
      <c r="G69" s="542"/>
      <c r="H69" s="542"/>
      <c r="I69" s="542"/>
      <c r="J69" s="542"/>
      <c r="K69" s="542"/>
    </row>
    <row r="70" spans="1:11">
      <c r="A70" s="487"/>
      <c r="B70" s="541"/>
      <c r="C70" s="542"/>
      <c r="D70" s="542"/>
      <c r="E70" s="542"/>
      <c r="F70" s="542"/>
      <c r="G70" s="542"/>
      <c r="H70" s="542"/>
      <c r="I70" s="542"/>
      <c r="J70" s="542"/>
      <c r="K70" s="542"/>
    </row>
    <row r="71" spans="1:11">
      <c r="A71" s="487"/>
      <c r="B71" s="541"/>
      <c r="C71" s="542"/>
      <c r="D71" s="542"/>
      <c r="E71" s="542"/>
      <c r="F71" s="542"/>
      <c r="G71" s="542"/>
      <c r="H71" s="542"/>
      <c r="I71" s="542"/>
      <c r="J71" s="542"/>
      <c r="K71" s="542"/>
    </row>
    <row r="72" spans="1:11">
      <c r="A72" s="487"/>
      <c r="B72" s="545"/>
      <c r="C72" s="545"/>
      <c r="D72" s="545"/>
      <c r="E72" s="542"/>
      <c r="F72" s="542"/>
      <c r="G72" s="542"/>
      <c r="H72" s="542"/>
      <c r="I72" s="542"/>
      <c r="J72" s="542"/>
      <c r="K72" s="542"/>
    </row>
    <row r="73" spans="1:11">
      <c r="A73" s="487"/>
      <c r="B73" s="541"/>
      <c r="C73" s="542"/>
      <c r="D73" s="542"/>
      <c r="E73" s="542"/>
      <c r="F73" s="542"/>
      <c r="G73" s="542"/>
      <c r="H73" s="542"/>
      <c r="I73" s="542"/>
      <c r="J73" s="542"/>
      <c r="K73" s="542"/>
    </row>
    <row r="74" spans="1:11">
      <c r="A74" s="487"/>
      <c r="B74" s="541"/>
      <c r="C74" s="542"/>
      <c r="D74" s="542"/>
      <c r="E74" s="542"/>
      <c r="F74" s="542"/>
      <c r="G74" s="542"/>
      <c r="H74" s="542"/>
      <c r="I74" s="542"/>
      <c r="J74" s="542"/>
      <c r="K74" s="542"/>
    </row>
    <row r="75" spans="1:11">
      <c r="A75" s="487"/>
      <c r="B75" s="541"/>
      <c r="C75" s="542"/>
      <c r="D75" s="542"/>
      <c r="E75" s="542"/>
      <c r="F75" s="542"/>
      <c r="G75" s="542"/>
      <c r="H75" s="542"/>
      <c r="I75" s="542"/>
      <c r="J75" s="542"/>
      <c r="K75" s="542"/>
    </row>
    <row r="76" spans="1:11">
      <c r="A76" s="487"/>
      <c r="B76" s="541"/>
      <c r="C76" s="542"/>
      <c r="D76" s="542"/>
      <c r="E76" s="542"/>
      <c r="F76" s="542"/>
      <c r="G76" s="542"/>
      <c r="H76" s="542"/>
      <c r="I76" s="542"/>
      <c r="J76" s="542"/>
      <c r="K76" s="542"/>
    </row>
    <row r="77" spans="1:11">
      <c r="A77" s="487"/>
      <c r="B77" s="541"/>
      <c r="C77" s="542"/>
      <c r="D77" s="542"/>
      <c r="E77" s="542"/>
      <c r="F77" s="542"/>
      <c r="G77" s="542"/>
      <c r="H77" s="542"/>
      <c r="I77" s="542"/>
      <c r="J77" s="542"/>
      <c r="K77" s="542"/>
    </row>
    <row r="78" spans="1:11">
      <c r="A78" s="487"/>
      <c r="B78" s="541"/>
      <c r="C78" s="542"/>
      <c r="D78" s="542"/>
      <c r="E78" s="542"/>
      <c r="F78" s="542"/>
      <c r="G78" s="542"/>
      <c r="H78" s="542"/>
      <c r="I78" s="542"/>
      <c r="J78" s="542"/>
      <c r="K78" s="542"/>
    </row>
    <row r="79" spans="1:11">
      <c r="A79" s="487"/>
      <c r="B79" s="541"/>
      <c r="C79" s="542"/>
      <c r="D79" s="542"/>
      <c r="E79" s="542"/>
      <c r="F79" s="542"/>
      <c r="G79" s="542"/>
      <c r="H79" s="542"/>
      <c r="I79" s="542"/>
      <c r="J79" s="542"/>
      <c r="K79" s="542"/>
    </row>
    <row r="80" spans="1:11">
      <c r="A80" s="487"/>
      <c r="B80" s="541"/>
      <c r="C80" s="542"/>
      <c r="D80" s="542"/>
      <c r="E80" s="542"/>
      <c r="F80" s="542"/>
      <c r="G80" s="542"/>
      <c r="H80" s="542"/>
      <c r="I80" s="542"/>
      <c r="J80" s="542"/>
      <c r="K80" s="542"/>
    </row>
    <row r="81" spans="1:11">
      <c r="A81" s="487"/>
      <c r="B81" s="541"/>
      <c r="C81" s="542"/>
      <c r="D81" s="542"/>
      <c r="E81" s="542"/>
      <c r="F81" s="542"/>
      <c r="G81" s="542"/>
      <c r="H81" s="542"/>
      <c r="I81" s="542"/>
      <c r="J81" s="542"/>
      <c r="K81" s="542"/>
    </row>
    <row r="82" spans="1:11">
      <c r="A82" s="487"/>
      <c r="B82" s="541"/>
      <c r="C82" s="542"/>
      <c r="D82" s="542"/>
      <c r="E82" s="542"/>
      <c r="F82" s="542"/>
      <c r="G82" s="542"/>
      <c r="H82" s="542"/>
      <c r="I82" s="542"/>
      <c r="J82" s="542"/>
      <c r="K82" s="542"/>
    </row>
    <row r="83" spans="1:11">
      <c r="A83" s="487"/>
      <c r="B83" s="541"/>
      <c r="C83" s="542"/>
      <c r="D83" s="542"/>
      <c r="E83" s="542"/>
      <c r="F83" s="542"/>
      <c r="G83" s="542"/>
      <c r="H83" s="542"/>
      <c r="I83" s="542"/>
      <c r="J83" s="542"/>
      <c r="K83" s="542"/>
    </row>
    <row r="84" spans="1:11">
      <c r="A84" s="487"/>
      <c r="B84" s="541"/>
      <c r="C84" s="542"/>
      <c r="D84" s="542"/>
      <c r="E84" s="542"/>
      <c r="F84" s="542"/>
      <c r="G84" s="542"/>
      <c r="H84" s="542"/>
      <c r="I84" s="542"/>
      <c r="J84" s="542"/>
      <c r="K84" s="542"/>
    </row>
    <row r="85" spans="1:11">
      <c r="A85" s="487"/>
      <c r="B85" s="541"/>
      <c r="C85" s="542"/>
      <c r="D85" s="542"/>
      <c r="E85" s="542"/>
      <c r="F85" s="542"/>
      <c r="G85" s="542"/>
      <c r="H85" s="542"/>
      <c r="I85" s="542"/>
      <c r="J85" s="542"/>
      <c r="K85" s="542"/>
    </row>
    <row r="86" spans="1:11">
      <c r="A86" s="487"/>
      <c r="B86" s="541"/>
      <c r="C86" s="542"/>
      <c r="D86" s="542"/>
      <c r="E86" s="542"/>
      <c r="F86" s="542"/>
      <c r="G86" s="542"/>
      <c r="H86" s="542"/>
      <c r="I86" s="542"/>
      <c r="J86" s="542"/>
      <c r="K86" s="542"/>
    </row>
    <row r="87" spans="1:11">
      <c r="A87" s="487"/>
      <c r="B87" s="541"/>
      <c r="C87" s="542"/>
      <c r="D87" s="542"/>
      <c r="E87" s="542"/>
      <c r="F87" s="542"/>
      <c r="G87" s="542"/>
      <c r="H87" s="542"/>
      <c r="I87" s="542"/>
      <c r="J87" s="542"/>
      <c r="K87" s="542"/>
    </row>
    <row r="88" spans="1:11">
      <c r="A88" s="487"/>
      <c r="B88" s="541"/>
      <c r="C88" s="542"/>
      <c r="D88" s="542"/>
      <c r="E88" s="542"/>
      <c r="F88" s="542"/>
      <c r="G88" s="542"/>
      <c r="H88" s="542"/>
      <c r="I88" s="542"/>
      <c r="J88" s="542"/>
      <c r="K88" s="542"/>
    </row>
    <row r="89" spans="1:11">
      <c r="A89" s="487"/>
      <c r="B89" s="541"/>
      <c r="C89" s="542"/>
      <c r="D89" s="542"/>
      <c r="E89" s="542"/>
      <c r="F89" s="542"/>
      <c r="G89" s="542"/>
      <c r="H89" s="542"/>
      <c r="I89" s="542"/>
      <c r="J89" s="542"/>
      <c r="K89" s="542"/>
    </row>
    <row r="90" spans="1:11">
      <c r="A90" s="487"/>
      <c r="B90" s="541"/>
      <c r="C90" s="542"/>
      <c r="D90" s="542"/>
      <c r="E90" s="542"/>
      <c r="F90" s="542"/>
      <c r="G90" s="542"/>
      <c r="H90" s="542"/>
      <c r="I90" s="542"/>
      <c r="J90" s="542"/>
      <c r="K90" s="542"/>
    </row>
    <row r="91" spans="1:11">
      <c r="A91" s="487"/>
      <c r="B91" s="541"/>
      <c r="C91" s="542"/>
      <c r="D91" s="542"/>
      <c r="E91" s="542"/>
      <c r="F91" s="542"/>
      <c r="G91" s="542"/>
      <c r="H91" s="542"/>
      <c r="I91" s="542"/>
      <c r="J91" s="542"/>
      <c r="K91" s="542"/>
    </row>
    <row r="92" spans="1:11">
      <c r="A92" s="487"/>
      <c r="B92" s="541"/>
      <c r="C92" s="542"/>
      <c r="D92" s="542"/>
      <c r="E92" s="542"/>
      <c r="F92" s="542"/>
      <c r="G92" s="542"/>
      <c r="H92" s="542"/>
      <c r="I92" s="542"/>
      <c r="J92" s="542"/>
      <c r="K92" s="542"/>
    </row>
    <row r="93" spans="1:11">
      <c r="A93" s="487"/>
      <c r="B93" s="541"/>
      <c r="C93" s="542"/>
      <c r="D93" s="542"/>
      <c r="E93" s="542"/>
      <c r="F93" s="542"/>
      <c r="G93" s="542"/>
      <c r="H93" s="542"/>
      <c r="I93" s="542"/>
      <c r="J93" s="542"/>
      <c r="K93" s="542"/>
    </row>
    <row r="94" spans="1:11">
      <c r="A94" s="487"/>
      <c r="B94" s="541"/>
      <c r="C94" s="542"/>
      <c r="D94" s="542"/>
      <c r="E94" s="542"/>
      <c r="F94" s="542"/>
      <c r="G94" s="542"/>
      <c r="H94" s="542"/>
      <c r="I94" s="542"/>
      <c r="J94" s="542"/>
      <c r="K94" s="542"/>
    </row>
    <row r="95" spans="1:11">
      <c r="A95" s="487"/>
      <c r="B95" s="541"/>
      <c r="C95" s="542"/>
      <c r="D95" s="542"/>
      <c r="E95" s="542"/>
      <c r="F95" s="542"/>
      <c r="G95" s="542"/>
      <c r="H95" s="542"/>
      <c r="I95" s="542"/>
      <c r="J95" s="542"/>
      <c r="K95" s="542"/>
    </row>
    <row r="96" spans="1:11">
      <c r="A96" s="487"/>
      <c r="B96" s="541"/>
      <c r="C96" s="542"/>
      <c r="D96" s="542"/>
      <c r="E96" s="542"/>
      <c r="F96" s="542"/>
      <c r="G96" s="542"/>
      <c r="H96" s="542"/>
      <c r="I96" s="542"/>
      <c r="J96" s="542"/>
      <c r="K96" s="542"/>
    </row>
    <row r="97" spans="1:11">
      <c r="A97" s="487"/>
      <c r="B97" s="541"/>
      <c r="C97" s="542"/>
      <c r="D97" s="542"/>
      <c r="E97" s="542"/>
      <c r="F97" s="542"/>
      <c r="G97" s="542"/>
      <c r="H97" s="542"/>
      <c r="I97" s="542"/>
      <c r="J97" s="542"/>
      <c r="K97" s="542"/>
    </row>
    <row r="98" spans="1:11">
      <c r="A98" s="487"/>
      <c r="B98" s="541"/>
      <c r="C98" s="542"/>
      <c r="D98" s="542"/>
      <c r="E98" s="542"/>
      <c r="F98" s="542"/>
      <c r="G98" s="542"/>
      <c r="H98" s="542"/>
      <c r="I98" s="542"/>
      <c r="J98" s="542"/>
      <c r="K98" s="542"/>
    </row>
    <row r="99" spans="1:11">
      <c r="A99" s="487"/>
      <c r="B99" s="541"/>
      <c r="C99" s="542"/>
      <c r="D99" s="542"/>
      <c r="E99" s="542"/>
      <c r="F99" s="542"/>
      <c r="G99" s="542"/>
      <c r="H99" s="542"/>
      <c r="I99" s="542"/>
      <c r="J99" s="542"/>
      <c r="K99" s="542"/>
    </row>
    <row r="100" spans="1:11">
      <c r="A100" s="487"/>
      <c r="B100" s="541"/>
      <c r="C100" s="542"/>
      <c r="D100" s="542"/>
      <c r="E100" s="542"/>
      <c r="F100" s="542"/>
      <c r="G100" s="542"/>
      <c r="H100" s="542"/>
      <c r="I100" s="542"/>
      <c r="J100" s="542"/>
      <c r="K100" s="542"/>
    </row>
    <row r="101" spans="1:11">
      <c r="A101" s="487"/>
      <c r="B101" s="541"/>
      <c r="C101" s="542"/>
      <c r="D101" s="542"/>
      <c r="E101" s="542"/>
      <c r="F101" s="542"/>
      <c r="G101" s="542"/>
      <c r="H101" s="542"/>
      <c r="I101" s="542"/>
      <c r="J101" s="542"/>
      <c r="K101" s="542"/>
    </row>
    <row r="102" spans="1:11">
      <c r="A102" s="487"/>
      <c r="B102" s="541"/>
      <c r="C102" s="542"/>
      <c r="D102" s="542"/>
      <c r="E102" s="542"/>
      <c r="F102" s="542"/>
      <c r="G102" s="542"/>
      <c r="H102" s="542"/>
      <c r="I102" s="542"/>
      <c r="J102" s="542"/>
      <c r="K102" s="542"/>
    </row>
    <row r="103" spans="1:11">
      <c r="A103" s="487"/>
      <c r="B103" s="541"/>
      <c r="C103" s="542"/>
      <c r="D103" s="542"/>
      <c r="E103" s="542"/>
      <c r="F103" s="542"/>
      <c r="G103" s="542"/>
      <c r="H103" s="542"/>
      <c r="I103" s="542"/>
      <c r="J103" s="542"/>
      <c r="K103" s="542"/>
    </row>
    <row r="104" spans="1:11">
      <c r="A104" s="487"/>
      <c r="B104" s="541"/>
      <c r="C104" s="542"/>
      <c r="D104" s="542"/>
      <c r="E104" s="542"/>
      <c r="F104" s="542"/>
      <c r="G104" s="542"/>
      <c r="H104" s="542"/>
      <c r="I104" s="542"/>
      <c r="J104" s="542"/>
      <c r="K104" s="542"/>
    </row>
    <row r="105" spans="1:11">
      <c r="A105" s="487"/>
      <c r="B105" s="541"/>
      <c r="C105" s="542"/>
      <c r="D105" s="542"/>
      <c r="E105" s="542"/>
      <c r="F105" s="542"/>
      <c r="G105" s="542"/>
      <c r="H105" s="542"/>
      <c r="I105" s="542"/>
      <c r="J105" s="542"/>
      <c r="K105" s="542"/>
    </row>
    <row r="106" spans="1:11">
      <c r="A106" s="487"/>
      <c r="B106" s="541"/>
      <c r="C106" s="542"/>
      <c r="D106" s="542"/>
      <c r="E106" s="542"/>
      <c r="F106" s="542"/>
      <c r="G106" s="542"/>
      <c r="H106" s="542"/>
      <c r="I106" s="542"/>
      <c r="J106" s="542"/>
      <c r="K106" s="542"/>
    </row>
    <row r="107" spans="1:11">
      <c r="A107" s="487"/>
      <c r="B107" s="541"/>
      <c r="C107" s="542"/>
      <c r="D107" s="542"/>
      <c r="E107" s="542"/>
      <c r="F107" s="542"/>
      <c r="G107" s="542"/>
      <c r="H107" s="542"/>
      <c r="I107" s="542"/>
      <c r="J107" s="542"/>
      <c r="K107" s="542"/>
    </row>
    <row r="108" spans="1:11">
      <c r="A108" s="487"/>
      <c r="B108" s="541"/>
      <c r="C108" s="542"/>
      <c r="D108" s="542"/>
      <c r="E108" s="542"/>
      <c r="F108" s="542"/>
      <c r="G108" s="542"/>
      <c r="H108" s="542"/>
      <c r="I108" s="542"/>
      <c r="J108" s="542"/>
      <c r="K108" s="542"/>
    </row>
    <row r="109" spans="1:11" hidden="1">
      <c r="A109" s="487"/>
      <c r="B109" s="541"/>
      <c r="C109" s="542"/>
      <c r="D109" s="542"/>
      <c r="E109" s="542"/>
      <c r="F109" s="542"/>
      <c r="G109" s="542"/>
      <c r="H109" s="542"/>
      <c r="I109" s="542"/>
      <c r="J109" s="542"/>
      <c r="K109" s="542"/>
    </row>
    <row r="110" spans="1:11" hidden="1">
      <c r="A110" s="487"/>
      <c r="B110" s="1117" t="s">
        <v>718</v>
      </c>
      <c r="C110" s="1117"/>
      <c r="D110" s="1117"/>
      <c r="E110" s="1117"/>
      <c r="F110" s="497"/>
      <c r="G110" s="497"/>
      <c r="H110" s="497"/>
      <c r="I110" s="497"/>
      <c r="J110" s="487"/>
      <c r="K110" s="487"/>
    </row>
    <row r="111" spans="1:11" hidden="1">
      <c r="A111" s="487"/>
      <c r="B111" s="546" t="s">
        <v>719</v>
      </c>
      <c r="C111" s="547"/>
      <c r="D111" s="548">
        <f>+C28</f>
        <v>152111623</v>
      </c>
      <c r="E111" s="549"/>
      <c r="F111" s="499"/>
      <c r="G111" s="487"/>
      <c r="H111" s="487"/>
      <c r="I111" s="487"/>
      <c r="J111" s="487"/>
      <c r="K111" s="487"/>
    </row>
    <row r="112" spans="1:11" hidden="1">
      <c r="A112" s="487"/>
      <c r="B112" s="546" t="s">
        <v>720</v>
      </c>
      <c r="C112" s="550" t="s">
        <v>721</v>
      </c>
      <c r="D112" s="548">
        <f>360*8</f>
        <v>2880</v>
      </c>
      <c r="E112" s="549"/>
      <c r="F112" s="499"/>
      <c r="G112" s="487"/>
      <c r="H112" s="487"/>
      <c r="I112" s="487"/>
      <c r="J112" s="487"/>
      <c r="K112" s="487"/>
    </row>
    <row r="113" spans="1:11" hidden="1">
      <c r="A113" s="487"/>
      <c r="B113" s="546" t="s">
        <v>722</v>
      </c>
      <c r="C113" s="550" t="s">
        <v>723</v>
      </c>
      <c r="D113" s="548">
        <f>48*52</f>
        <v>2496</v>
      </c>
      <c r="E113" s="549"/>
      <c r="F113" s="499"/>
      <c r="G113" s="487"/>
      <c r="H113" s="487"/>
      <c r="I113" s="487"/>
      <c r="J113" s="487"/>
      <c r="K113" s="487"/>
    </row>
    <row r="114" spans="1:11" ht="30.6" hidden="1">
      <c r="A114" s="487"/>
      <c r="B114" s="546" t="s">
        <v>724</v>
      </c>
      <c r="C114" s="550" t="s">
        <v>725</v>
      </c>
      <c r="D114" s="551">
        <f>+(365-53-17-3-15)*8</f>
        <v>2216</v>
      </c>
      <c r="E114" s="549"/>
      <c r="F114" s="499"/>
      <c r="G114" s="552"/>
      <c r="H114" s="487"/>
      <c r="I114" s="487"/>
      <c r="J114" s="487"/>
      <c r="K114" s="487"/>
    </row>
    <row r="115" spans="1:11" hidden="1">
      <c r="A115" s="487"/>
      <c r="B115" s="546" t="s">
        <v>726</v>
      </c>
      <c r="C115" s="547"/>
      <c r="D115" s="548">
        <f>+D111/D112</f>
        <v>52816.535763888889</v>
      </c>
      <c r="E115" s="549">
        <v>1</v>
      </c>
      <c r="F115" s="553"/>
      <c r="G115" s="487"/>
      <c r="H115" s="487"/>
      <c r="I115" s="487"/>
      <c r="J115" s="554"/>
      <c r="K115" s="487"/>
    </row>
    <row r="116" spans="1:11" hidden="1">
      <c r="A116" s="487"/>
      <c r="B116" s="546" t="s">
        <v>727</v>
      </c>
      <c r="C116" s="547"/>
      <c r="D116" s="548">
        <f>+D111/D113</f>
        <v>60942.156650641024</v>
      </c>
      <c r="E116" s="549">
        <f>+(D116*E115)/D115</f>
        <v>1.1538461538461537</v>
      </c>
      <c r="F116" s="499"/>
      <c r="G116" s="487"/>
      <c r="H116" s="487"/>
      <c r="I116" s="487"/>
      <c r="J116" s="554"/>
      <c r="K116" s="487"/>
    </row>
    <row r="117" spans="1:11" hidden="1">
      <c r="A117" s="487"/>
      <c r="B117" s="546" t="s">
        <v>728</v>
      </c>
      <c r="C117" s="547"/>
      <c r="D117" s="548">
        <f>+D111/D114</f>
        <v>68642.429151624543</v>
      </c>
      <c r="E117" s="555">
        <f>+(D117*E116)/D116</f>
        <v>1.2996389891696751</v>
      </c>
      <c r="F117" s="556"/>
      <c r="G117" s="487"/>
      <c r="H117" s="487"/>
      <c r="I117" s="487"/>
      <c r="J117" s="487"/>
      <c r="K117" s="487"/>
    </row>
    <row r="118" spans="1:11" hidden="1">
      <c r="A118" s="487"/>
      <c r="B118" s="534"/>
      <c r="C118" s="534"/>
      <c r="D118" s="534"/>
      <c r="E118" s="557"/>
      <c r="F118" s="557"/>
      <c r="G118" s="557"/>
      <c r="H118" s="557"/>
      <c r="I118" s="557"/>
      <c r="J118" s="487"/>
      <c r="K118" s="487"/>
    </row>
    <row r="119" spans="1:11" hidden="1">
      <c r="A119" s="487"/>
      <c r="B119" s="546" t="s">
        <v>685</v>
      </c>
      <c r="C119" s="547">
        <v>1</v>
      </c>
      <c r="D119" s="547">
        <v>1.2</v>
      </c>
      <c r="E119" s="547">
        <v>1.5</v>
      </c>
      <c r="F119" s="547">
        <v>1.8</v>
      </c>
      <c r="G119" s="547">
        <v>2</v>
      </c>
      <c r="H119" s="547">
        <v>2.5</v>
      </c>
      <c r="I119" s="547">
        <v>3</v>
      </c>
      <c r="J119" s="547">
        <v>3.5</v>
      </c>
      <c r="K119" s="547">
        <v>4</v>
      </c>
    </row>
    <row r="120" spans="1:11" ht="30.6" hidden="1">
      <c r="A120" s="487"/>
      <c r="B120" s="558" t="s">
        <v>729</v>
      </c>
      <c r="C120" s="548">
        <f t="shared" ref="C120:K120" si="42">+(C28*100%)/(C14+C17)</f>
        <v>1.4479333354274884</v>
      </c>
      <c r="D120" s="559">
        <f t="shared" si="42"/>
        <v>1.4479333544652622</v>
      </c>
      <c r="E120" s="559">
        <f t="shared" si="42"/>
        <v>1.4479333298899799</v>
      </c>
      <c r="F120" s="559">
        <f t="shared" si="42"/>
        <v>1.4566374990885493</v>
      </c>
      <c r="G120" s="559">
        <f t="shared" si="42"/>
        <v>1.4429384583333333</v>
      </c>
      <c r="H120" s="559">
        <f t="shared" si="42"/>
        <v>1.4566374990885493</v>
      </c>
      <c r="I120" s="559">
        <f t="shared" si="42"/>
        <v>1.4639418798041184</v>
      </c>
      <c r="J120" s="559">
        <f t="shared" si="42"/>
        <v>1.4429384583333333</v>
      </c>
      <c r="K120" s="559">
        <f t="shared" si="42"/>
        <v>1.4429384583333333</v>
      </c>
    </row>
    <row r="121" spans="1:11" hidden="1">
      <c r="A121" s="487"/>
      <c r="B121" s="558" t="s">
        <v>730</v>
      </c>
      <c r="C121" s="548">
        <f t="shared" ref="C121:K121" si="43">+C120*$E$118</f>
        <v>0</v>
      </c>
      <c r="D121" s="548">
        <f t="shared" si="43"/>
        <v>0</v>
      </c>
      <c r="E121" s="548">
        <f t="shared" si="43"/>
        <v>0</v>
      </c>
      <c r="F121" s="548">
        <f t="shared" si="43"/>
        <v>0</v>
      </c>
      <c r="G121" s="548">
        <f t="shared" si="43"/>
        <v>0</v>
      </c>
      <c r="H121" s="548">
        <f t="shared" si="43"/>
        <v>0</v>
      </c>
      <c r="I121" s="548">
        <f t="shared" si="43"/>
        <v>0</v>
      </c>
      <c r="J121" s="548">
        <f t="shared" si="43"/>
        <v>0</v>
      </c>
      <c r="K121" s="548">
        <f t="shared" si="43"/>
        <v>0</v>
      </c>
    </row>
    <row r="122" spans="1:11" hidden="1">
      <c r="A122" s="487"/>
      <c r="B122" s="488"/>
      <c r="C122" s="487"/>
      <c r="D122" s="487"/>
      <c r="E122" s="487"/>
      <c r="F122" s="487"/>
      <c r="G122" s="487"/>
      <c r="H122" s="487"/>
      <c r="I122" s="487"/>
      <c r="J122" s="487"/>
      <c r="K122" s="487"/>
    </row>
    <row r="123" spans="1:11" hidden="1">
      <c r="A123" s="487"/>
      <c r="B123" s="1118" t="s">
        <v>731</v>
      </c>
      <c r="C123" s="1118"/>
      <c r="D123" s="1118"/>
      <c r="E123" s="1118"/>
      <c r="F123" s="1118"/>
      <c r="G123" s="1118"/>
      <c r="H123" s="1118"/>
      <c r="I123" s="1118"/>
      <c r="J123" s="1118"/>
      <c r="K123" s="1118"/>
    </row>
    <row r="124" spans="1:11" hidden="1">
      <c r="A124" s="487"/>
      <c r="B124" s="488"/>
      <c r="C124" s="487"/>
      <c r="D124" s="487"/>
      <c r="E124" s="487"/>
      <c r="F124" s="487"/>
      <c r="G124" s="487"/>
      <c r="H124" s="487"/>
      <c r="I124" s="487"/>
      <c r="J124" s="487"/>
      <c r="K124" s="487"/>
    </row>
    <row r="125" spans="1:11" hidden="1">
      <c r="A125" s="560"/>
      <c r="B125" s="1119" t="s">
        <v>7</v>
      </c>
      <c r="C125" s="1119" t="s">
        <v>732</v>
      </c>
      <c r="D125" s="1119" t="s">
        <v>733</v>
      </c>
      <c r="E125" s="1119" t="s">
        <v>680</v>
      </c>
      <c r="F125" s="1119" t="s">
        <v>709</v>
      </c>
      <c r="G125" s="1119" t="s">
        <v>734</v>
      </c>
      <c r="H125" s="1119"/>
      <c r="I125" s="1119"/>
      <c r="J125" s="560"/>
      <c r="K125" s="560"/>
    </row>
    <row r="126" spans="1:11" hidden="1">
      <c r="A126" s="560"/>
      <c r="B126" s="1119"/>
      <c r="C126" s="1119"/>
      <c r="D126" s="1119"/>
      <c r="E126" s="1119"/>
      <c r="F126" s="1119"/>
      <c r="G126" s="561" t="s">
        <v>735</v>
      </c>
      <c r="H126" s="561" t="s">
        <v>736</v>
      </c>
      <c r="I126" s="561" t="s">
        <v>737</v>
      </c>
      <c r="J126" s="560"/>
      <c r="K126" s="560"/>
    </row>
    <row r="127" spans="1:11" hidden="1">
      <c r="A127" s="487"/>
      <c r="B127" s="562" t="s">
        <v>685</v>
      </c>
      <c r="C127" s="547">
        <v>5</v>
      </c>
      <c r="D127" s="547">
        <v>2.5</v>
      </c>
      <c r="E127" s="547">
        <v>1.5</v>
      </c>
      <c r="F127" s="563">
        <v>1.2</v>
      </c>
      <c r="G127" s="563">
        <v>3</v>
      </c>
      <c r="H127" s="563">
        <v>1.5</v>
      </c>
      <c r="I127" s="1120">
        <v>250000</v>
      </c>
      <c r="J127" s="487"/>
      <c r="K127" s="487"/>
    </row>
    <row r="128" spans="1:11" hidden="1">
      <c r="A128" s="487"/>
      <c r="B128" s="564" t="s">
        <v>738</v>
      </c>
      <c r="C128" s="555">
        <f t="shared" ref="C128:H128" si="44">+C129*12</f>
        <v>0</v>
      </c>
      <c r="D128" s="555">
        <f t="shared" si="44"/>
        <v>0</v>
      </c>
      <c r="E128" s="555">
        <f t="shared" si="44"/>
        <v>0</v>
      </c>
      <c r="F128" s="555">
        <f t="shared" si="44"/>
        <v>0</v>
      </c>
      <c r="G128" s="555">
        <f t="shared" si="44"/>
        <v>0</v>
      </c>
      <c r="H128" s="555">
        <f t="shared" si="44"/>
        <v>0</v>
      </c>
      <c r="I128" s="1120"/>
      <c r="J128" s="487"/>
      <c r="K128" s="487"/>
    </row>
    <row r="129" spans="1:11" hidden="1">
      <c r="A129" s="487"/>
      <c r="B129" s="565" t="s">
        <v>687</v>
      </c>
      <c r="C129" s="555">
        <f t="shared" ref="C129:H129" si="45">+IF(C127&lt;=2,$D$11,0)</f>
        <v>0</v>
      </c>
      <c r="D129" s="555">
        <f t="shared" si="45"/>
        <v>0</v>
      </c>
      <c r="E129" s="555">
        <f t="shared" si="45"/>
        <v>0</v>
      </c>
      <c r="F129" s="555">
        <f t="shared" si="45"/>
        <v>0</v>
      </c>
      <c r="G129" s="555">
        <f t="shared" si="45"/>
        <v>0</v>
      </c>
      <c r="H129" s="555">
        <f t="shared" si="45"/>
        <v>0</v>
      </c>
      <c r="I129" s="1120"/>
      <c r="J129" s="487"/>
      <c r="K129" s="487"/>
    </row>
    <row r="130" spans="1:11" hidden="1">
      <c r="A130" s="487"/>
      <c r="B130" s="565" t="s">
        <v>688</v>
      </c>
      <c r="C130" s="555">
        <f t="shared" ref="C130:H130" si="46">ROUND($D$10*C127,0)</f>
        <v>1245475</v>
      </c>
      <c r="D130" s="555">
        <f t="shared" si="46"/>
        <v>622738</v>
      </c>
      <c r="E130" s="555">
        <f t="shared" si="46"/>
        <v>373643</v>
      </c>
      <c r="F130" s="555">
        <f t="shared" si="46"/>
        <v>298914</v>
      </c>
      <c r="G130" s="555">
        <f t="shared" si="46"/>
        <v>747285</v>
      </c>
      <c r="H130" s="555">
        <f t="shared" si="46"/>
        <v>373643</v>
      </c>
      <c r="I130" s="1120"/>
      <c r="J130" s="487"/>
      <c r="K130" s="487"/>
    </row>
    <row r="131" spans="1:11" hidden="1">
      <c r="A131" s="487"/>
      <c r="B131" s="566" t="s">
        <v>739</v>
      </c>
      <c r="C131" s="555">
        <f t="shared" ref="C131:H131" si="47">+ROUND(C130*12,0)</f>
        <v>14945700</v>
      </c>
      <c r="D131" s="555">
        <f t="shared" si="47"/>
        <v>7472856</v>
      </c>
      <c r="E131" s="555">
        <f t="shared" si="47"/>
        <v>4483716</v>
      </c>
      <c r="F131" s="555">
        <f t="shared" si="47"/>
        <v>3586968</v>
      </c>
      <c r="G131" s="555">
        <f t="shared" si="47"/>
        <v>8967420</v>
      </c>
      <c r="H131" s="555">
        <f t="shared" si="47"/>
        <v>4483716</v>
      </c>
      <c r="I131" s="1120"/>
      <c r="J131" s="487"/>
      <c r="K131" s="487"/>
    </row>
    <row r="132" spans="1:11" hidden="1">
      <c r="A132" s="487"/>
      <c r="B132" s="567" t="s">
        <v>740</v>
      </c>
      <c r="C132" s="549" t="e">
        <f ca="1">+ROUND(($C$132)*#REF!,0)</f>
        <v>#REF!</v>
      </c>
      <c r="D132" s="549" t="e">
        <f ca="1">+ROUND(($D$132)*#REF!,0)</f>
        <v>#REF!</v>
      </c>
      <c r="E132" s="549" t="e">
        <f ca="1">+ROUND(($E$132)*#REF!,0)</f>
        <v>#REF!</v>
      </c>
      <c r="F132" s="549" t="e">
        <f ca="1">+ROUND(($F$132)*#REF!,0)</f>
        <v>#REF!</v>
      </c>
      <c r="G132" s="549" t="e">
        <f ca="1">+ROUND(($G$132)*#REF!,0)</f>
        <v>#REF!</v>
      </c>
      <c r="H132" s="549" t="e">
        <f ca="1">+ROUND(($H$132)*#REF!,0)</f>
        <v>#REF!</v>
      </c>
      <c r="I132" s="1120"/>
      <c r="J132" s="487"/>
      <c r="K132" s="487"/>
    </row>
    <row r="133" spans="1:11" hidden="1">
      <c r="A133" s="487"/>
      <c r="B133" s="567" t="s">
        <v>741</v>
      </c>
      <c r="C133" s="549" t="e">
        <f ca="1">+ROUND(($C$132)*#REF!,0)</f>
        <v>#REF!</v>
      </c>
      <c r="D133" s="549" t="e">
        <f ca="1">+ROUND(($D$132)*#REF!,0)</f>
        <v>#REF!</v>
      </c>
      <c r="E133" s="549" t="e">
        <f ca="1">+ROUND(($E$132)*#REF!,0)</f>
        <v>#REF!</v>
      </c>
      <c r="F133" s="549" t="e">
        <f ca="1">+ROUND(($F$132)*#REF!,0)</f>
        <v>#REF!</v>
      </c>
      <c r="G133" s="549" t="e">
        <f ca="1">+ROUND(($G$132)*#REF!,0)</f>
        <v>#REF!</v>
      </c>
      <c r="H133" s="549" t="e">
        <f ca="1">+ROUND(($H$132)*#REF!,0)</f>
        <v>#REF!</v>
      </c>
      <c r="I133" s="1120"/>
      <c r="J133" s="487"/>
      <c r="K133" s="487"/>
    </row>
    <row r="134" spans="1:11" hidden="1">
      <c r="A134" s="487"/>
      <c r="B134" s="567" t="s">
        <v>742</v>
      </c>
      <c r="C134" s="549" t="e">
        <f ca="1">+ROUND(($C$132)*#REF!,0)</f>
        <v>#REF!</v>
      </c>
      <c r="D134" s="549" t="e">
        <f ca="1">+ROUND(($D$132)*#REF!,0)</f>
        <v>#REF!</v>
      </c>
      <c r="E134" s="549" t="e">
        <f ca="1">+ROUND(($E$132)*#REF!,0)</f>
        <v>#REF!</v>
      </c>
      <c r="F134" s="549" t="e">
        <f ca="1">+ROUND(($F$132)*#REF!,0)</f>
        <v>#REF!</v>
      </c>
      <c r="G134" s="549" t="e">
        <f ca="1">+ROUND(($G$132)*#REF!,0)</f>
        <v>#REF!</v>
      </c>
      <c r="H134" s="549" t="e">
        <f ca="1">+ROUND(($H$132)*#REF!,0)</f>
        <v>#REF!</v>
      </c>
      <c r="I134" s="1120"/>
      <c r="J134" s="487"/>
      <c r="K134" s="487"/>
    </row>
    <row r="135" spans="1:11" hidden="1">
      <c r="A135" s="487"/>
      <c r="B135" s="567" t="s">
        <v>743</v>
      </c>
      <c r="C135" s="549" t="e">
        <f ca="1">+ROUND(($C$132)*#REF!,0)</f>
        <v>#REF!</v>
      </c>
      <c r="D135" s="549" t="e">
        <f ca="1">+ROUND(($D$132)*#REF!,0)</f>
        <v>#REF!</v>
      </c>
      <c r="E135" s="549" t="e">
        <f ca="1">+ROUND(($E$132)*#REF!,0)</f>
        <v>#REF!</v>
      </c>
      <c r="F135" s="549" t="e">
        <f ca="1">+ROUND(($F$132)*#REF!,0)</f>
        <v>#REF!</v>
      </c>
      <c r="G135" s="549" t="e">
        <f ca="1">+ROUND(($G$132)*#REF!,0)</f>
        <v>#REF!</v>
      </c>
      <c r="H135" s="549" t="e">
        <f ca="1">+ROUND(($H$132)*#REF!,0)</f>
        <v>#REF!</v>
      </c>
      <c r="I135" s="1120"/>
      <c r="J135" s="487"/>
      <c r="K135" s="487"/>
    </row>
    <row r="136" spans="1:11" hidden="1">
      <c r="A136" s="487"/>
      <c r="B136" s="567" t="s">
        <v>744</v>
      </c>
      <c r="C136" s="549" t="e">
        <f ca="1">+ROUND(($C$132)*#REF!,0)</f>
        <v>#REF!</v>
      </c>
      <c r="D136" s="549" t="e">
        <f ca="1">+ROUND(($D$132)*#REF!,0)</f>
        <v>#REF!</v>
      </c>
      <c r="E136" s="549" t="e">
        <f ca="1">+ROUND(($E$132)*#REF!,0)</f>
        <v>#REF!</v>
      </c>
      <c r="F136" s="549" t="e">
        <f ca="1">+ROUND(($F$132)*#REF!,0)</f>
        <v>#REF!</v>
      </c>
      <c r="G136" s="549" t="e">
        <f ca="1">+ROUND(($G$132)*#REF!,0)</f>
        <v>#REF!</v>
      </c>
      <c r="H136" s="549" t="e">
        <f ca="1">+ROUND(($H$132)*#REF!,0)</f>
        <v>#REF!</v>
      </c>
      <c r="I136" s="1120"/>
      <c r="J136" s="487"/>
      <c r="K136" s="487"/>
    </row>
    <row r="137" spans="1:11" hidden="1">
      <c r="A137" s="487"/>
      <c r="B137" s="567" t="s">
        <v>694</v>
      </c>
      <c r="C137" s="549" t="e">
        <f ca="1">+ROUND(($C$132)*#REF!,0)</f>
        <v>#REF!</v>
      </c>
      <c r="D137" s="549" t="e">
        <f ca="1">+ROUND(($D$132)*#REF!,0)</f>
        <v>#REF!</v>
      </c>
      <c r="E137" s="549" t="e">
        <f ca="1">+ROUND(($E$132)*#REF!,0)</f>
        <v>#REF!</v>
      </c>
      <c r="F137" s="549" t="e">
        <f ca="1">+ROUND(($F$132)*#REF!,0)</f>
        <v>#REF!</v>
      </c>
      <c r="G137" s="549" t="e">
        <f ca="1">+ROUND(($G$132)*#REF!,0)</f>
        <v>#REF!</v>
      </c>
      <c r="H137" s="549" t="e">
        <f ca="1">+ROUND(($H$132)*#REF!,0)</f>
        <v>#REF!</v>
      </c>
      <c r="I137" s="1120"/>
      <c r="J137" s="487"/>
      <c r="K137" s="487"/>
    </row>
    <row r="138" spans="1:11" ht="20.399999999999999" hidden="1">
      <c r="A138" s="487"/>
      <c r="B138" s="567" t="s">
        <v>745</v>
      </c>
      <c r="C138" s="549" t="e">
        <f ca="1">+ROUND(($C$132)*#REF!,0)</f>
        <v>#REF!</v>
      </c>
      <c r="D138" s="549" t="e">
        <f ca="1">+ROUND(($D$132)*#REF!,0)</f>
        <v>#REF!</v>
      </c>
      <c r="E138" s="549" t="e">
        <f ca="1">+ROUND(($E$132)*#REF!,0)</f>
        <v>#REF!</v>
      </c>
      <c r="F138" s="549" t="e">
        <f ca="1">+ROUND(($F$132)*#REF!,0)</f>
        <v>#REF!</v>
      </c>
      <c r="G138" s="549" t="e">
        <f ca="1">+ROUND(($G$132)*#REF!,0)</f>
        <v>#REF!</v>
      </c>
      <c r="H138" s="549" t="e">
        <f ca="1">+ROUND(($H$132)*#REF!,0)</f>
        <v>#REF!</v>
      </c>
      <c r="I138" s="1120"/>
      <c r="J138" s="487"/>
      <c r="K138" s="487"/>
    </row>
    <row r="139" spans="1:11" hidden="1">
      <c r="A139" s="487"/>
      <c r="B139" s="567" t="s">
        <v>695</v>
      </c>
      <c r="C139" s="549" t="e">
        <f ca="1">+ROUND(($C$132)*#REF!,0)</f>
        <v>#REF!</v>
      </c>
      <c r="D139" s="549" t="e">
        <f ca="1">+ROUND(($D$132)*#REF!,0)</f>
        <v>#REF!</v>
      </c>
      <c r="E139" s="549" t="e">
        <f ca="1">+ROUND(($E$132)*#REF!,0)</f>
        <v>#REF!</v>
      </c>
      <c r="F139" s="549" t="e">
        <f ca="1">+ROUND(($F$132)*#REF!,0)</f>
        <v>#REF!</v>
      </c>
      <c r="G139" s="549" t="e">
        <f ca="1">+ROUND(($G$132)*#REF!,0)</f>
        <v>#REF!</v>
      </c>
      <c r="H139" s="549" t="e">
        <f ca="1">+ROUND(($H$132)*#REF!,0)</f>
        <v>#REF!</v>
      </c>
      <c r="I139" s="1120"/>
      <c r="J139" s="487"/>
      <c r="K139" s="487"/>
    </row>
    <row r="140" spans="1:11" hidden="1">
      <c r="A140" s="487"/>
      <c r="B140" s="567" t="s">
        <v>696</v>
      </c>
      <c r="C140" s="549" t="e">
        <f ca="1">+ROUND(($C$132)*#REF!,0)</f>
        <v>#REF!</v>
      </c>
      <c r="D140" s="549" t="e">
        <f ca="1">+ROUND(($D$132)*#REF!,0)</f>
        <v>#REF!</v>
      </c>
      <c r="E140" s="549" t="e">
        <f ca="1">+ROUND(($E$132)*#REF!,0)</f>
        <v>#REF!</v>
      </c>
      <c r="F140" s="549" t="e">
        <f ca="1">+ROUND(($F$132)*#REF!,0)</f>
        <v>#REF!</v>
      </c>
      <c r="G140" s="549" t="e">
        <f ca="1">+ROUND(($G$132)*#REF!,0)</f>
        <v>#REF!</v>
      </c>
      <c r="H140" s="549" t="e">
        <f ca="1">+ROUND(($H$132)*#REF!,0)</f>
        <v>#REF!</v>
      </c>
      <c r="I140" s="1120"/>
      <c r="J140" s="487"/>
      <c r="K140" s="487"/>
    </row>
    <row r="141" spans="1:11" hidden="1">
      <c r="A141" s="487"/>
      <c r="B141" s="567" t="s">
        <v>697</v>
      </c>
      <c r="C141" s="549" t="e">
        <f ca="1">+ROUND(($C$132)*#REF!,0)</f>
        <v>#REF!</v>
      </c>
      <c r="D141" s="549" t="e">
        <f ca="1">+ROUND(($D$132)*#REF!,0)</f>
        <v>#REF!</v>
      </c>
      <c r="E141" s="549" t="e">
        <f ca="1">+ROUND(($E$132)*#REF!,0)</f>
        <v>#REF!</v>
      </c>
      <c r="F141" s="549" t="e">
        <f ca="1">+ROUND(($F$132)*#REF!,0)</f>
        <v>#REF!</v>
      </c>
      <c r="G141" s="549" t="e">
        <f ca="1">+ROUND(($G$132)*#REF!,0)</f>
        <v>#REF!</v>
      </c>
      <c r="H141" s="549" t="e">
        <f ca="1">+ROUND(($H$132)*#REF!,0)</f>
        <v>#REF!</v>
      </c>
      <c r="I141" s="1120"/>
      <c r="J141" s="487"/>
      <c r="K141" s="487"/>
    </row>
    <row r="142" spans="1:11" hidden="1">
      <c r="A142" s="487"/>
      <c r="B142" s="567" t="s">
        <v>746</v>
      </c>
      <c r="C142" s="549" t="e">
        <f ca="1">+ROUND(($C$132)*#REF!,0)</f>
        <v>#REF!</v>
      </c>
      <c r="D142" s="549" t="e">
        <f ca="1">+ROUND(($D$132)*#REF!,0)</f>
        <v>#REF!</v>
      </c>
      <c r="E142" s="549" t="e">
        <f ca="1">+ROUND(($E$132)*#REF!,0)</f>
        <v>#REF!</v>
      </c>
      <c r="F142" s="549" t="e">
        <f ca="1">+ROUND(($F$132)*#REF!,0)</f>
        <v>#REF!</v>
      </c>
      <c r="G142" s="549" t="e">
        <f ca="1">+ROUND(($G$132)*#REF!,0)</f>
        <v>#REF!</v>
      </c>
      <c r="H142" s="549" t="e">
        <f ca="1">+ROUND(($H$132)*#REF!,0)</f>
        <v>#REF!</v>
      </c>
      <c r="I142" s="1120"/>
      <c r="J142" s="487"/>
      <c r="K142" s="487"/>
    </row>
    <row r="143" spans="1:11" hidden="1">
      <c r="A143" s="487"/>
      <c r="B143" s="567" t="s">
        <v>747</v>
      </c>
      <c r="C143" s="549" t="e">
        <f ca="1">+ROUND(($C$132)*#REF!,0)</f>
        <v>#REF!</v>
      </c>
      <c r="D143" s="549" t="e">
        <f ca="1">+ROUND(($D$132)*#REF!,0)</f>
        <v>#REF!</v>
      </c>
      <c r="E143" s="549" t="e">
        <f ca="1">+ROUND(($E$132)*#REF!,0)</f>
        <v>#REF!</v>
      </c>
      <c r="F143" s="549" t="e">
        <f ca="1">+ROUND(($F$132)*#REF!,0)</f>
        <v>#REF!</v>
      </c>
      <c r="G143" s="549" t="e">
        <f ca="1">+ROUND(($G$132)*#REF!,0)</f>
        <v>#REF!</v>
      </c>
      <c r="H143" s="549" t="e">
        <f ca="1">+ROUND(($H$132)*#REF!,0)</f>
        <v>#REF!</v>
      </c>
      <c r="I143" s="1120"/>
      <c r="J143" s="487"/>
      <c r="K143" s="487"/>
    </row>
    <row r="144" spans="1:11" hidden="1">
      <c r="A144" s="487"/>
      <c r="B144" s="567" t="s">
        <v>698</v>
      </c>
      <c r="C144" s="568">
        <f>+IF(C127&lt;=2,ROUND((#REF!)*C131,0),0)</f>
        <v>0</v>
      </c>
      <c r="D144" s="568">
        <f>+IF(D127&lt;=2,ROUND((#REF!)*D131,0),0)</f>
        <v>0</v>
      </c>
      <c r="E144" s="568" t="e">
        <f>+IF(E127&lt;=2,ROUND((#REF!)*E131,0),0)</f>
        <v>#REF!</v>
      </c>
      <c r="F144" s="568" t="e">
        <f>+IF(F127&lt;=2,ROUND((#REF!)*F131,0),0)</f>
        <v>#REF!</v>
      </c>
      <c r="G144" s="568">
        <f>+IF(G127&lt;=2,ROUND((#REF!)*G131,0),0)</f>
        <v>0</v>
      </c>
      <c r="H144" s="568" t="e">
        <f>+IF(H127&lt;=2,ROUND((#REF!)*H131,0),0)</f>
        <v>#REF!</v>
      </c>
      <c r="I144" s="1120"/>
      <c r="J144" s="487"/>
      <c r="K144" s="487"/>
    </row>
    <row r="145" spans="1:11" hidden="1">
      <c r="A145" s="487"/>
      <c r="B145" s="567" t="s">
        <v>748</v>
      </c>
      <c r="C145" s="549" t="e">
        <f ca="1">+ROUND(($C$132)*#REF!,0)</f>
        <v>#REF!</v>
      </c>
      <c r="D145" s="549" t="e">
        <f ca="1">+ROUND(($D$132)*#REF!,0)</f>
        <v>#REF!</v>
      </c>
      <c r="E145" s="549" t="e">
        <f ca="1">+ROUND(($E$132)*#REF!,0)</f>
        <v>#REF!</v>
      </c>
      <c r="F145" s="549" t="e">
        <f ca="1">+ROUND(($F$132)*#REF!,0)</f>
        <v>#REF!</v>
      </c>
      <c r="G145" s="549" t="e">
        <f ca="1">+ROUND(($G$132)*#REF!,0)</f>
        <v>#REF!</v>
      </c>
      <c r="H145" s="549" t="e">
        <f ca="1">+ROUND(($H$132)*#REF!,0)</f>
        <v>#REF!</v>
      </c>
      <c r="I145" s="1120"/>
      <c r="J145" s="487"/>
      <c r="K145" s="487"/>
    </row>
    <row r="146" spans="1:11" hidden="1">
      <c r="A146" s="487"/>
      <c r="B146" s="569" t="s">
        <v>749</v>
      </c>
      <c r="C146" s="555" t="e">
        <f ca="1">SUM(C131:C145)-6</f>
        <v>#REF!</v>
      </c>
      <c r="D146" s="555" t="e">
        <f ca="1">SUM(D131:D145)+3</f>
        <v>#REF!</v>
      </c>
      <c r="E146" s="555" t="e">
        <f ca="1">SUM(E131:E145)</f>
        <v>#REF!</v>
      </c>
      <c r="F146" s="555" t="e">
        <f ca="1">SUM(F131:F145)</f>
        <v>#REF!</v>
      </c>
      <c r="G146" s="555" t="e">
        <f ca="1">SUM(G131:G145)</f>
        <v>#REF!</v>
      </c>
      <c r="H146" s="555" t="e">
        <f ca="1">SUM(H131:H145)</f>
        <v>#REF!</v>
      </c>
      <c r="I146" s="555">
        <f>+I127*12</f>
        <v>3000000</v>
      </c>
      <c r="J146" s="487"/>
      <c r="K146" s="487"/>
    </row>
    <row r="147" spans="1:11" hidden="1">
      <c r="A147" s="487"/>
      <c r="B147" s="570" t="s">
        <v>750</v>
      </c>
      <c r="C147" s="555" t="e">
        <f ca="1">ROUND(C146/12,0)</f>
        <v>#REF!</v>
      </c>
      <c r="D147" s="555" t="e">
        <f t="shared" ref="D147:I148" ca="1" si="48">D146/12</f>
        <v>#REF!</v>
      </c>
      <c r="E147" s="555" t="e">
        <f t="shared" ca="1" si="48"/>
        <v>#REF!</v>
      </c>
      <c r="F147" s="555" t="e">
        <f t="shared" ca="1" si="48"/>
        <v>#REF!</v>
      </c>
      <c r="G147" s="555" t="e">
        <f t="shared" ca="1" si="48"/>
        <v>#REF!</v>
      </c>
      <c r="H147" s="555" t="e">
        <f t="shared" ca="1" si="48"/>
        <v>#REF!</v>
      </c>
      <c r="I147" s="555">
        <f t="shared" si="48"/>
        <v>250000</v>
      </c>
      <c r="J147" s="487" t="e">
        <f ca="1">+D147/D130</f>
        <v>#REF!</v>
      </c>
      <c r="K147" s="487" t="e">
        <f ca="1">+G147/30</f>
        <v>#REF!</v>
      </c>
    </row>
    <row r="148" spans="1:11" hidden="1">
      <c r="A148" s="487"/>
      <c r="B148" s="570" t="s">
        <v>701</v>
      </c>
      <c r="C148" s="563" t="e">
        <f ca="1">+C147/C130</f>
        <v>#REF!</v>
      </c>
      <c r="D148" s="563" t="e">
        <f ca="1">+D146/D131</f>
        <v>#REF!</v>
      </c>
      <c r="E148" s="563" t="e">
        <f ca="1">+E146/E131</f>
        <v>#REF!</v>
      </c>
      <c r="F148" s="563" t="e">
        <f ca="1">+F146/F131</f>
        <v>#REF!</v>
      </c>
      <c r="G148" s="563" t="e">
        <f ca="1">+G146/G131</f>
        <v>#REF!</v>
      </c>
      <c r="H148" s="563" t="e">
        <f ca="1">+H146/H131</f>
        <v>#REF!</v>
      </c>
      <c r="I148" s="555">
        <f t="shared" si="48"/>
        <v>20833.333333333332</v>
      </c>
      <c r="J148" s="487" t="e">
        <f ca="1">+D148/D131</f>
        <v>#REF!</v>
      </c>
      <c r="K148" s="487" t="e">
        <f ca="1">+G148/30</f>
        <v>#REF!</v>
      </c>
    </row>
    <row r="149" spans="1:11" hidden="1">
      <c r="A149" s="487"/>
      <c r="B149" s="571"/>
      <c r="C149" s="549"/>
      <c r="D149" s="549"/>
      <c r="E149" s="549"/>
      <c r="F149" s="549"/>
      <c r="G149" s="1121" t="e">
        <f ca="1">+G147+H147+I147</f>
        <v>#REF!</v>
      </c>
      <c r="H149" s="1121"/>
      <c r="I149" s="1121"/>
      <c r="J149" s="487"/>
      <c r="K149" s="487"/>
    </row>
    <row r="150" spans="1:11" hidden="1">
      <c r="A150" s="487"/>
      <c r="B150" s="560"/>
      <c r="C150" s="487"/>
      <c r="D150" s="487"/>
      <c r="E150" s="487"/>
      <c r="F150" s="487"/>
      <c r="G150" s="487" t="e">
        <f ca="1">+G146/G131</f>
        <v>#REF!</v>
      </c>
      <c r="H150" s="487"/>
      <c r="I150" s="487"/>
      <c r="J150" s="487"/>
      <c r="K150" s="487"/>
    </row>
    <row r="151" spans="1:11" hidden="1">
      <c r="A151" s="572"/>
      <c r="B151" s="1119" t="s">
        <v>7</v>
      </c>
      <c r="C151" s="1122" t="s">
        <v>751</v>
      </c>
      <c r="D151" s="1122" t="s">
        <v>752</v>
      </c>
      <c r="E151" s="1122" t="s">
        <v>753</v>
      </c>
      <c r="F151" s="1122" t="s">
        <v>754</v>
      </c>
      <c r="G151" s="1124" t="s">
        <v>682</v>
      </c>
      <c r="H151" s="1124" t="s">
        <v>683</v>
      </c>
      <c r="I151" s="1122" t="s">
        <v>755</v>
      </c>
      <c r="J151" s="1122" t="s">
        <v>756</v>
      </c>
      <c r="K151" s="1122" t="s">
        <v>757</v>
      </c>
    </row>
    <row r="152" spans="1:11" hidden="1">
      <c r="A152" s="572"/>
      <c r="B152" s="1119"/>
      <c r="C152" s="1123"/>
      <c r="D152" s="1123"/>
      <c r="E152" s="1123"/>
      <c r="F152" s="1123"/>
      <c r="G152" s="1125"/>
      <c r="H152" s="1125"/>
      <c r="I152" s="1123"/>
      <c r="J152" s="1123"/>
      <c r="K152" s="1123"/>
    </row>
    <row r="153" spans="1:11" hidden="1">
      <c r="A153" s="487"/>
      <c r="B153" s="573" t="s">
        <v>685</v>
      </c>
      <c r="C153" s="547">
        <v>2.2999999999999998</v>
      </c>
      <c r="D153" s="547">
        <v>2</v>
      </c>
      <c r="E153" s="547">
        <v>1.8</v>
      </c>
      <c r="F153" s="547">
        <v>1.5</v>
      </c>
      <c r="G153" s="563">
        <v>2</v>
      </c>
      <c r="H153" s="563">
        <v>1</v>
      </c>
      <c r="I153" s="547">
        <v>2.2999999999999998</v>
      </c>
      <c r="J153" s="547">
        <v>1</v>
      </c>
      <c r="K153" s="547">
        <v>2.2999999999999998</v>
      </c>
    </row>
    <row r="154" spans="1:11" hidden="1">
      <c r="A154" s="487"/>
      <c r="B154" s="574" t="s">
        <v>758</v>
      </c>
      <c r="C154" s="555">
        <f t="shared" ref="C154:H154" si="49">+C155*12</f>
        <v>0</v>
      </c>
      <c r="D154" s="555">
        <f t="shared" si="49"/>
        <v>0</v>
      </c>
      <c r="E154" s="555">
        <f t="shared" si="49"/>
        <v>0</v>
      </c>
      <c r="F154" s="555">
        <f t="shared" si="49"/>
        <v>0</v>
      </c>
      <c r="G154" s="555">
        <f t="shared" si="49"/>
        <v>0</v>
      </c>
      <c r="H154" s="555">
        <f t="shared" si="49"/>
        <v>0</v>
      </c>
      <c r="I154" s="555">
        <f>+I155*12</f>
        <v>0</v>
      </c>
      <c r="J154" s="555">
        <f>+J155*12</f>
        <v>0</v>
      </c>
      <c r="K154" s="555">
        <f>+K155*12</f>
        <v>0</v>
      </c>
    </row>
    <row r="155" spans="1:11" hidden="1">
      <c r="A155" s="487"/>
      <c r="B155" s="575" t="s">
        <v>759</v>
      </c>
      <c r="C155" s="555">
        <f>+IF(C153&lt;=2,$D$11,0)</f>
        <v>0</v>
      </c>
      <c r="D155" s="555">
        <f t="shared" ref="D155:K155" si="50">+IF(D153&lt;=2,$D$11,0)</f>
        <v>0</v>
      </c>
      <c r="E155" s="555">
        <f t="shared" si="50"/>
        <v>0</v>
      </c>
      <c r="F155" s="555">
        <f t="shared" si="50"/>
        <v>0</v>
      </c>
      <c r="G155" s="555">
        <f t="shared" si="50"/>
        <v>0</v>
      </c>
      <c r="H155" s="555">
        <f t="shared" si="50"/>
        <v>0</v>
      </c>
      <c r="I155" s="555">
        <f t="shared" si="50"/>
        <v>0</v>
      </c>
      <c r="J155" s="555">
        <f t="shared" si="50"/>
        <v>0</v>
      </c>
      <c r="K155" s="555">
        <f t="shared" si="50"/>
        <v>0</v>
      </c>
    </row>
    <row r="156" spans="1:11" hidden="1">
      <c r="A156" s="487"/>
      <c r="B156" s="575" t="s">
        <v>688</v>
      </c>
      <c r="C156" s="555">
        <f>ROUND($D$10*C153,0)</f>
        <v>572919</v>
      </c>
      <c r="D156" s="555">
        <f t="shared" ref="D156:K156" si="51">ROUND($D$10*D153,0)</f>
        <v>498190</v>
      </c>
      <c r="E156" s="555">
        <f t="shared" si="51"/>
        <v>448371</v>
      </c>
      <c r="F156" s="555">
        <f t="shared" si="51"/>
        <v>373643</v>
      </c>
      <c r="G156" s="555">
        <f t="shared" si="51"/>
        <v>498190</v>
      </c>
      <c r="H156" s="555">
        <f t="shared" si="51"/>
        <v>249095</v>
      </c>
      <c r="I156" s="555">
        <f t="shared" si="51"/>
        <v>572919</v>
      </c>
      <c r="J156" s="555">
        <f t="shared" si="51"/>
        <v>249095</v>
      </c>
      <c r="K156" s="555">
        <f t="shared" si="51"/>
        <v>572919</v>
      </c>
    </row>
    <row r="157" spans="1:11" hidden="1">
      <c r="A157" s="487"/>
      <c r="B157" s="566" t="s">
        <v>739</v>
      </c>
      <c r="C157" s="555">
        <f t="shared" ref="C157:H157" si="52">+ROUND(C156*12,0)</f>
        <v>6875028</v>
      </c>
      <c r="D157" s="555">
        <f t="shared" si="52"/>
        <v>5978280</v>
      </c>
      <c r="E157" s="555">
        <f t="shared" si="52"/>
        <v>5380452</v>
      </c>
      <c r="F157" s="555">
        <f t="shared" si="52"/>
        <v>4483716</v>
      </c>
      <c r="G157" s="555">
        <f t="shared" si="52"/>
        <v>5978280</v>
      </c>
      <c r="H157" s="555">
        <f t="shared" si="52"/>
        <v>2989140</v>
      </c>
      <c r="I157" s="555">
        <f>+ROUND(I156*12,0)</f>
        <v>6875028</v>
      </c>
      <c r="J157" s="555">
        <f>+ROUND(J156*12,0)</f>
        <v>2989140</v>
      </c>
      <c r="K157" s="555">
        <f>+ROUND(K156*12,0)</f>
        <v>6875028</v>
      </c>
    </row>
    <row r="158" spans="1:11" hidden="1">
      <c r="A158" s="487"/>
      <c r="B158" s="567" t="s">
        <v>740</v>
      </c>
      <c r="C158" s="549" t="e">
        <f ca="1">+ROUND(($C$158)*#REF!,0)</f>
        <v>#REF!</v>
      </c>
      <c r="D158" s="549" t="e">
        <f ca="1">+ROUND(($D$158)*#REF!,0)</f>
        <v>#REF!</v>
      </c>
      <c r="E158" s="549" t="e">
        <f ca="1">+ROUND(($E$158)*#REF!,0)</f>
        <v>#REF!</v>
      </c>
      <c r="F158" s="549" t="e">
        <f ca="1">+ROUND(($F$158)*#REF!,0)</f>
        <v>#REF!</v>
      </c>
      <c r="G158" s="549" t="e">
        <f ca="1">+ROUND(($G$158)*#REF!,0)</f>
        <v>#REF!</v>
      </c>
      <c r="H158" s="549" t="e">
        <f ca="1">+ROUND(($H$158)*#REF!,0)</f>
        <v>#REF!</v>
      </c>
      <c r="I158" s="549" t="e">
        <f ca="1">+ROUND(($I$158)*#REF!,0)</f>
        <v>#REF!</v>
      </c>
      <c r="J158" s="549" t="e">
        <f ca="1">+ROUND(($J$158)*#REF!,0)</f>
        <v>#REF!</v>
      </c>
      <c r="K158" s="549" t="e">
        <f ca="1">+ROUND(($K$158)*#REF!,0)</f>
        <v>#REF!</v>
      </c>
    </row>
    <row r="159" spans="1:11" hidden="1">
      <c r="A159" s="487"/>
      <c r="B159" s="567" t="s">
        <v>741</v>
      </c>
      <c r="C159" s="549" t="e">
        <f ca="1">+ROUND(($C$158)*#REF!,0)</f>
        <v>#REF!</v>
      </c>
      <c r="D159" s="549" t="e">
        <f ca="1">+ROUND(($D$158)*#REF!,0)</f>
        <v>#REF!</v>
      </c>
      <c r="E159" s="549" t="e">
        <f ca="1">+ROUND(($E$158)*#REF!,0)</f>
        <v>#REF!</v>
      </c>
      <c r="F159" s="549" t="e">
        <f ca="1">+ROUND(($F$158)*#REF!,0)</f>
        <v>#REF!</v>
      </c>
      <c r="G159" s="549" t="e">
        <f ca="1">+ROUND(($G$158)*#REF!,0)</f>
        <v>#REF!</v>
      </c>
      <c r="H159" s="549" t="e">
        <f ca="1">+ROUND(($H$158)*#REF!,0)</f>
        <v>#REF!</v>
      </c>
      <c r="I159" s="549" t="e">
        <f ca="1">+ROUND(($I$158)*#REF!,0)</f>
        <v>#REF!</v>
      </c>
      <c r="J159" s="549" t="e">
        <f ca="1">+ROUND(($J$158)*#REF!,0)</f>
        <v>#REF!</v>
      </c>
      <c r="K159" s="549" t="e">
        <f ca="1">+ROUND(($K$158)*#REF!,0)</f>
        <v>#REF!</v>
      </c>
    </row>
    <row r="160" spans="1:11" hidden="1">
      <c r="A160" s="487"/>
      <c r="B160" s="567" t="s">
        <v>742</v>
      </c>
      <c r="C160" s="549" t="e">
        <f ca="1">+ROUND(($C$158)*#REF!,0)</f>
        <v>#REF!</v>
      </c>
      <c r="D160" s="549" t="e">
        <f ca="1">+ROUND(($D$158)*#REF!,0)</f>
        <v>#REF!</v>
      </c>
      <c r="E160" s="549" t="e">
        <f ca="1">+ROUND(($E$158)*#REF!,0)</f>
        <v>#REF!</v>
      </c>
      <c r="F160" s="549" t="e">
        <f ca="1">+ROUND(($F$158)*#REF!,0)</f>
        <v>#REF!</v>
      </c>
      <c r="G160" s="549" t="e">
        <f ca="1">+ROUND(($G$158)*#REF!,0)</f>
        <v>#REF!</v>
      </c>
      <c r="H160" s="549" t="e">
        <f ca="1">+ROUND(($H$158)*#REF!,0)</f>
        <v>#REF!</v>
      </c>
      <c r="I160" s="549" t="e">
        <f ca="1">+ROUND(($I$158)*#REF!,0)</f>
        <v>#REF!</v>
      </c>
      <c r="J160" s="549" t="e">
        <f ca="1">+ROUND(($J$158)*#REF!,0)</f>
        <v>#REF!</v>
      </c>
      <c r="K160" s="549" t="e">
        <f ca="1">+ROUND(($K$158)*#REF!,0)</f>
        <v>#REF!</v>
      </c>
    </row>
    <row r="161" spans="1:11" hidden="1">
      <c r="A161" s="487"/>
      <c r="B161" s="567" t="s">
        <v>743</v>
      </c>
      <c r="C161" s="549" t="e">
        <f ca="1">+ROUND(($C$158)*#REF!,0)</f>
        <v>#REF!</v>
      </c>
      <c r="D161" s="549" t="e">
        <f ca="1">+ROUND(($D$158)*#REF!,0)</f>
        <v>#REF!</v>
      </c>
      <c r="E161" s="549" t="e">
        <f ca="1">+ROUND(($E$158)*#REF!,0)</f>
        <v>#REF!</v>
      </c>
      <c r="F161" s="549" t="e">
        <f ca="1">+ROUND(($F$158)*#REF!,0)</f>
        <v>#REF!</v>
      </c>
      <c r="G161" s="549" t="e">
        <f ca="1">+ROUND(($G$158)*#REF!,0)</f>
        <v>#REF!</v>
      </c>
      <c r="H161" s="549" t="e">
        <f ca="1">+ROUND(($H$158)*#REF!,0)</f>
        <v>#REF!</v>
      </c>
      <c r="I161" s="549" t="e">
        <f ca="1">+ROUND(($I$158)*#REF!,0)</f>
        <v>#REF!</v>
      </c>
      <c r="J161" s="549" t="e">
        <f ca="1">+ROUND(($J$158)*#REF!,0)</f>
        <v>#REF!</v>
      </c>
      <c r="K161" s="549" t="e">
        <f ca="1">+ROUND(($K$158)*#REF!,0)</f>
        <v>#REF!</v>
      </c>
    </row>
    <row r="162" spans="1:11" hidden="1">
      <c r="A162" s="487"/>
      <c r="B162" s="567" t="s">
        <v>744</v>
      </c>
      <c r="C162" s="549" t="e">
        <f ca="1">+ROUND(($C$158)*#REF!,0)</f>
        <v>#REF!</v>
      </c>
      <c r="D162" s="549" t="e">
        <f ca="1">+ROUND(($D$158)*#REF!,0)</f>
        <v>#REF!</v>
      </c>
      <c r="E162" s="549" t="e">
        <f ca="1">+ROUND(($E$158)*#REF!,0)</f>
        <v>#REF!</v>
      </c>
      <c r="F162" s="549" t="e">
        <f ca="1">+ROUND(($F$158)*#REF!,0)</f>
        <v>#REF!</v>
      </c>
      <c r="G162" s="549" t="e">
        <f ca="1">+ROUND(($G$158)*#REF!,0)</f>
        <v>#REF!</v>
      </c>
      <c r="H162" s="549" t="e">
        <f ca="1">+ROUND(($H$158)*#REF!,0)</f>
        <v>#REF!</v>
      </c>
      <c r="I162" s="549" t="e">
        <f ca="1">+ROUND(($I$158)*#REF!,0)</f>
        <v>#REF!</v>
      </c>
      <c r="J162" s="549" t="e">
        <f ca="1">+ROUND(($J$158)*#REF!,0)</f>
        <v>#REF!</v>
      </c>
      <c r="K162" s="549" t="e">
        <f ca="1">+ROUND(($K$158)*#REF!,0)</f>
        <v>#REF!</v>
      </c>
    </row>
    <row r="163" spans="1:11" hidden="1">
      <c r="A163" s="487"/>
      <c r="B163" s="567" t="s">
        <v>694</v>
      </c>
      <c r="C163" s="549" t="e">
        <f ca="1">+ROUND(($C$158)*#REF!,0)</f>
        <v>#REF!</v>
      </c>
      <c r="D163" s="549" t="e">
        <f ca="1">+ROUND(($D$158)*#REF!,0)</f>
        <v>#REF!</v>
      </c>
      <c r="E163" s="549" t="e">
        <f ca="1">+ROUND(($E$158)*#REF!,0)</f>
        <v>#REF!</v>
      </c>
      <c r="F163" s="549" t="e">
        <f ca="1">+ROUND(($F$158)*#REF!,0)</f>
        <v>#REF!</v>
      </c>
      <c r="G163" s="549" t="e">
        <f ca="1">+ROUND(($G$158)*#REF!,0)</f>
        <v>#REF!</v>
      </c>
      <c r="H163" s="549" t="e">
        <f ca="1">+ROUND(($H$158)*#REF!,0)</f>
        <v>#REF!</v>
      </c>
      <c r="I163" s="549" t="e">
        <f ca="1">+ROUND(($I$158)*#REF!,0)</f>
        <v>#REF!</v>
      </c>
      <c r="J163" s="549" t="e">
        <f ca="1">+ROUND(($J$158)*#REF!,0)</f>
        <v>#REF!</v>
      </c>
      <c r="K163" s="549" t="e">
        <f ca="1">+ROUND(($K$158)*#REF!,0)</f>
        <v>#REF!</v>
      </c>
    </row>
    <row r="164" spans="1:11" ht="20.399999999999999" hidden="1">
      <c r="A164" s="487"/>
      <c r="B164" s="567" t="s">
        <v>745</v>
      </c>
      <c r="C164" s="549" t="e">
        <f ca="1">+ROUND(($C$158)*#REF!,0)</f>
        <v>#REF!</v>
      </c>
      <c r="D164" s="549" t="e">
        <f ca="1">+ROUND(($D$158)*#REF!,0)</f>
        <v>#REF!</v>
      </c>
      <c r="E164" s="549" t="e">
        <f ca="1">+ROUND(($E$158)*#REF!,0)</f>
        <v>#REF!</v>
      </c>
      <c r="F164" s="549" t="e">
        <f ca="1">+ROUND(($F$158)*#REF!,0)</f>
        <v>#REF!</v>
      </c>
      <c r="G164" s="549" t="e">
        <f ca="1">+ROUND(($G$158)*#REF!,0)</f>
        <v>#REF!</v>
      </c>
      <c r="H164" s="549" t="e">
        <f ca="1">+ROUND(($H$158)*#REF!,0)</f>
        <v>#REF!</v>
      </c>
      <c r="I164" s="549" t="e">
        <f ca="1">+ROUND(($I$158)*#REF!,0)</f>
        <v>#REF!</v>
      </c>
      <c r="J164" s="549" t="e">
        <f ca="1">+ROUND(($J$158)*#REF!,0)</f>
        <v>#REF!</v>
      </c>
      <c r="K164" s="549" t="e">
        <f ca="1">+ROUND(($K$158)*#REF!,0)</f>
        <v>#REF!</v>
      </c>
    </row>
    <row r="165" spans="1:11" hidden="1">
      <c r="A165" s="487"/>
      <c r="B165" s="567" t="s">
        <v>695</v>
      </c>
      <c r="C165" s="549" t="e">
        <f ca="1">+ROUND(($C$158)*#REF!,0)</f>
        <v>#REF!</v>
      </c>
      <c r="D165" s="549" t="e">
        <f ca="1">+ROUND(($D$158)*#REF!,0)</f>
        <v>#REF!</v>
      </c>
      <c r="E165" s="549" t="e">
        <f ca="1">+ROUND(($E$158)*#REF!,0)</f>
        <v>#REF!</v>
      </c>
      <c r="F165" s="549" t="e">
        <f ca="1">+ROUND(($F$158)*#REF!,0)</f>
        <v>#REF!</v>
      </c>
      <c r="G165" s="549" t="e">
        <f ca="1">+ROUND(($G$158)*#REF!,0)</f>
        <v>#REF!</v>
      </c>
      <c r="H165" s="549" t="e">
        <f ca="1">+ROUND(($H$158)*#REF!,0)</f>
        <v>#REF!</v>
      </c>
      <c r="I165" s="549" t="e">
        <f ca="1">+ROUND(($I$158)*#REF!,0)</f>
        <v>#REF!</v>
      </c>
      <c r="J165" s="549" t="e">
        <f ca="1">+ROUND(($J$158)*#REF!,0)</f>
        <v>#REF!</v>
      </c>
      <c r="K165" s="549" t="e">
        <f ca="1">+ROUND(($K$158)*#REF!,0)</f>
        <v>#REF!</v>
      </c>
    </row>
    <row r="166" spans="1:11" hidden="1">
      <c r="A166" s="487"/>
      <c r="B166" s="567" t="s">
        <v>696</v>
      </c>
      <c r="C166" s="549" t="e">
        <f ca="1">+ROUND(($C$158)*#REF!,0)</f>
        <v>#REF!</v>
      </c>
      <c r="D166" s="549" t="e">
        <f ca="1">+ROUND(($D$158)*#REF!,0)</f>
        <v>#REF!</v>
      </c>
      <c r="E166" s="549" t="e">
        <f ca="1">+ROUND(($E$158)*#REF!,0)</f>
        <v>#REF!</v>
      </c>
      <c r="F166" s="549" t="e">
        <f ca="1">+ROUND(($F$158)*#REF!,0)</f>
        <v>#REF!</v>
      </c>
      <c r="G166" s="549" t="e">
        <f ca="1">+ROUND(($G$158)*#REF!,0)</f>
        <v>#REF!</v>
      </c>
      <c r="H166" s="549" t="e">
        <f ca="1">+ROUND(($H$158)*#REF!,0)</f>
        <v>#REF!</v>
      </c>
      <c r="I166" s="549" t="e">
        <f ca="1">+ROUND(($I$158)*#REF!,0)</f>
        <v>#REF!</v>
      </c>
      <c r="J166" s="549" t="e">
        <f ca="1">+ROUND(($J$158)*#REF!,0)</f>
        <v>#REF!</v>
      </c>
      <c r="K166" s="549" t="e">
        <f ca="1">+ROUND(($K$158)*#REF!,0)</f>
        <v>#REF!</v>
      </c>
    </row>
    <row r="167" spans="1:11" hidden="1">
      <c r="A167" s="487"/>
      <c r="B167" s="567" t="s">
        <v>697</v>
      </c>
      <c r="C167" s="549" t="e">
        <f ca="1">+ROUND(($C$158)*#REF!,0)</f>
        <v>#REF!</v>
      </c>
      <c r="D167" s="549" t="e">
        <f ca="1">+ROUND(($D$158)*#REF!,0)</f>
        <v>#REF!</v>
      </c>
      <c r="E167" s="549" t="e">
        <f ca="1">+ROUND(($E$158)*#REF!,0)</f>
        <v>#REF!</v>
      </c>
      <c r="F167" s="549" t="e">
        <f ca="1">+ROUND(($F$158)*#REF!,0)</f>
        <v>#REF!</v>
      </c>
      <c r="G167" s="549" t="e">
        <f ca="1">+ROUND(($G$158)*#REF!,0)</f>
        <v>#REF!</v>
      </c>
      <c r="H167" s="549" t="e">
        <f ca="1">+ROUND(($H$158)*#REF!,0)</f>
        <v>#REF!</v>
      </c>
      <c r="I167" s="549" t="e">
        <f ca="1">+ROUND(($I$158)*#REF!,0)</f>
        <v>#REF!</v>
      </c>
      <c r="J167" s="549" t="e">
        <f ca="1">+ROUND(($J$158)*#REF!,0)</f>
        <v>#REF!</v>
      </c>
      <c r="K167" s="549" t="e">
        <f ca="1">+ROUND(($K$158)*#REF!,0)</f>
        <v>#REF!</v>
      </c>
    </row>
    <row r="168" spans="1:11" hidden="1">
      <c r="A168" s="487"/>
      <c r="B168" s="567" t="s">
        <v>746</v>
      </c>
      <c r="C168" s="549" t="e">
        <f ca="1">+ROUND(($C$158)*#REF!,0)</f>
        <v>#REF!</v>
      </c>
      <c r="D168" s="549" t="e">
        <f ca="1">+ROUND(($D$158)*#REF!,0)</f>
        <v>#REF!</v>
      </c>
      <c r="E168" s="549" t="e">
        <f ca="1">+ROUND(($E$158)*#REF!,0)</f>
        <v>#REF!</v>
      </c>
      <c r="F168" s="549" t="e">
        <f ca="1">+ROUND(($F$158)*#REF!,0)</f>
        <v>#REF!</v>
      </c>
      <c r="G168" s="549" t="e">
        <f ca="1">+ROUND(($G$158)*#REF!,0)</f>
        <v>#REF!</v>
      </c>
      <c r="H168" s="549" t="e">
        <f ca="1">+ROUND(($H$158)*#REF!,0)</f>
        <v>#REF!</v>
      </c>
      <c r="I168" s="549" t="e">
        <f ca="1">+ROUND(($I$158)*#REF!,0)</f>
        <v>#REF!</v>
      </c>
      <c r="J168" s="549" t="e">
        <f ca="1">+ROUND(($J$158)*#REF!,0)</f>
        <v>#REF!</v>
      </c>
      <c r="K168" s="549" t="e">
        <f ca="1">+ROUND(($K$158)*#REF!,0)</f>
        <v>#REF!</v>
      </c>
    </row>
    <row r="169" spans="1:11" hidden="1">
      <c r="A169" s="487"/>
      <c r="B169" s="567" t="s">
        <v>747</v>
      </c>
      <c r="C169" s="549" t="e">
        <f ca="1">+ROUND(($C$158)*#REF!,0)</f>
        <v>#REF!</v>
      </c>
      <c r="D169" s="549" t="e">
        <f ca="1">+ROUND(($D$158)*#REF!,0)</f>
        <v>#REF!</v>
      </c>
      <c r="E169" s="549" t="e">
        <f ca="1">+ROUND(($E$158)*#REF!,0)</f>
        <v>#REF!</v>
      </c>
      <c r="F169" s="549" t="e">
        <f ca="1">+ROUND(($F$158)*#REF!,0)</f>
        <v>#REF!</v>
      </c>
      <c r="G169" s="549" t="e">
        <f ca="1">+ROUND(($G$158)*#REF!,0)</f>
        <v>#REF!</v>
      </c>
      <c r="H169" s="549" t="e">
        <f ca="1">+ROUND(($H$158)*#REF!,0)</f>
        <v>#REF!</v>
      </c>
      <c r="I169" s="549" t="e">
        <f ca="1">+ROUND(($I$158)*#REF!,0)</f>
        <v>#REF!</v>
      </c>
      <c r="J169" s="549" t="e">
        <f ca="1">+ROUND(($J$158)*#REF!,0)</f>
        <v>#REF!</v>
      </c>
      <c r="K169" s="549" t="e">
        <f ca="1">+ROUND(($K$158)*#REF!,0)</f>
        <v>#REF!</v>
      </c>
    </row>
    <row r="170" spans="1:11" hidden="1">
      <c r="A170" s="487"/>
      <c r="B170" s="567" t="s">
        <v>760</v>
      </c>
      <c r="C170" s="576">
        <f>+IF(C153&lt;=2,ROUND((#REF!)*C157,0),0)</f>
        <v>0</v>
      </c>
      <c r="D170" s="576" t="e">
        <f>+IF(D153&lt;=2,ROUND((#REF!)*D157,0),0)</f>
        <v>#REF!</v>
      </c>
      <c r="E170" s="576" t="e">
        <f>+IF(E153&lt;=2,ROUND((#REF!)*E157,0),0)</f>
        <v>#REF!</v>
      </c>
      <c r="F170" s="576" t="e">
        <f>+IF(F153&lt;=2,ROUND((#REF!)*F157,0),0)</f>
        <v>#REF!</v>
      </c>
      <c r="G170" s="576" t="e">
        <f>+IF(G153&lt;=2,ROUND((#REF!)*G157,0),0)</f>
        <v>#REF!</v>
      </c>
      <c r="H170" s="576" t="e">
        <f>+IF(H153&lt;=2,ROUND((#REF!)*H157,0),0)</f>
        <v>#REF!</v>
      </c>
      <c r="I170" s="576">
        <f>+IF(I153&lt;=2,ROUND((#REF!)*I157,0),0)</f>
        <v>0</v>
      </c>
      <c r="J170" s="576" t="e">
        <f>+IF(J153&lt;=2,ROUND((#REF!)*J157,0),0)</f>
        <v>#REF!</v>
      </c>
      <c r="K170" s="576">
        <f>+IF(K153&lt;=2,ROUND((#REF!)*K157,0),0)</f>
        <v>0</v>
      </c>
    </row>
    <row r="171" spans="1:11" hidden="1">
      <c r="A171" s="487"/>
      <c r="B171" s="567" t="s">
        <v>748</v>
      </c>
      <c r="C171" s="549" t="e">
        <f ca="1">+ROUND(($C$158)*#REF!,0)</f>
        <v>#REF!</v>
      </c>
      <c r="D171" s="549" t="e">
        <f ca="1">+ROUND(($D$158)*#REF!,0)</f>
        <v>#REF!</v>
      </c>
      <c r="E171" s="549" t="e">
        <f ca="1">+ROUND(($E$158)*#REF!,0)</f>
        <v>#REF!</v>
      </c>
      <c r="F171" s="549" t="e">
        <f ca="1">+ROUND(($F$158)*#REF!,0)</f>
        <v>#REF!</v>
      </c>
      <c r="G171" s="549" t="e">
        <f ca="1">+ROUND(($G$158)*#REF!,0)</f>
        <v>#REF!</v>
      </c>
      <c r="H171" s="549" t="e">
        <f ca="1">+ROUND(($H$158)*#REF!,0)</f>
        <v>#REF!</v>
      </c>
      <c r="I171" s="549" t="e">
        <f ca="1">+ROUND(($I$158)*#REF!,0)</f>
        <v>#REF!</v>
      </c>
      <c r="J171" s="549" t="e">
        <f ca="1">+ROUND(($J$158)*#REF!,0)</f>
        <v>#REF!</v>
      </c>
      <c r="K171" s="549" t="e">
        <f ca="1">+ROUND(($K$158)*#REF!,0)</f>
        <v>#REF!</v>
      </c>
    </row>
    <row r="172" spans="1:11" hidden="1">
      <c r="A172" s="487"/>
      <c r="B172" s="577" t="s">
        <v>761</v>
      </c>
      <c r="C172" s="555" t="e">
        <f t="shared" ref="C172:H172" ca="1" si="53">SUM(C157:C171)</f>
        <v>#REF!</v>
      </c>
      <c r="D172" s="555" t="e">
        <f t="shared" ca="1" si="53"/>
        <v>#REF!</v>
      </c>
      <c r="E172" s="555" t="e">
        <f t="shared" ca="1" si="53"/>
        <v>#REF!</v>
      </c>
      <c r="F172" s="555" t="e">
        <f t="shared" ca="1" si="53"/>
        <v>#REF!</v>
      </c>
      <c r="G172" s="555" t="e">
        <f t="shared" ca="1" si="53"/>
        <v>#REF!</v>
      </c>
      <c r="H172" s="555" t="e">
        <f t="shared" ca="1" si="53"/>
        <v>#REF!</v>
      </c>
      <c r="I172" s="555" t="e">
        <f ca="1">SUM(I157:I171)</f>
        <v>#REF!</v>
      </c>
      <c r="J172" s="555" t="e">
        <f ca="1">SUM(J157:J171)</f>
        <v>#REF!</v>
      </c>
      <c r="K172" s="555" t="e">
        <f ca="1">SUM(K157:K171)</f>
        <v>#REF!</v>
      </c>
    </row>
    <row r="173" spans="1:11" hidden="1">
      <c r="A173" s="487"/>
      <c r="B173" s="570" t="s">
        <v>750</v>
      </c>
      <c r="C173" s="555" t="e">
        <f t="shared" ref="C173:K173" ca="1" si="54">C172/12</f>
        <v>#REF!</v>
      </c>
      <c r="D173" s="555" t="e">
        <f t="shared" ca="1" si="54"/>
        <v>#REF!</v>
      </c>
      <c r="E173" s="555" t="e">
        <f t="shared" ca="1" si="54"/>
        <v>#REF!</v>
      </c>
      <c r="F173" s="555" t="e">
        <f t="shared" ca="1" si="54"/>
        <v>#REF!</v>
      </c>
      <c r="G173" s="555" t="e">
        <f t="shared" ca="1" si="54"/>
        <v>#REF!</v>
      </c>
      <c r="H173" s="555" t="e">
        <f t="shared" ca="1" si="54"/>
        <v>#REF!</v>
      </c>
      <c r="I173" s="555" t="e">
        <f t="shared" ca="1" si="54"/>
        <v>#REF!</v>
      </c>
      <c r="J173" s="555" t="e">
        <f t="shared" ca="1" si="54"/>
        <v>#REF!</v>
      </c>
      <c r="K173" s="555" t="e">
        <f t="shared" ca="1" si="54"/>
        <v>#REF!</v>
      </c>
    </row>
    <row r="174" spans="1:11" hidden="1">
      <c r="A174" s="487"/>
      <c r="B174" s="570" t="s">
        <v>701</v>
      </c>
      <c r="C174" s="563" t="e">
        <f ca="1">+C172/C157</f>
        <v>#REF!</v>
      </c>
      <c r="D174" s="563" t="e">
        <f t="shared" ref="D174:K174" ca="1" si="55">+D172/D157</f>
        <v>#REF!</v>
      </c>
      <c r="E174" s="563" t="e">
        <f t="shared" ca="1" si="55"/>
        <v>#REF!</v>
      </c>
      <c r="F174" s="563" t="e">
        <f t="shared" ca="1" si="55"/>
        <v>#REF!</v>
      </c>
      <c r="G174" s="563" t="e">
        <f t="shared" ca="1" si="55"/>
        <v>#REF!</v>
      </c>
      <c r="H174" s="563" t="e">
        <f t="shared" ca="1" si="55"/>
        <v>#REF!</v>
      </c>
      <c r="I174" s="563" t="e">
        <f t="shared" ca="1" si="55"/>
        <v>#REF!</v>
      </c>
      <c r="J174" s="563" t="e">
        <f t="shared" ca="1" si="55"/>
        <v>#REF!</v>
      </c>
      <c r="K174" s="563" t="e">
        <f t="shared" ca="1" si="55"/>
        <v>#REF!</v>
      </c>
    </row>
    <row r="175" spans="1:11" hidden="1">
      <c r="A175" s="487"/>
      <c r="B175" s="488"/>
      <c r="C175" s="487"/>
      <c r="D175" s="487"/>
      <c r="E175" s="487"/>
      <c r="F175" s="487"/>
      <c r="G175" s="487"/>
      <c r="H175" s="487"/>
      <c r="I175" s="487"/>
      <c r="J175" s="487"/>
      <c r="K175" s="487"/>
    </row>
    <row r="176" spans="1:11" hidden="1">
      <c r="A176" s="487"/>
      <c r="B176" s="1126" t="s">
        <v>762</v>
      </c>
      <c r="C176" s="1127"/>
      <c r="D176" s="1127"/>
      <c r="E176" s="1128"/>
      <c r="F176" s="487"/>
      <c r="G176" s="487"/>
      <c r="H176" s="487"/>
      <c r="I176" s="487"/>
      <c r="J176" s="487"/>
      <c r="K176" s="487"/>
    </row>
    <row r="177" spans="1:11" hidden="1">
      <c r="A177" s="487"/>
      <c r="B177" s="578" t="s">
        <v>735</v>
      </c>
      <c r="C177" s="578" t="s">
        <v>736</v>
      </c>
      <c r="D177" s="578" t="s">
        <v>81</v>
      </c>
      <c r="E177" s="578" t="s">
        <v>737</v>
      </c>
      <c r="F177" s="487"/>
      <c r="G177" s="487"/>
      <c r="H177" s="487"/>
      <c r="I177" s="487"/>
      <c r="J177" s="487"/>
      <c r="K177" s="487"/>
    </row>
    <row r="178" spans="1:11" hidden="1">
      <c r="A178" s="487"/>
      <c r="B178" s="579">
        <v>3</v>
      </c>
      <c r="C178" s="580">
        <v>1.8</v>
      </c>
      <c r="D178" s="580">
        <v>1.2</v>
      </c>
      <c r="E178" s="1129">
        <v>166766.32999999999</v>
      </c>
      <c r="F178" s="487"/>
      <c r="G178" s="487"/>
      <c r="H178" s="487"/>
      <c r="I178" s="487"/>
      <c r="J178" s="487"/>
      <c r="K178" s="487"/>
    </row>
    <row r="179" spans="1:11" hidden="1">
      <c r="A179" s="487"/>
      <c r="B179" s="549">
        <v>1</v>
      </c>
      <c r="C179" s="549">
        <v>0.8</v>
      </c>
      <c r="D179" s="549">
        <v>0.8</v>
      </c>
      <c r="E179" s="1130"/>
      <c r="F179" s="487"/>
      <c r="G179" s="487"/>
      <c r="H179" s="487"/>
      <c r="I179" s="487"/>
      <c r="J179" s="487"/>
      <c r="K179" s="487"/>
    </row>
    <row r="180" spans="1:11" hidden="1">
      <c r="A180" s="487"/>
      <c r="B180" s="549">
        <f>+B181*12</f>
        <v>932400</v>
      </c>
      <c r="C180" s="549">
        <f>+C181*12</f>
        <v>932400</v>
      </c>
      <c r="D180" s="549">
        <f>+D181*12</f>
        <v>932400</v>
      </c>
      <c r="E180" s="1130"/>
      <c r="F180" s="487"/>
      <c r="G180" s="487"/>
      <c r="H180" s="487"/>
      <c r="I180" s="487"/>
      <c r="J180" s="487"/>
      <c r="K180" s="487"/>
    </row>
    <row r="181" spans="1:11" hidden="1">
      <c r="A181" s="487"/>
      <c r="B181" s="549">
        <v>77700</v>
      </c>
      <c r="C181" s="549">
        <v>77700</v>
      </c>
      <c r="D181" s="549">
        <v>77700</v>
      </c>
      <c r="E181" s="1130"/>
      <c r="F181" s="487"/>
      <c r="G181" s="487"/>
      <c r="H181" s="487"/>
      <c r="I181" s="487"/>
      <c r="J181" s="487"/>
      <c r="K181" s="487"/>
    </row>
    <row r="182" spans="1:11" hidden="1">
      <c r="A182" s="487"/>
      <c r="B182" s="549">
        <f>ROUND(689455*B179,0)</f>
        <v>689455</v>
      </c>
      <c r="C182" s="549">
        <f>ROUND(689455*C179,0)</f>
        <v>551564</v>
      </c>
      <c r="D182" s="549">
        <f>ROUND(689455*D179,0)</f>
        <v>551564</v>
      </c>
      <c r="E182" s="1130"/>
      <c r="F182" s="487"/>
      <c r="G182" s="487"/>
      <c r="H182" s="487"/>
      <c r="I182" s="487"/>
      <c r="J182" s="487"/>
      <c r="K182" s="487"/>
    </row>
    <row r="183" spans="1:11" hidden="1">
      <c r="A183" s="487"/>
      <c r="B183" s="549">
        <f>+ROUND(B182*12,0)</f>
        <v>8273460</v>
      </c>
      <c r="C183" s="549">
        <f>+ROUND(C182*12,0)</f>
        <v>6618768</v>
      </c>
      <c r="D183" s="549">
        <f>+ROUND(D182*12,0)</f>
        <v>6618768</v>
      </c>
      <c r="E183" s="1130"/>
      <c r="F183" s="487"/>
      <c r="G183" s="487"/>
      <c r="H183" s="487"/>
      <c r="I183" s="487"/>
      <c r="J183" s="487"/>
      <c r="K183" s="487"/>
    </row>
    <row r="184" spans="1:11" hidden="1">
      <c r="A184" s="487"/>
      <c r="B184" s="549">
        <f>+ROUND((B183+B180)*0.1,0)</f>
        <v>920586</v>
      </c>
      <c r="C184" s="549">
        <f>+ROUND((C183+C180)*0.1,0)</f>
        <v>755117</v>
      </c>
      <c r="D184" s="549">
        <f>+ROUND((D183+D180)*0.1,0)</f>
        <v>755117</v>
      </c>
      <c r="E184" s="1130"/>
      <c r="F184" s="487"/>
      <c r="G184" s="487"/>
      <c r="H184" s="487"/>
      <c r="I184" s="487"/>
      <c r="J184" s="487"/>
      <c r="K184" s="487"/>
    </row>
    <row r="185" spans="1:11" hidden="1">
      <c r="A185" s="487"/>
      <c r="B185" s="549">
        <f>+ROUND(B182/2,0)</f>
        <v>344728</v>
      </c>
      <c r="C185" s="549">
        <f>+ROUND(C182/2,0)</f>
        <v>275782</v>
      </c>
      <c r="D185" s="549">
        <f>+ROUND(D182/2,0)</f>
        <v>275782</v>
      </c>
      <c r="E185" s="1130"/>
      <c r="F185" s="487"/>
      <c r="G185" s="487"/>
      <c r="H185" s="487"/>
      <c r="I185" s="487"/>
      <c r="J185" s="487"/>
      <c r="K185" s="487"/>
    </row>
    <row r="186" spans="1:11" hidden="1">
      <c r="A186" s="487"/>
      <c r="B186" s="549">
        <f>+B182+B181</f>
        <v>767155</v>
      </c>
      <c r="C186" s="549">
        <f>+C182+C181</f>
        <v>629264</v>
      </c>
      <c r="D186" s="549">
        <f>+D182+D181</f>
        <v>629264</v>
      </c>
      <c r="E186" s="1130"/>
      <c r="F186" s="487"/>
      <c r="G186" s="487"/>
      <c r="H186" s="487"/>
      <c r="I186" s="487"/>
      <c r="J186" s="487"/>
      <c r="K186" s="487"/>
    </row>
    <row r="187" spans="1:11" hidden="1">
      <c r="A187" s="487"/>
      <c r="B187" s="549">
        <f>+ROUND(B184*(1%*12),0)</f>
        <v>110470</v>
      </c>
      <c r="C187" s="549">
        <f>+ROUND(C184*(1%*12),0)</f>
        <v>90614</v>
      </c>
      <c r="D187" s="549">
        <f>+ROUND(D184*(1%*12),0)</f>
        <v>90614</v>
      </c>
      <c r="E187" s="1130"/>
      <c r="F187" s="487"/>
      <c r="G187" s="487"/>
      <c r="H187" s="487"/>
      <c r="I187" s="487"/>
      <c r="J187" s="487"/>
      <c r="K187" s="487"/>
    </row>
    <row r="188" spans="1:11" hidden="1">
      <c r="A188" s="487"/>
      <c r="B188" s="549">
        <f>+ROUND((689455*12)/40,0)</f>
        <v>206837</v>
      </c>
      <c r="C188" s="549">
        <f>+ROUND((689455*12)/40,0)</f>
        <v>206837</v>
      </c>
      <c r="D188" s="549">
        <f>+ROUND((689455*12)/40,0)</f>
        <v>206837</v>
      </c>
      <c r="E188" s="1130"/>
      <c r="F188" s="487"/>
      <c r="G188" s="487"/>
      <c r="H188" s="487"/>
      <c r="I188" s="487"/>
      <c r="J188" s="487"/>
      <c r="K188" s="487"/>
    </row>
    <row r="189" spans="1:11" hidden="1">
      <c r="A189" s="487"/>
      <c r="B189" s="549">
        <f>(B181/30)*(360-18)</f>
        <v>885780</v>
      </c>
      <c r="C189" s="549">
        <f>(C181/30)*(360-18)</f>
        <v>885780</v>
      </c>
      <c r="D189" s="549">
        <f>(D181/30)*(360-18)</f>
        <v>885780</v>
      </c>
      <c r="E189" s="1130"/>
      <c r="F189" s="487"/>
      <c r="G189" s="487"/>
      <c r="H189" s="487"/>
      <c r="I189" s="487"/>
      <c r="J189" s="487"/>
      <c r="K189" s="487"/>
    </row>
    <row r="190" spans="1:11" hidden="1">
      <c r="A190" s="487"/>
      <c r="B190" s="549">
        <v>0</v>
      </c>
      <c r="C190" s="549">
        <v>0</v>
      </c>
      <c r="D190" s="549">
        <v>0</v>
      </c>
      <c r="E190" s="1130"/>
      <c r="F190" s="487"/>
      <c r="G190" s="487"/>
      <c r="H190" s="487"/>
      <c r="I190" s="487"/>
      <c r="J190" s="487"/>
      <c r="K190" s="487"/>
    </row>
    <row r="191" spans="1:11" hidden="1">
      <c r="A191" s="487"/>
      <c r="B191" s="549">
        <f>+ROUND(B183*12%,0)</f>
        <v>992815</v>
      </c>
      <c r="C191" s="549">
        <f>+ROUND(C183*12%,0)</f>
        <v>794252</v>
      </c>
      <c r="D191" s="549">
        <f>+ROUND(D183*12%,0)</f>
        <v>794252</v>
      </c>
      <c r="E191" s="1130"/>
      <c r="F191" s="487"/>
      <c r="G191" s="487"/>
      <c r="H191" s="487"/>
      <c r="I191" s="487"/>
      <c r="J191" s="487"/>
      <c r="K191" s="487"/>
    </row>
    <row r="192" spans="1:11" hidden="1">
      <c r="A192" s="487"/>
      <c r="B192" s="549">
        <f>+ROUND((B182*12)*6.96%,0)</f>
        <v>575833</v>
      </c>
      <c r="C192" s="549">
        <f>+ROUND((C182*12)*6.96%,0)</f>
        <v>460666</v>
      </c>
      <c r="D192" s="549">
        <f>+ROUND((D182*12)*6.96%,0)</f>
        <v>460666</v>
      </c>
      <c r="E192" s="1130"/>
      <c r="F192" s="487"/>
      <c r="G192" s="487"/>
      <c r="H192" s="487"/>
      <c r="I192" s="487"/>
      <c r="J192" s="487"/>
      <c r="K192" s="487"/>
    </row>
    <row r="193" spans="1:11" hidden="1">
      <c r="A193" s="487"/>
      <c r="B193" s="549">
        <f>+ROUND((B182*12)*4%,0)</f>
        <v>330938</v>
      </c>
      <c r="C193" s="549">
        <f>+ROUND((C182*12)*4%,0)</f>
        <v>264751</v>
      </c>
      <c r="D193" s="549">
        <f>+ROUND((D182*12)*4%,0)</f>
        <v>264751</v>
      </c>
      <c r="E193" s="1130"/>
      <c r="F193" s="487"/>
      <c r="G193" s="487"/>
      <c r="H193" s="487"/>
      <c r="I193" s="487"/>
      <c r="J193" s="487"/>
      <c r="K193" s="487"/>
    </row>
    <row r="194" spans="1:11" hidden="1">
      <c r="A194" s="487"/>
      <c r="B194" s="549">
        <v>0</v>
      </c>
      <c r="C194" s="549">
        <v>0</v>
      </c>
      <c r="D194" s="549">
        <v>0</v>
      </c>
      <c r="E194" s="1130"/>
      <c r="F194" s="487"/>
      <c r="G194" s="487"/>
      <c r="H194" s="487"/>
      <c r="I194" s="487"/>
      <c r="J194" s="487"/>
      <c r="K194" s="487"/>
    </row>
    <row r="195" spans="1:11" hidden="1">
      <c r="A195" s="487"/>
      <c r="B195" s="549">
        <v>0</v>
      </c>
      <c r="C195" s="549">
        <v>0</v>
      </c>
      <c r="D195" s="549">
        <v>0</v>
      </c>
      <c r="E195" s="1130"/>
      <c r="F195" s="487"/>
      <c r="G195" s="487"/>
      <c r="H195" s="487"/>
      <c r="I195" s="487"/>
      <c r="J195" s="487"/>
      <c r="K195" s="487"/>
    </row>
    <row r="196" spans="1:11" hidden="1">
      <c r="A196" s="487"/>
      <c r="B196" s="549">
        <v>405900</v>
      </c>
      <c r="C196" s="549">
        <v>405900</v>
      </c>
      <c r="D196" s="549">
        <v>405900</v>
      </c>
      <c r="E196" s="1130"/>
      <c r="F196" s="487"/>
      <c r="G196" s="487"/>
      <c r="H196" s="487"/>
      <c r="I196" s="487"/>
      <c r="J196" s="487"/>
      <c r="K196" s="487"/>
    </row>
    <row r="197" spans="1:11" hidden="1">
      <c r="A197" s="487"/>
      <c r="B197" s="549">
        <v>336280</v>
      </c>
      <c r="C197" s="549">
        <v>336280</v>
      </c>
      <c r="D197" s="549">
        <v>336280</v>
      </c>
      <c r="E197" s="1130"/>
      <c r="F197" s="487"/>
      <c r="G197" s="487"/>
      <c r="H197" s="487"/>
      <c r="I197" s="487"/>
      <c r="J197" s="487"/>
      <c r="K197" s="487"/>
    </row>
    <row r="198" spans="1:11" hidden="1">
      <c r="A198" s="487"/>
      <c r="B198" s="555">
        <f>SUM(B183:B197)</f>
        <v>14150782</v>
      </c>
      <c r="C198" s="555">
        <f>SUM(C183:C197)</f>
        <v>11724011</v>
      </c>
      <c r="D198" s="555">
        <f>SUM(D183:D197)</f>
        <v>11724011</v>
      </c>
      <c r="E198" s="555">
        <f>+E178*12</f>
        <v>2001195.96</v>
      </c>
      <c r="F198" s="487"/>
      <c r="G198" s="487"/>
      <c r="H198" s="487"/>
      <c r="I198" s="487"/>
      <c r="J198" s="487"/>
      <c r="K198" s="487"/>
    </row>
    <row r="199" spans="1:11" hidden="1">
      <c r="A199" s="487"/>
      <c r="B199" s="555">
        <f>B198/12</f>
        <v>1179231.8333333333</v>
      </c>
      <c r="C199" s="555">
        <f>C198/12</f>
        <v>977000.91666666663</v>
      </c>
      <c r="D199" s="555">
        <f>D198/12</f>
        <v>977000.91666666663</v>
      </c>
      <c r="E199" s="555">
        <f>E198/12</f>
        <v>166766.32999999999</v>
      </c>
      <c r="F199" s="487"/>
      <c r="G199" s="487"/>
      <c r="H199" s="487"/>
      <c r="I199" s="487"/>
      <c r="J199" s="487"/>
      <c r="K199" s="487"/>
    </row>
    <row r="200" spans="1:11" hidden="1">
      <c r="A200" s="487"/>
      <c r="B200" s="1121">
        <f>+B199+C199+D199+E199</f>
        <v>3299999.9966666666</v>
      </c>
      <c r="C200" s="1121"/>
      <c r="D200" s="1121"/>
      <c r="E200" s="1121"/>
      <c r="F200" s="487"/>
      <c r="G200" s="487"/>
      <c r="H200" s="487"/>
      <c r="I200" s="487"/>
      <c r="J200" s="487"/>
      <c r="K200" s="487"/>
    </row>
  </sheetData>
  <mergeCells count="29">
    <mergeCell ref="J151:J152"/>
    <mergeCell ref="K151:K152"/>
    <mergeCell ref="B176:E176"/>
    <mergeCell ref="E178:E197"/>
    <mergeCell ref="B200:E200"/>
    <mergeCell ref="I127:I145"/>
    <mergeCell ref="G149:I149"/>
    <mergeCell ref="B151:B152"/>
    <mergeCell ref="C151:C152"/>
    <mergeCell ref="D151:D152"/>
    <mergeCell ref="E151:E152"/>
    <mergeCell ref="F151:F152"/>
    <mergeCell ref="G151:G152"/>
    <mergeCell ref="H151:H152"/>
    <mergeCell ref="I151:I152"/>
    <mergeCell ref="B110:E110"/>
    <mergeCell ref="B123:K123"/>
    <mergeCell ref="B125:B126"/>
    <mergeCell ref="C125:C126"/>
    <mergeCell ref="D125:D126"/>
    <mergeCell ref="E125:E126"/>
    <mergeCell ref="F125:F126"/>
    <mergeCell ref="G125:I125"/>
    <mergeCell ref="B56:K56"/>
    <mergeCell ref="B2:K2"/>
    <mergeCell ref="B4:H7"/>
    <mergeCell ref="J7:K7"/>
    <mergeCell ref="B9:B10"/>
    <mergeCell ref="B30:K3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BA97A-F0C2-4559-96E2-3039B30E8351}">
  <dimension ref="A1:IV23"/>
  <sheetViews>
    <sheetView view="pageBreakPreview" topLeftCell="A7" zoomScaleNormal="100" zoomScaleSheetLayoutView="100" workbookViewId="0">
      <selection activeCell="I20" sqref="I20"/>
    </sheetView>
  </sheetViews>
  <sheetFormatPr baseColWidth="10" defaultRowHeight="14.4"/>
  <cols>
    <col min="2" max="2" width="51.21875" customWidth="1"/>
    <col min="3" max="3" width="6.77734375" customWidth="1"/>
    <col min="4" max="4" width="6.21875" style="178" customWidth="1"/>
    <col min="5" max="5" width="21.33203125" style="177" customWidth="1"/>
    <col min="7" max="7" width="12.77734375" bestFit="1" customWidth="1"/>
    <col min="9" max="9" width="12.77734375" bestFit="1" customWidth="1"/>
    <col min="258" max="258" width="51.21875" customWidth="1"/>
    <col min="259" max="259" width="6.77734375" customWidth="1"/>
    <col min="260" max="260" width="6.21875" bestFit="1" customWidth="1"/>
    <col min="261" max="261" width="21.33203125" customWidth="1"/>
    <col min="263" max="263" width="12.77734375" bestFit="1" customWidth="1"/>
    <col min="265" max="265" width="12.77734375" bestFit="1" customWidth="1"/>
    <col min="514" max="514" width="51.21875" customWidth="1"/>
    <col min="515" max="515" width="6.77734375" customWidth="1"/>
    <col min="516" max="516" width="6.21875" bestFit="1" customWidth="1"/>
    <col min="517" max="517" width="21.33203125" customWidth="1"/>
    <col min="519" max="519" width="12.77734375" bestFit="1" customWidth="1"/>
    <col min="521" max="521" width="12.77734375" bestFit="1" customWidth="1"/>
    <col min="770" max="770" width="51.21875" customWidth="1"/>
    <col min="771" max="771" width="6.77734375" customWidth="1"/>
    <col min="772" max="772" width="6.21875" bestFit="1" customWidth="1"/>
    <col min="773" max="773" width="21.33203125" customWidth="1"/>
    <col min="775" max="775" width="12.77734375" bestFit="1" customWidth="1"/>
    <col min="777" max="777" width="12.77734375" bestFit="1" customWidth="1"/>
    <col min="1026" max="1026" width="51.21875" customWidth="1"/>
    <col min="1027" max="1027" width="6.77734375" customWidth="1"/>
    <col min="1028" max="1028" width="6.21875" bestFit="1" customWidth="1"/>
    <col min="1029" max="1029" width="21.33203125" customWidth="1"/>
    <col min="1031" max="1031" width="12.77734375" bestFit="1" customWidth="1"/>
    <col min="1033" max="1033" width="12.77734375" bestFit="1" customWidth="1"/>
    <col min="1282" max="1282" width="51.21875" customWidth="1"/>
    <col min="1283" max="1283" width="6.77734375" customWidth="1"/>
    <col min="1284" max="1284" width="6.21875" bestFit="1" customWidth="1"/>
    <col min="1285" max="1285" width="21.33203125" customWidth="1"/>
    <col min="1287" max="1287" width="12.77734375" bestFit="1" customWidth="1"/>
    <col min="1289" max="1289" width="12.77734375" bestFit="1" customWidth="1"/>
    <col min="1538" max="1538" width="51.21875" customWidth="1"/>
    <col min="1539" max="1539" width="6.77734375" customWidth="1"/>
    <col min="1540" max="1540" width="6.21875" bestFit="1" customWidth="1"/>
    <col min="1541" max="1541" width="21.33203125" customWidth="1"/>
    <col min="1543" max="1543" width="12.77734375" bestFit="1" customWidth="1"/>
    <col min="1545" max="1545" width="12.77734375" bestFit="1" customWidth="1"/>
    <col min="1794" max="1794" width="51.21875" customWidth="1"/>
    <col min="1795" max="1795" width="6.77734375" customWidth="1"/>
    <col min="1796" max="1796" width="6.21875" bestFit="1" customWidth="1"/>
    <col min="1797" max="1797" width="21.33203125" customWidth="1"/>
    <col min="1799" max="1799" width="12.77734375" bestFit="1" customWidth="1"/>
    <col min="1801" max="1801" width="12.77734375" bestFit="1" customWidth="1"/>
    <col min="2050" max="2050" width="51.21875" customWidth="1"/>
    <col min="2051" max="2051" width="6.77734375" customWidth="1"/>
    <col min="2052" max="2052" width="6.21875" bestFit="1" customWidth="1"/>
    <col min="2053" max="2053" width="21.33203125" customWidth="1"/>
    <col min="2055" max="2055" width="12.77734375" bestFit="1" customWidth="1"/>
    <col min="2057" max="2057" width="12.77734375" bestFit="1" customWidth="1"/>
    <col min="2306" max="2306" width="51.21875" customWidth="1"/>
    <col min="2307" max="2307" width="6.77734375" customWidth="1"/>
    <col min="2308" max="2308" width="6.21875" bestFit="1" customWidth="1"/>
    <col min="2309" max="2309" width="21.33203125" customWidth="1"/>
    <col min="2311" max="2311" width="12.77734375" bestFit="1" customWidth="1"/>
    <col min="2313" max="2313" width="12.77734375" bestFit="1" customWidth="1"/>
    <col min="2562" max="2562" width="51.21875" customWidth="1"/>
    <col min="2563" max="2563" width="6.77734375" customWidth="1"/>
    <col min="2564" max="2564" width="6.21875" bestFit="1" customWidth="1"/>
    <col min="2565" max="2565" width="21.33203125" customWidth="1"/>
    <col min="2567" max="2567" width="12.77734375" bestFit="1" customWidth="1"/>
    <col min="2569" max="2569" width="12.77734375" bestFit="1" customWidth="1"/>
    <col min="2818" max="2818" width="51.21875" customWidth="1"/>
    <col min="2819" max="2819" width="6.77734375" customWidth="1"/>
    <col min="2820" max="2820" width="6.21875" bestFit="1" customWidth="1"/>
    <col min="2821" max="2821" width="21.33203125" customWidth="1"/>
    <col min="2823" max="2823" width="12.77734375" bestFit="1" customWidth="1"/>
    <col min="2825" max="2825" width="12.77734375" bestFit="1" customWidth="1"/>
    <col min="3074" max="3074" width="51.21875" customWidth="1"/>
    <col min="3075" max="3075" width="6.77734375" customWidth="1"/>
    <col min="3076" max="3076" width="6.21875" bestFit="1" customWidth="1"/>
    <col min="3077" max="3077" width="21.33203125" customWidth="1"/>
    <col min="3079" max="3079" width="12.77734375" bestFit="1" customWidth="1"/>
    <col min="3081" max="3081" width="12.77734375" bestFit="1" customWidth="1"/>
    <col min="3330" max="3330" width="51.21875" customWidth="1"/>
    <col min="3331" max="3331" width="6.77734375" customWidth="1"/>
    <col min="3332" max="3332" width="6.21875" bestFit="1" customWidth="1"/>
    <col min="3333" max="3333" width="21.33203125" customWidth="1"/>
    <col min="3335" max="3335" width="12.77734375" bestFit="1" customWidth="1"/>
    <col min="3337" max="3337" width="12.77734375" bestFit="1" customWidth="1"/>
    <col min="3586" max="3586" width="51.21875" customWidth="1"/>
    <col min="3587" max="3587" width="6.77734375" customWidth="1"/>
    <col min="3588" max="3588" width="6.21875" bestFit="1" customWidth="1"/>
    <col min="3589" max="3589" width="21.33203125" customWidth="1"/>
    <col min="3591" max="3591" width="12.77734375" bestFit="1" customWidth="1"/>
    <col min="3593" max="3593" width="12.77734375" bestFit="1" customWidth="1"/>
    <col min="3842" max="3842" width="51.21875" customWidth="1"/>
    <col min="3843" max="3843" width="6.77734375" customWidth="1"/>
    <col min="3844" max="3844" width="6.21875" bestFit="1" customWidth="1"/>
    <col min="3845" max="3845" width="21.33203125" customWidth="1"/>
    <col min="3847" max="3847" width="12.77734375" bestFit="1" customWidth="1"/>
    <col min="3849" max="3849" width="12.77734375" bestFit="1" customWidth="1"/>
    <col min="4098" max="4098" width="51.21875" customWidth="1"/>
    <col min="4099" max="4099" width="6.77734375" customWidth="1"/>
    <col min="4100" max="4100" width="6.21875" bestFit="1" customWidth="1"/>
    <col min="4101" max="4101" width="21.33203125" customWidth="1"/>
    <col min="4103" max="4103" width="12.77734375" bestFit="1" customWidth="1"/>
    <col min="4105" max="4105" width="12.77734375" bestFit="1" customWidth="1"/>
    <col min="4354" max="4354" width="51.21875" customWidth="1"/>
    <col min="4355" max="4355" width="6.77734375" customWidth="1"/>
    <col min="4356" max="4356" width="6.21875" bestFit="1" customWidth="1"/>
    <col min="4357" max="4357" width="21.33203125" customWidth="1"/>
    <col min="4359" max="4359" width="12.77734375" bestFit="1" customWidth="1"/>
    <col min="4361" max="4361" width="12.77734375" bestFit="1" customWidth="1"/>
    <col min="4610" max="4610" width="51.21875" customWidth="1"/>
    <col min="4611" max="4611" width="6.77734375" customWidth="1"/>
    <col min="4612" max="4612" width="6.21875" bestFit="1" customWidth="1"/>
    <col min="4613" max="4613" width="21.33203125" customWidth="1"/>
    <col min="4615" max="4615" width="12.77734375" bestFit="1" customWidth="1"/>
    <col min="4617" max="4617" width="12.77734375" bestFit="1" customWidth="1"/>
    <col min="4866" max="4866" width="51.21875" customWidth="1"/>
    <col min="4867" max="4867" width="6.77734375" customWidth="1"/>
    <col min="4868" max="4868" width="6.21875" bestFit="1" customWidth="1"/>
    <col min="4869" max="4869" width="21.33203125" customWidth="1"/>
    <col min="4871" max="4871" width="12.77734375" bestFit="1" customWidth="1"/>
    <col min="4873" max="4873" width="12.77734375" bestFit="1" customWidth="1"/>
    <col min="5122" max="5122" width="51.21875" customWidth="1"/>
    <col min="5123" max="5123" width="6.77734375" customWidth="1"/>
    <col min="5124" max="5124" width="6.21875" bestFit="1" customWidth="1"/>
    <col min="5125" max="5125" width="21.33203125" customWidth="1"/>
    <col min="5127" max="5127" width="12.77734375" bestFit="1" customWidth="1"/>
    <col min="5129" max="5129" width="12.77734375" bestFit="1" customWidth="1"/>
    <col min="5378" max="5378" width="51.21875" customWidth="1"/>
    <col min="5379" max="5379" width="6.77734375" customWidth="1"/>
    <col min="5380" max="5380" width="6.21875" bestFit="1" customWidth="1"/>
    <col min="5381" max="5381" width="21.33203125" customWidth="1"/>
    <col min="5383" max="5383" width="12.77734375" bestFit="1" customWidth="1"/>
    <col min="5385" max="5385" width="12.77734375" bestFit="1" customWidth="1"/>
    <col min="5634" max="5634" width="51.21875" customWidth="1"/>
    <col min="5635" max="5635" width="6.77734375" customWidth="1"/>
    <col min="5636" max="5636" width="6.21875" bestFit="1" customWidth="1"/>
    <col min="5637" max="5637" width="21.33203125" customWidth="1"/>
    <col min="5639" max="5639" width="12.77734375" bestFit="1" customWidth="1"/>
    <col min="5641" max="5641" width="12.77734375" bestFit="1" customWidth="1"/>
    <col min="5890" max="5890" width="51.21875" customWidth="1"/>
    <col min="5891" max="5891" width="6.77734375" customWidth="1"/>
    <col min="5892" max="5892" width="6.21875" bestFit="1" customWidth="1"/>
    <col min="5893" max="5893" width="21.33203125" customWidth="1"/>
    <col min="5895" max="5895" width="12.77734375" bestFit="1" customWidth="1"/>
    <col min="5897" max="5897" width="12.77734375" bestFit="1" customWidth="1"/>
    <col min="6146" max="6146" width="51.21875" customWidth="1"/>
    <col min="6147" max="6147" width="6.77734375" customWidth="1"/>
    <col min="6148" max="6148" width="6.21875" bestFit="1" customWidth="1"/>
    <col min="6149" max="6149" width="21.33203125" customWidth="1"/>
    <col min="6151" max="6151" width="12.77734375" bestFit="1" customWidth="1"/>
    <col min="6153" max="6153" width="12.77734375" bestFit="1" customWidth="1"/>
    <col min="6402" max="6402" width="51.21875" customWidth="1"/>
    <col min="6403" max="6403" width="6.77734375" customWidth="1"/>
    <col min="6404" max="6404" width="6.21875" bestFit="1" customWidth="1"/>
    <col min="6405" max="6405" width="21.33203125" customWidth="1"/>
    <col min="6407" max="6407" width="12.77734375" bestFit="1" customWidth="1"/>
    <col min="6409" max="6409" width="12.77734375" bestFit="1" customWidth="1"/>
    <col min="6658" max="6658" width="51.21875" customWidth="1"/>
    <col min="6659" max="6659" width="6.77734375" customWidth="1"/>
    <col min="6660" max="6660" width="6.21875" bestFit="1" customWidth="1"/>
    <col min="6661" max="6661" width="21.33203125" customWidth="1"/>
    <col min="6663" max="6663" width="12.77734375" bestFit="1" customWidth="1"/>
    <col min="6665" max="6665" width="12.77734375" bestFit="1" customWidth="1"/>
    <col min="6914" max="6914" width="51.21875" customWidth="1"/>
    <col min="6915" max="6915" width="6.77734375" customWidth="1"/>
    <col min="6916" max="6916" width="6.21875" bestFit="1" customWidth="1"/>
    <col min="6917" max="6917" width="21.33203125" customWidth="1"/>
    <col min="6919" max="6919" width="12.77734375" bestFit="1" customWidth="1"/>
    <col min="6921" max="6921" width="12.77734375" bestFit="1" customWidth="1"/>
    <col min="7170" max="7170" width="51.21875" customWidth="1"/>
    <col min="7171" max="7171" width="6.77734375" customWidth="1"/>
    <col min="7172" max="7172" width="6.21875" bestFit="1" customWidth="1"/>
    <col min="7173" max="7173" width="21.33203125" customWidth="1"/>
    <col min="7175" max="7175" width="12.77734375" bestFit="1" customWidth="1"/>
    <col min="7177" max="7177" width="12.77734375" bestFit="1" customWidth="1"/>
    <col min="7426" max="7426" width="51.21875" customWidth="1"/>
    <col min="7427" max="7427" width="6.77734375" customWidth="1"/>
    <col min="7428" max="7428" width="6.21875" bestFit="1" customWidth="1"/>
    <col min="7429" max="7429" width="21.33203125" customWidth="1"/>
    <col min="7431" max="7431" width="12.77734375" bestFit="1" customWidth="1"/>
    <col min="7433" max="7433" width="12.77734375" bestFit="1" customWidth="1"/>
    <col min="7682" max="7682" width="51.21875" customWidth="1"/>
    <col min="7683" max="7683" width="6.77734375" customWidth="1"/>
    <col min="7684" max="7684" width="6.21875" bestFit="1" customWidth="1"/>
    <col min="7685" max="7685" width="21.33203125" customWidth="1"/>
    <col min="7687" max="7687" width="12.77734375" bestFit="1" customWidth="1"/>
    <col min="7689" max="7689" width="12.77734375" bestFit="1" customWidth="1"/>
    <col min="7938" max="7938" width="51.21875" customWidth="1"/>
    <col min="7939" max="7939" width="6.77734375" customWidth="1"/>
    <col min="7940" max="7940" width="6.21875" bestFit="1" customWidth="1"/>
    <col min="7941" max="7941" width="21.33203125" customWidth="1"/>
    <col min="7943" max="7943" width="12.77734375" bestFit="1" customWidth="1"/>
    <col min="7945" max="7945" width="12.77734375" bestFit="1" customWidth="1"/>
    <col min="8194" max="8194" width="51.21875" customWidth="1"/>
    <col min="8195" max="8195" width="6.77734375" customWidth="1"/>
    <col min="8196" max="8196" width="6.21875" bestFit="1" customWidth="1"/>
    <col min="8197" max="8197" width="21.33203125" customWidth="1"/>
    <col min="8199" max="8199" width="12.77734375" bestFit="1" customWidth="1"/>
    <col min="8201" max="8201" width="12.77734375" bestFit="1" customWidth="1"/>
    <col min="8450" max="8450" width="51.21875" customWidth="1"/>
    <col min="8451" max="8451" width="6.77734375" customWidth="1"/>
    <col min="8452" max="8452" width="6.21875" bestFit="1" customWidth="1"/>
    <col min="8453" max="8453" width="21.33203125" customWidth="1"/>
    <col min="8455" max="8455" width="12.77734375" bestFit="1" customWidth="1"/>
    <col min="8457" max="8457" width="12.77734375" bestFit="1" customWidth="1"/>
    <col min="8706" max="8706" width="51.21875" customWidth="1"/>
    <col min="8707" max="8707" width="6.77734375" customWidth="1"/>
    <col min="8708" max="8708" width="6.21875" bestFit="1" customWidth="1"/>
    <col min="8709" max="8709" width="21.33203125" customWidth="1"/>
    <col min="8711" max="8711" width="12.77734375" bestFit="1" customWidth="1"/>
    <col min="8713" max="8713" width="12.77734375" bestFit="1" customWidth="1"/>
    <col min="8962" max="8962" width="51.21875" customWidth="1"/>
    <col min="8963" max="8963" width="6.77734375" customWidth="1"/>
    <col min="8964" max="8964" width="6.21875" bestFit="1" customWidth="1"/>
    <col min="8965" max="8965" width="21.33203125" customWidth="1"/>
    <col min="8967" max="8967" width="12.77734375" bestFit="1" customWidth="1"/>
    <col min="8969" max="8969" width="12.77734375" bestFit="1" customWidth="1"/>
    <col min="9218" max="9218" width="51.21875" customWidth="1"/>
    <col min="9219" max="9219" width="6.77734375" customWidth="1"/>
    <col min="9220" max="9220" width="6.21875" bestFit="1" customWidth="1"/>
    <col min="9221" max="9221" width="21.33203125" customWidth="1"/>
    <col min="9223" max="9223" width="12.77734375" bestFit="1" customWidth="1"/>
    <col min="9225" max="9225" width="12.77734375" bestFit="1" customWidth="1"/>
    <col min="9474" max="9474" width="51.21875" customWidth="1"/>
    <col min="9475" max="9475" width="6.77734375" customWidth="1"/>
    <col min="9476" max="9476" width="6.21875" bestFit="1" customWidth="1"/>
    <col min="9477" max="9477" width="21.33203125" customWidth="1"/>
    <col min="9479" max="9479" width="12.77734375" bestFit="1" customWidth="1"/>
    <col min="9481" max="9481" width="12.77734375" bestFit="1" customWidth="1"/>
    <col min="9730" max="9730" width="51.21875" customWidth="1"/>
    <col min="9731" max="9731" width="6.77734375" customWidth="1"/>
    <col min="9732" max="9732" width="6.21875" bestFit="1" customWidth="1"/>
    <col min="9733" max="9733" width="21.33203125" customWidth="1"/>
    <col min="9735" max="9735" width="12.77734375" bestFit="1" customWidth="1"/>
    <col min="9737" max="9737" width="12.77734375" bestFit="1" customWidth="1"/>
    <col min="9986" max="9986" width="51.21875" customWidth="1"/>
    <col min="9987" max="9987" width="6.77734375" customWidth="1"/>
    <col min="9988" max="9988" width="6.21875" bestFit="1" customWidth="1"/>
    <col min="9989" max="9989" width="21.33203125" customWidth="1"/>
    <col min="9991" max="9991" width="12.77734375" bestFit="1" customWidth="1"/>
    <col min="9993" max="9993" width="12.77734375" bestFit="1" customWidth="1"/>
    <col min="10242" max="10242" width="51.21875" customWidth="1"/>
    <col min="10243" max="10243" width="6.77734375" customWidth="1"/>
    <col min="10244" max="10244" width="6.21875" bestFit="1" customWidth="1"/>
    <col min="10245" max="10245" width="21.33203125" customWidth="1"/>
    <col min="10247" max="10247" width="12.77734375" bestFit="1" customWidth="1"/>
    <col min="10249" max="10249" width="12.77734375" bestFit="1" customWidth="1"/>
    <col min="10498" max="10498" width="51.21875" customWidth="1"/>
    <col min="10499" max="10499" width="6.77734375" customWidth="1"/>
    <col min="10500" max="10500" width="6.21875" bestFit="1" customWidth="1"/>
    <col min="10501" max="10501" width="21.33203125" customWidth="1"/>
    <col min="10503" max="10503" width="12.77734375" bestFit="1" customWidth="1"/>
    <col min="10505" max="10505" width="12.77734375" bestFit="1" customWidth="1"/>
    <col min="10754" max="10754" width="51.21875" customWidth="1"/>
    <col min="10755" max="10755" width="6.77734375" customWidth="1"/>
    <col min="10756" max="10756" width="6.21875" bestFit="1" customWidth="1"/>
    <col min="10757" max="10757" width="21.33203125" customWidth="1"/>
    <col min="10759" max="10759" width="12.77734375" bestFit="1" customWidth="1"/>
    <col min="10761" max="10761" width="12.77734375" bestFit="1" customWidth="1"/>
    <col min="11010" max="11010" width="51.21875" customWidth="1"/>
    <col min="11011" max="11011" width="6.77734375" customWidth="1"/>
    <col min="11012" max="11012" width="6.21875" bestFit="1" customWidth="1"/>
    <col min="11013" max="11013" width="21.33203125" customWidth="1"/>
    <col min="11015" max="11015" width="12.77734375" bestFit="1" customWidth="1"/>
    <col min="11017" max="11017" width="12.77734375" bestFit="1" customWidth="1"/>
    <col min="11266" max="11266" width="51.21875" customWidth="1"/>
    <col min="11267" max="11267" width="6.77734375" customWidth="1"/>
    <col min="11268" max="11268" width="6.21875" bestFit="1" customWidth="1"/>
    <col min="11269" max="11269" width="21.33203125" customWidth="1"/>
    <col min="11271" max="11271" width="12.77734375" bestFit="1" customWidth="1"/>
    <col min="11273" max="11273" width="12.77734375" bestFit="1" customWidth="1"/>
    <col min="11522" max="11522" width="51.21875" customWidth="1"/>
    <col min="11523" max="11523" width="6.77734375" customWidth="1"/>
    <col min="11524" max="11524" width="6.21875" bestFit="1" customWidth="1"/>
    <col min="11525" max="11525" width="21.33203125" customWidth="1"/>
    <col min="11527" max="11527" width="12.77734375" bestFit="1" customWidth="1"/>
    <col min="11529" max="11529" width="12.77734375" bestFit="1" customWidth="1"/>
    <col min="11778" max="11778" width="51.21875" customWidth="1"/>
    <col min="11779" max="11779" width="6.77734375" customWidth="1"/>
    <col min="11780" max="11780" width="6.21875" bestFit="1" customWidth="1"/>
    <col min="11781" max="11781" width="21.33203125" customWidth="1"/>
    <col min="11783" max="11783" width="12.77734375" bestFit="1" customWidth="1"/>
    <col min="11785" max="11785" width="12.77734375" bestFit="1" customWidth="1"/>
    <col min="12034" max="12034" width="51.21875" customWidth="1"/>
    <col min="12035" max="12035" width="6.77734375" customWidth="1"/>
    <col min="12036" max="12036" width="6.21875" bestFit="1" customWidth="1"/>
    <col min="12037" max="12037" width="21.33203125" customWidth="1"/>
    <col min="12039" max="12039" width="12.77734375" bestFit="1" customWidth="1"/>
    <col min="12041" max="12041" width="12.77734375" bestFit="1" customWidth="1"/>
    <col min="12290" max="12290" width="51.21875" customWidth="1"/>
    <col min="12291" max="12291" width="6.77734375" customWidth="1"/>
    <col min="12292" max="12292" width="6.21875" bestFit="1" customWidth="1"/>
    <col min="12293" max="12293" width="21.33203125" customWidth="1"/>
    <col min="12295" max="12295" width="12.77734375" bestFit="1" customWidth="1"/>
    <col min="12297" max="12297" width="12.77734375" bestFit="1" customWidth="1"/>
    <col min="12546" max="12546" width="51.21875" customWidth="1"/>
    <col min="12547" max="12547" width="6.77734375" customWidth="1"/>
    <col min="12548" max="12548" width="6.21875" bestFit="1" customWidth="1"/>
    <col min="12549" max="12549" width="21.33203125" customWidth="1"/>
    <col min="12551" max="12551" width="12.77734375" bestFit="1" customWidth="1"/>
    <col min="12553" max="12553" width="12.77734375" bestFit="1" customWidth="1"/>
    <col min="12802" max="12802" width="51.21875" customWidth="1"/>
    <col min="12803" max="12803" width="6.77734375" customWidth="1"/>
    <col min="12804" max="12804" width="6.21875" bestFit="1" customWidth="1"/>
    <col min="12805" max="12805" width="21.33203125" customWidth="1"/>
    <col min="12807" max="12807" width="12.77734375" bestFit="1" customWidth="1"/>
    <col min="12809" max="12809" width="12.77734375" bestFit="1" customWidth="1"/>
    <col min="13058" max="13058" width="51.21875" customWidth="1"/>
    <col min="13059" max="13059" width="6.77734375" customWidth="1"/>
    <col min="13060" max="13060" width="6.21875" bestFit="1" customWidth="1"/>
    <col min="13061" max="13061" width="21.33203125" customWidth="1"/>
    <col min="13063" max="13063" width="12.77734375" bestFit="1" customWidth="1"/>
    <col min="13065" max="13065" width="12.77734375" bestFit="1" customWidth="1"/>
    <col min="13314" max="13314" width="51.21875" customWidth="1"/>
    <col min="13315" max="13315" width="6.77734375" customWidth="1"/>
    <col min="13316" max="13316" width="6.21875" bestFit="1" customWidth="1"/>
    <col min="13317" max="13317" width="21.33203125" customWidth="1"/>
    <col min="13319" max="13319" width="12.77734375" bestFit="1" customWidth="1"/>
    <col min="13321" max="13321" width="12.77734375" bestFit="1" customWidth="1"/>
    <col min="13570" max="13570" width="51.21875" customWidth="1"/>
    <col min="13571" max="13571" width="6.77734375" customWidth="1"/>
    <col min="13572" max="13572" width="6.21875" bestFit="1" customWidth="1"/>
    <col min="13573" max="13573" width="21.33203125" customWidth="1"/>
    <col min="13575" max="13575" width="12.77734375" bestFit="1" customWidth="1"/>
    <col min="13577" max="13577" width="12.77734375" bestFit="1" customWidth="1"/>
    <col min="13826" max="13826" width="51.21875" customWidth="1"/>
    <col min="13827" max="13827" width="6.77734375" customWidth="1"/>
    <col min="13828" max="13828" width="6.21875" bestFit="1" customWidth="1"/>
    <col min="13829" max="13829" width="21.33203125" customWidth="1"/>
    <col min="13831" max="13831" width="12.77734375" bestFit="1" customWidth="1"/>
    <col min="13833" max="13833" width="12.77734375" bestFit="1" customWidth="1"/>
    <col min="14082" max="14082" width="51.21875" customWidth="1"/>
    <col min="14083" max="14083" width="6.77734375" customWidth="1"/>
    <col min="14084" max="14084" width="6.21875" bestFit="1" customWidth="1"/>
    <col min="14085" max="14085" width="21.33203125" customWidth="1"/>
    <col min="14087" max="14087" width="12.77734375" bestFit="1" customWidth="1"/>
    <col min="14089" max="14089" width="12.77734375" bestFit="1" customWidth="1"/>
    <col min="14338" max="14338" width="51.21875" customWidth="1"/>
    <col min="14339" max="14339" width="6.77734375" customWidth="1"/>
    <col min="14340" max="14340" width="6.21875" bestFit="1" customWidth="1"/>
    <col min="14341" max="14341" width="21.33203125" customWidth="1"/>
    <col min="14343" max="14343" width="12.77734375" bestFit="1" customWidth="1"/>
    <col min="14345" max="14345" width="12.77734375" bestFit="1" customWidth="1"/>
    <col min="14594" max="14594" width="51.21875" customWidth="1"/>
    <col min="14595" max="14595" width="6.77734375" customWidth="1"/>
    <col min="14596" max="14596" width="6.21875" bestFit="1" customWidth="1"/>
    <col min="14597" max="14597" width="21.33203125" customWidth="1"/>
    <col min="14599" max="14599" width="12.77734375" bestFit="1" customWidth="1"/>
    <col min="14601" max="14601" width="12.77734375" bestFit="1" customWidth="1"/>
    <col min="14850" max="14850" width="51.21875" customWidth="1"/>
    <col min="14851" max="14851" width="6.77734375" customWidth="1"/>
    <col min="14852" max="14852" width="6.21875" bestFit="1" customWidth="1"/>
    <col min="14853" max="14853" width="21.33203125" customWidth="1"/>
    <col min="14855" max="14855" width="12.77734375" bestFit="1" customWidth="1"/>
    <col min="14857" max="14857" width="12.77734375" bestFit="1" customWidth="1"/>
    <col min="15106" max="15106" width="51.21875" customWidth="1"/>
    <col min="15107" max="15107" width="6.77734375" customWidth="1"/>
    <col min="15108" max="15108" width="6.21875" bestFit="1" customWidth="1"/>
    <col min="15109" max="15109" width="21.33203125" customWidth="1"/>
    <col min="15111" max="15111" width="12.77734375" bestFit="1" customWidth="1"/>
    <col min="15113" max="15113" width="12.77734375" bestFit="1" customWidth="1"/>
    <col min="15362" max="15362" width="51.21875" customWidth="1"/>
    <col min="15363" max="15363" width="6.77734375" customWidth="1"/>
    <col min="15364" max="15364" width="6.21875" bestFit="1" customWidth="1"/>
    <col min="15365" max="15365" width="21.33203125" customWidth="1"/>
    <col min="15367" max="15367" width="12.77734375" bestFit="1" customWidth="1"/>
    <col min="15369" max="15369" width="12.77734375" bestFit="1" customWidth="1"/>
    <col min="15618" max="15618" width="51.21875" customWidth="1"/>
    <col min="15619" max="15619" width="6.77734375" customWidth="1"/>
    <col min="15620" max="15620" width="6.21875" bestFit="1" customWidth="1"/>
    <col min="15621" max="15621" width="21.33203125" customWidth="1"/>
    <col min="15623" max="15623" width="12.77734375" bestFit="1" customWidth="1"/>
    <col min="15625" max="15625" width="12.77734375" bestFit="1" customWidth="1"/>
    <col min="15874" max="15874" width="51.21875" customWidth="1"/>
    <col min="15875" max="15875" width="6.77734375" customWidth="1"/>
    <col min="15876" max="15876" width="6.21875" bestFit="1" customWidth="1"/>
    <col min="15877" max="15877" width="21.33203125" customWidth="1"/>
    <col min="15879" max="15879" width="12.77734375" bestFit="1" customWidth="1"/>
    <col min="15881" max="15881" width="12.77734375" bestFit="1" customWidth="1"/>
    <col min="16130" max="16130" width="51.21875" customWidth="1"/>
    <col min="16131" max="16131" width="6.77734375" customWidth="1"/>
    <col min="16132" max="16132" width="6.21875" bestFit="1" customWidth="1"/>
    <col min="16133" max="16133" width="21.33203125" customWidth="1"/>
    <col min="16135" max="16135" width="12.77734375" bestFit="1" customWidth="1"/>
    <col min="16137" max="16137" width="12.77734375" bestFit="1" customWidth="1"/>
  </cols>
  <sheetData>
    <row r="1" spans="1:256" ht="15.6">
      <c r="A1" s="1133"/>
      <c r="B1" s="1133"/>
      <c r="C1" s="1133"/>
      <c r="D1" s="1133"/>
      <c r="E1" s="1133"/>
    </row>
    <row r="2" spans="1:256" s="163" customFormat="1" ht="17.399999999999999">
      <c r="A2" s="1134" t="s">
        <v>56</v>
      </c>
      <c r="B2" s="1134"/>
      <c r="C2" s="1134"/>
      <c r="D2" s="1134"/>
      <c r="E2" s="1134"/>
      <c r="F2" s="161"/>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62"/>
      <c r="AM2" s="162"/>
      <c r="AN2" s="162"/>
      <c r="AO2" s="162"/>
      <c r="AP2" s="162"/>
      <c r="AQ2" s="162"/>
      <c r="AR2" s="162"/>
      <c r="AS2" s="162"/>
      <c r="AT2" s="162"/>
      <c r="AU2" s="162"/>
      <c r="AV2" s="162"/>
      <c r="AW2" s="162"/>
      <c r="AX2" s="162"/>
      <c r="AY2" s="162"/>
      <c r="AZ2" s="162"/>
      <c r="BA2" s="162"/>
      <c r="BB2" s="162"/>
      <c r="BC2" s="162"/>
      <c r="BD2" s="162"/>
      <c r="BE2" s="162"/>
      <c r="BF2" s="162"/>
      <c r="BG2" s="162"/>
      <c r="BH2" s="162"/>
      <c r="BI2" s="162"/>
      <c r="BJ2" s="162"/>
      <c r="BK2" s="162"/>
      <c r="BL2" s="162"/>
      <c r="BM2" s="162"/>
      <c r="BN2" s="162"/>
      <c r="BO2" s="162"/>
      <c r="BP2" s="162"/>
      <c r="BQ2" s="162"/>
      <c r="BR2" s="162"/>
      <c r="BS2" s="162"/>
      <c r="BT2" s="162"/>
      <c r="BU2" s="162"/>
      <c r="BV2" s="162"/>
      <c r="BW2" s="162"/>
      <c r="BX2" s="162"/>
      <c r="BY2" s="162"/>
      <c r="BZ2" s="162"/>
      <c r="CA2" s="162"/>
      <c r="CB2" s="162"/>
      <c r="CC2" s="162"/>
      <c r="CD2" s="162"/>
      <c r="CE2" s="162"/>
      <c r="CF2" s="162"/>
      <c r="CG2" s="162"/>
      <c r="CH2" s="162"/>
      <c r="CI2" s="162"/>
      <c r="CJ2" s="162"/>
      <c r="CK2" s="162"/>
      <c r="CL2" s="162"/>
      <c r="CM2" s="162"/>
      <c r="CN2" s="162"/>
      <c r="CO2" s="162"/>
      <c r="CP2" s="162"/>
      <c r="CQ2" s="162"/>
      <c r="CR2" s="162"/>
      <c r="CS2" s="162"/>
      <c r="CT2" s="162"/>
      <c r="CU2" s="162"/>
      <c r="CV2" s="162"/>
      <c r="CW2" s="162"/>
      <c r="CX2" s="162"/>
      <c r="CY2" s="162"/>
      <c r="CZ2" s="162"/>
      <c r="DA2" s="162"/>
      <c r="DB2" s="162"/>
      <c r="DC2" s="162"/>
      <c r="DD2" s="162"/>
      <c r="DE2" s="162"/>
      <c r="DF2" s="162"/>
      <c r="DG2" s="162"/>
      <c r="DH2" s="162"/>
      <c r="DI2" s="162"/>
      <c r="DJ2" s="162"/>
      <c r="DK2" s="162"/>
      <c r="DL2" s="162"/>
      <c r="DM2" s="162"/>
      <c r="DN2" s="162"/>
      <c r="DO2" s="162"/>
      <c r="DP2" s="162"/>
      <c r="DQ2" s="162"/>
      <c r="DR2" s="162"/>
      <c r="DS2" s="162"/>
      <c r="DT2" s="162"/>
      <c r="DU2" s="162"/>
      <c r="DV2" s="162"/>
      <c r="DW2" s="162"/>
      <c r="DX2" s="162"/>
      <c r="DY2" s="162"/>
      <c r="DZ2" s="162"/>
      <c r="EA2" s="162"/>
      <c r="EB2" s="162"/>
      <c r="EC2" s="162"/>
      <c r="ED2" s="162"/>
      <c r="EE2" s="162"/>
      <c r="EF2" s="162"/>
      <c r="EG2" s="162"/>
      <c r="EH2" s="162"/>
      <c r="EI2" s="162"/>
      <c r="EJ2" s="162"/>
      <c r="EK2" s="162"/>
      <c r="EL2" s="162"/>
      <c r="EM2" s="162"/>
      <c r="EN2" s="162"/>
      <c r="EO2" s="162"/>
      <c r="EP2" s="162"/>
      <c r="EQ2" s="162"/>
      <c r="ER2" s="162"/>
      <c r="ES2" s="162"/>
      <c r="ET2" s="162"/>
      <c r="EU2" s="162"/>
      <c r="EV2" s="162"/>
      <c r="EW2" s="162"/>
      <c r="EX2" s="162"/>
      <c r="EY2" s="162"/>
      <c r="EZ2" s="162"/>
      <c r="FA2" s="162"/>
      <c r="FB2" s="162"/>
      <c r="FC2" s="162"/>
      <c r="FD2" s="162"/>
      <c r="FE2" s="162"/>
      <c r="FF2" s="162"/>
      <c r="FG2" s="162"/>
      <c r="FH2" s="162"/>
      <c r="FI2" s="162"/>
      <c r="FJ2" s="162"/>
      <c r="FK2" s="162"/>
      <c r="FL2" s="162"/>
      <c r="FM2" s="162"/>
      <c r="FN2" s="162"/>
      <c r="FO2" s="162"/>
      <c r="FP2" s="162"/>
      <c r="FQ2" s="162"/>
      <c r="FR2" s="162"/>
      <c r="FS2" s="162"/>
      <c r="FT2" s="162"/>
      <c r="FU2" s="162"/>
      <c r="FV2" s="162"/>
      <c r="FW2" s="162"/>
      <c r="FX2" s="162"/>
      <c r="FY2" s="162"/>
      <c r="FZ2" s="162"/>
      <c r="GA2" s="162"/>
      <c r="GB2" s="162"/>
      <c r="GC2" s="162"/>
      <c r="GD2" s="162"/>
      <c r="GE2" s="162"/>
      <c r="GF2" s="162"/>
      <c r="GG2" s="162"/>
      <c r="GH2" s="162"/>
      <c r="GI2" s="162"/>
      <c r="GJ2" s="162"/>
      <c r="GK2" s="162"/>
      <c r="GL2" s="162"/>
      <c r="GM2" s="162"/>
      <c r="GN2" s="162"/>
      <c r="GO2" s="162"/>
      <c r="GP2" s="162"/>
      <c r="GQ2" s="162"/>
      <c r="GR2" s="162"/>
      <c r="GS2" s="162"/>
      <c r="GT2" s="162"/>
      <c r="GU2" s="162"/>
      <c r="GV2" s="162"/>
      <c r="GW2" s="162"/>
      <c r="GX2" s="162"/>
      <c r="GY2" s="162"/>
      <c r="GZ2" s="162"/>
      <c r="HA2" s="162"/>
      <c r="HB2" s="162"/>
      <c r="HC2" s="162"/>
      <c r="HD2" s="162"/>
      <c r="HE2" s="162"/>
      <c r="HF2" s="162"/>
      <c r="HG2" s="162"/>
      <c r="HH2" s="162"/>
      <c r="HI2" s="162"/>
      <c r="HJ2" s="162"/>
      <c r="HK2" s="162"/>
      <c r="HL2" s="162"/>
      <c r="HM2" s="162"/>
      <c r="HN2" s="162"/>
      <c r="HO2" s="162"/>
      <c r="HP2" s="162"/>
      <c r="HQ2" s="162"/>
      <c r="HR2" s="162"/>
      <c r="HS2" s="162"/>
      <c r="HT2" s="162"/>
      <c r="HU2" s="162"/>
      <c r="HV2" s="162"/>
      <c r="HW2" s="162"/>
      <c r="HX2" s="162"/>
      <c r="HY2" s="162"/>
      <c r="HZ2" s="162"/>
      <c r="IA2" s="162"/>
      <c r="IB2" s="162"/>
      <c r="IC2" s="162"/>
      <c r="ID2" s="162"/>
      <c r="IE2" s="162"/>
      <c r="IF2" s="162"/>
      <c r="IG2" s="162"/>
      <c r="IH2" s="162"/>
      <c r="II2" s="162"/>
      <c r="IJ2" s="162"/>
      <c r="IK2" s="162"/>
      <c r="IL2" s="162"/>
      <c r="IM2" s="162"/>
      <c r="IN2" s="162"/>
      <c r="IO2" s="162"/>
      <c r="IP2" s="162"/>
      <c r="IQ2" s="162"/>
      <c r="IR2" s="162"/>
      <c r="IS2" s="162"/>
      <c r="IT2" s="162"/>
      <c r="IU2" s="162"/>
      <c r="IV2" s="162"/>
    </row>
    <row r="3" spans="1:256" s="163" customFormat="1" ht="17.399999999999999">
      <c r="A3" s="1134" t="s">
        <v>57</v>
      </c>
      <c r="B3" s="1134"/>
      <c r="C3" s="1134"/>
      <c r="D3" s="1134"/>
      <c r="E3" s="1134"/>
      <c r="F3" s="161"/>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c r="IV3" s="162"/>
    </row>
    <row r="4" spans="1:256" s="163" customFormat="1" ht="17.399999999999999">
      <c r="A4" s="1135" t="s">
        <v>4</v>
      </c>
      <c r="B4" s="1135"/>
      <c r="C4" s="1135"/>
      <c r="D4" s="1135"/>
      <c r="E4" s="1135"/>
      <c r="F4" s="161"/>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c r="AZ4" s="162"/>
      <c r="BA4" s="162"/>
      <c r="BB4" s="162"/>
      <c r="BC4" s="162"/>
      <c r="BD4" s="162"/>
      <c r="BE4" s="162"/>
      <c r="BF4" s="162"/>
      <c r="BG4" s="162"/>
      <c r="BH4" s="162"/>
      <c r="BI4" s="162"/>
      <c r="BJ4" s="162"/>
      <c r="BK4" s="162"/>
      <c r="BL4" s="162"/>
      <c r="BM4" s="162"/>
      <c r="BN4" s="162"/>
      <c r="BO4" s="162"/>
      <c r="BP4" s="162"/>
      <c r="BQ4" s="162"/>
      <c r="BR4" s="162"/>
      <c r="BS4" s="162"/>
      <c r="BT4" s="162"/>
      <c r="BU4" s="162"/>
      <c r="BV4" s="162"/>
      <c r="BW4" s="162"/>
      <c r="BX4" s="162"/>
      <c r="BY4" s="162"/>
      <c r="BZ4" s="162"/>
      <c r="CA4" s="162"/>
      <c r="CB4" s="162"/>
      <c r="CC4" s="162"/>
      <c r="CD4" s="162"/>
      <c r="CE4" s="162"/>
      <c r="CF4" s="162"/>
      <c r="CG4" s="162"/>
      <c r="CH4" s="162"/>
      <c r="CI4" s="162"/>
      <c r="CJ4" s="162"/>
      <c r="CK4" s="162"/>
      <c r="CL4" s="162"/>
      <c r="CM4" s="162"/>
      <c r="CN4" s="162"/>
      <c r="CO4" s="162"/>
      <c r="CP4" s="162"/>
      <c r="CQ4" s="162"/>
      <c r="CR4" s="162"/>
      <c r="CS4" s="162"/>
      <c r="CT4" s="162"/>
      <c r="CU4" s="162"/>
      <c r="CV4" s="162"/>
      <c r="CW4" s="162"/>
      <c r="CX4" s="162"/>
      <c r="CY4" s="162"/>
      <c r="CZ4" s="162"/>
      <c r="DA4" s="162"/>
      <c r="DB4" s="162"/>
      <c r="DC4" s="162"/>
      <c r="DD4" s="162"/>
      <c r="DE4" s="162"/>
      <c r="DF4" s="162"/>
      <c r="DG4" s="162"/>
      <c r="DH4" s="162"/>
      <c r="DI4" s="162"/>
      <c r="DJ4" s="162"/>
      <c r="DK4" s="162"/>
      <c r="DL4" s="162"/>
      <c r="DM4" s="162"/>
      <c r="DN4" s="162"/>
      <c r="DO4" s="162"/>
      <c r="DP4" s="162"/>
      <c r="DQ4" s="162"/>
      <c r="DR4" s="162"/>
      <c r="DS4" s="162"/>
      <c r="DT4" s="162"/>
      <c r="DU4" s="162"/>
      <c r="DV4" s="162"/>
      <c r="DW4" s="162"/>
      <c r="DX4" s="162"/>
      <c r="DY4" s="162"/>
      <c r="DZ4" s="162"/>
      <c r="EA4" s="162"/>
      <c r="EB4" s="162"/>
      <c r="EC4" s="162"/>
      <c r="ED4" s="162"/>
      <c r="EE4" s="162"/>
      <c r="EF4" s="162"/>
      <c r="EG4" s="162"/>
      <c r="EH4" s="162"/>
      <c r="EI4" s="162"/>
      <c r="EJ4" s="162"/>
      <c r="EK4" s="162"/>
      <c r="EL4" s="162"/>
      <c r="EM4" s="162"/>
      <c r="EN4" s="162"/>
      <c r="EO4" s="162"/>
      <c r="EP4" s="162"/>
      <c r="EQ4" s="162"/>
      <c r="ER4" s="162"/>
      <c r="ES4" s="162"/>
      <c r="ET4" s="162"/>
      <c r="EU4" s="162"/>
      <c r="EV4" s="162"/>
      <c r="EW4" s="162"/>
      <c r="EX4" s="162"/>
      <c r="EY4" s="162"/>
      <c r="EZ4" s="162"/>
      <c r="FA4" s="162"/>
      <c r="FB4" s="162"/>
      <c r="FC4" s="162"/>
      <c r="FD4" s="162"/>
      <c r="FE4" s="162"/>
      <c r="FF4" s="162"/>
      <c r="FG4" s="162"/>
      <c r="FH4" s="162"/>
      <c r="FI4" s="162"/>
      <c r="FJ4" s="162"/>
      <c r="FK4" s="162"/>
      <c r="FL4" s="162"/>
      <c r="FM4" s="162"/>
      <c r="FN4" s="162"/>
      <c r="FO4" s="162"/>
      <c r="FP4" s="162"/>
      <c r="FQ4" s="162"/>
      <c r="FR4" s="162"/>
      <c r="FS4" s="162"/>
      <c r="FT4" s="162"/>
      <c r="FU4" s="162"/>
      <c r="FV4" s="162"/>
      <c r="FW4" s="162"/>
      <c r="FX4" s="162"/>
      <c r="FY4" s="162"/>
      <c r="FZ4" s="162"/>
      <c r="GA4" s="162"/>
      <c r="GB4" s="162"/>
      <c r="GC4" s="162"/>
      <c r="GD4" s="162"/>
      <c r="GE4" s="162"/>
      <c r="GF4" s="162"/>
      <c r="GG4" s="162"/>
      <c r="GH4" s="162"/>
      <c r="GI4" s="162"/>
      <c r="GJ4" s="162"/>
      <c r="GK4" s="162"/>
      <c r="GL4" s="162"/>
      <c r="GM4" s="162"/>
      <c r="GN4" s="162"/>
      <c r="GO4" s="162"/>
      <c r="GP4" s="162"/>
      <c r="GQ4" s="162"/>
      <c r="GR4" s="162"/>
      <c r="GS4" s="162"/>
      <c r="GT4" s="162"/>
      <c r="GU4" s="162"/>
      <c r="GV4" s="162"/>
      <c r="GW4" s="162"/>
      <c r="GX4" s="162"/>
      <c r="GY4" s="162"/>
      <c r="GZ4" s="162"/>
      <c r="HA4" s="162"/>
      <c r="HB4" s="162"/>
      <c r="HC4" s="162"/>
      <c r="HD4" s="162"/>
      <c r="HE4" s="162"/>
      <c r="HF4" s="162"/>
      <c r="HG4" s="162"/>
      <c r="HH4" s="162"/>
      <c r="HI4" s="162"/>
      <c r="HJ4" s="162"/>
      <c r="HK4" s="162"/>
      <c r="HL4" s="162"/>
      <c r="HM4" s="162"/>
      <c r="HN4" s="162"/>
      <c r="HO4" s="162"/>
      <c r="HP4" s="162"/>
      <c r="HQ4" s="162"/>
      <c r="HR4" s="162"/>
      <c r="HS4" s="162"/>
      <c r="HT4" s="162"/>
      <c r="HU4" s="162"/>
      <c r="HV4" s="162"/>
      <c r="HW4" s="162"/>
      <c r="HX4" s="162"/>
      <c r="HY4" s="162"/>
      <c r="HZ4" s="162"/>
      <c r="IA4" s="162"/>
      <c r="IB4" s="162"/>
      <c r="IC4" s="162"/>
      <c r="ID4" s="162"/>
      <c r="IE4" s="162"/>
      <c r="IF4" s="162"/>
      <c r="IG4" s="162"/>
      <c r="IH4" s="162"/>
      <c r="II4" s="162"/>
      <c r="IJ4" s="162"/>
      <c r="IK4" s="162"/>
      <c r="IL4" s="162"/>
      <c r="IM4" s="162"/>
      <c r="IN4" s="162"/>
      <c r="IO4" s="162"/>
      <c r="IP4" s="162"/>
      <c r="IQ4" s="162"/>
      <c r="IR4" s="162"/>
      <c r="IS4" s="162"/>
      <c r="IT4" s="162"/>
      <c r="IU4" s="162"/>
      <c r="IV4" s="162"/>
    </row>
    <row r="5" spans="1:256" s="163" customFormat="1" ht="15.6">
      <c r="A5" s="1050"/>
      <c r="B5" s="1050"/>
      <c r="C5" s="1050"/>
      <c r="D5" s="1050"/>
      <c r="E5" s="161"/>
      <c r="F5" s="161"/>
      <c r="G5" s="162"/>
      <c r="H5" s="162"/>
      <c r="J5" s="162"/>
      <c r="K5" s="162"/>
      <c r="L5" s="162"/>
      <c r="M5" s="162"/>
      <c r="N5" s="162"/>
      <c r="O5" s="162"/>
      <c r="P5" s="162"/>
      <c r="Q5" s="162"/>
      <c r="R5" s="162"/>
      <c r="S5" s="162"/>
      <c r="T5" s="162"/>
      <c r="U5" s="162"/>
      <c r="V5" s="162"/>
      <c r="W5" s="162"/>
      <c r="X5" s="162"/>
      <c r="Y5" s="162"/>
      <c r="Z5" s="162"/>
      <c r="AA5" s="162"/>
      <c r="AB5" s="162"/>
      <c r="AC5" s="162"/>
      <c r="AD5" s="162"/>
      <c r="AE5" s="162"/>
      <c r="AF5" s="162"/>
      <c r="AG5" s="162"/>
      <c r="AH5" s="162"/>
      <c r="AI5" s="162"/>
      <c r="AJ5" s="162"/>
      <c r="AK5" s="162"/>
      <c r="AL5" s="162"/>
      <c r="AM5" s="162"/>
      <c r="AN5" s="162"/>
      <c r="AO5" s="162"/>
      <c r="AP5" s="162"/>
      <c r="AQ5" s="162"/>
      <c r="AR5" s="162"/>
      <c r="AS5" s="162"/>
      <c r="AT5" s="162"/>
      <c r="AU5" s="162"/>
      <c r="AV5" s="162"/>
      <c r="AW5" s="162"/>
      <c r="AX5" s="162"/>
      <c r="AY5" s="162"/>
      <c r="AZ5" s="162"/>
      <c r="BA5" s="162"/>
      <c r="BB5" s="162"/>
      <c r="BC5" s="162"/>
      <c r="BD5" s="162"/>
      <c r="BE5" s="162"/>
      <c r="BF5" s="162"/>
      <c r="BG5" s="162"/>
      <c r="BH5" s="162"/>
      <c r="BI5" s="162"/>
      <c r="BJ5" s="162"/>
      <c r="BK5" s="162"/>
      <c r="BL5" s="162"/>
      <c r="BM5" s="162"/>
      <c r="BN5" s="162"/>
      <c r="BO5" s="162"/>
      <c r="BP5" s="162"/>
      <c r="BQ5" s="162"/>
      <c r="BR5" s="162"/>
      <c r="BS5" s="162"/>
      <c r="BT5" s="162"/>
      <c r="BU5" s="162"/>
      <c r="BV5" s="162"/>
      <c r="BW5" s="162"/>
      <c r="BX5" s="162"/>
      <c r="BY5" s="162"/>
      <c r="BZ5" s="162"/>
      <c r="CA5" s="162"/>
      <c r="CB5" s="162"/>
      <c r="CC5" s="162"/>
      <c r="CD5" s="162"/>
      <c r="CE5" s="162"/>
      <c r="CF5" s="162"/>
      <c r="CG5" s="162"/>
      <c r="CH5" s="162"/>
      <c r="CI5" s="162"/>
      <c r="CJ5" s="162"/>
      <c r="CK5" s="162"/>
      <c r="CL5" s="162"/>
      <c r="CM5" s="162"/>
      <c r="CN5" s="162"/>
      <c r="CO5" s="162"/>
      <c r="CP5" s="162"/>
      <c r="CQ5" s="162"/>
      <c r="CR5" s="162"/>
      <c r="CS5" s="162"/>
      <c r="CT5" s="162"/>
      <c r="CU5" s="162"/>
      <c r="CV5" s="162"/>
      <c r="CW5" s="162"/>
      <c r="CX5" s="162"/>
      <c r="CY5" s="162"/>
      <c r="CZ5" s="162"/>
      <c r="DA5" s="162"/>
      <c r="DB5" s="162"/>
      <c r="DC5" s="162"/>
      <c r="DD5" s="162"/>
      <c r="DE5" s="162"/>
      <c r="DF5" s="162"/>
      <c r="DG5" s="162"/>
      <c r="DH5" s="162"/>
      <c r="DI5" s="162"/>
      <c r="DJ5" s="162"/>
      <c r="DK5" s="162"/>
      <c r="DL5" s="162"/>
      <c r="DM5" s="162"/>
      <c r="DN5" s="162"/>
      <c r="DO5" s="162"/>
      <c r="DP5" s="162"/>
      <c r="DQ5" s="162"/>
      <c r="DR5" s="162"/>
      <c r="DS5" s="162"/>
      <c r="DT5" s="162"/>
      <c r="DU5" s="162"/>
      <c r="DV5" s="162"/>
      <c r="DW5" s="162"/>
      <c r="DX5" s="162"/>
      <c r="DY5" s="162"/>
      <c r="DZ5" s="162"/>
      <c r="EA5" s="162"/>
      <c r="EB5" s="162"/>
      <c r="EC5" s="162"/>
      <c r="ED5" s="162"/>
      <c r="EE5" s="162"/>
      <c r="EF5" s="162"/>
      <c r="EG5" s="162"/>
      <c r="EH5" s="162"/>
      <c r="EI5" s="162"/>
      <c r="EJ5" s="162"/>
      <c r="EK5" s="162"/>
      <c r="EL5" s="162"/>
      <c r="EM5" s="162"/>
      <c r="EN5" s="162"/>
      <c r="EO5" s="162"/>
      <c r="EP5" s="162"/>
      <c r="EQ5" s="162"/>
      <c r="ER5" s="162"/>
      <c r="ES5" s="162"/>
      <c r="ET5" s="162"/>
      <c r="EU5" s="162"/>
      <c r="EV5" s="162"/>
      <c r="EW5" s="162"/>
      <c r="EX5" s="162"/>
      <c r="EY5" s="162"/>
      <c r="EZ5" s="162"/>
      <c r="FA5" s="162"/>
      <c r="FB5" s="162"/>
      <c r="FC5" s="162"/>
      <c r="FD5" s="162"/>
      <c r="FE5" s="162"/>
      <c r="FF5" s="162"/>
      <c r="FG5" s="162"/>
      <c r="FH5" s="162"/>
      <c r="FI5" s="162"/>
      <c r="FJ5" s="162"/>
      <c r="FK5" s="162"/>
      <c r="FL5" s="162"/>
      <c r="FM5" s="162"/>
      <c r="FN5" s="162"/>
      <c r="FO5" s="162"/>
      <c r="FP5" s="162"/>
      <c r="FQ5" s="162"/>
      <c r="FR5" s="162"/>
      <c r="FS5" s="162"/>
      <c r="FT5" s="162"/>
      <c r="FU5" s="162"/>
      <c r="FV5" s="162"/>
      <c r="FW5" s="162"/>
      <c r="FX5" s="162"/>
      <c r="FY5" s="162"/>
      <c r="FZ5" s="162"/>
      <c r="GA5" s="162"/>
      <c r="GB5" s="162"/>
      <c r="GC5" s="162"/>
      <c r="GD5" s="162"/>
      <c r="GE5" s="162"/>
      <c r="GF5" s="162"/>
      <c r="GG5" s="162"/>
      <c r="GH5" s="162"/>
      <c r="GI5" s="162"/>
      <c r="GJ5" s="162"/>
      <c r="GK5" s="162"/>
      <c r="GL5" s="162"/>
      <c r="GM5" s="162"/>
      <c r="GN5" s="162"/>
      <c r="GO5" s="162"/>
      <c r="GP5" s="162"/>
      <c r="GQ5" s="162"/>
      <c r="GR5" s="162"/>
      <c r="GS5" s="162"/>
      <c r="GT5" s="162"/>
      <c r="GU5" s="162"/>
      <c r="GV5" s="162"/>
      <c r="GW5" s="162"/>
      <c r="GX5" s="162"/>
      <c r="GY5" s="162"/>
      <c r="GZ5" s="162"/>
      <c r="HA5" s="162"/>
      <c r="HB5" s="162"/>
      <c r="HC5" s="162"/>
      <c r="HD5" s="162"/>
      <c r="HE5" s="162"/>
      <c r="HF5" s="162"/>
      <c r="HG5" s="162"/>
      <c r="HH5" s="162"/>
      <c r="HI5" s="162"/>
      <c r="HJ5" s="162"/>
      <c r="HK5" s="162"/>
      <c r="HL5" s="162"/>
      <c r="HM5" s="162"/>
      <c r="HN5" s="162"/>
      <c r="HO5" s="162"/>
      <c r="HP5" s="162"/>
      <c r="HQ5" s="162"/>
      <c r="HR5" s="162"/>
      <c r="HS5" s="162"/>
      <c r="HT5" s="162"/>
      <c r="HU5" s="162"/>
      <c r="HV5" s="162"/>
      <c r="HW5" s="162"/>
      <c r="HX5" s="162"/>
      <c r="HY5" s="162"/>
      <c r="HZ5" s="162"/>
      <c r="IA5" s="162"/>
      <c r="IB5" s="162"/>
      <c r="IC5" s="162"/>
      <c r="ID5" s="162"/>
      <c r="IE5" s="162"/>
      <c r="IF5" s="162"/>
      <c r="IG5" s="162"/>
      <c r="IH5" s="162"/>
      <c r="II5" s="162"/>
      <c r="IJ5" s="162"/>
      <c r="IK5" s="162"/>
      <c r="IL5" s="162"/>
      <c r="IM5" s="162"/>
      <c r="IN5" s="162"/>
      <c r="IO5" s="162"/>
      <c r="IP5" s="162"/>
      <c r="IQ5" s="162"/>
      <c r="IR5" s="162"/>
      <c r="IS5" s="162"/>
      <c r="IT5" s="162"/>
      <c r="IU5" s="162"/>
      <c r="IV5" s="162"/>
    </row>
    <row r="6" spans="1:256" s="59" customFormat="1" ht="15.6">
      <c r="A6" s="50" t="s">
        <v>5</v>
      </c>
      <c r="B6" s="51"/>
      <c r="C6" s="51"/>
      <c r="D6" s="51"/>
      <c r="E6" s="161"/>
      <c r="F6" s="161"/>
      <c r="G6" s="162"/>
      <c r="H6" s="162"/>
      <c r="J6" s="162"/>
      <c r="K6" s="162"/>
      <c r="L6" s="162"/>
      <c r="M6" s="162"/>
      <c r="N6" s="162"/>
      <c r="O6" s="162"/>
      <c r="P6" s="162"/>
      <c r="Q6" s="162"/>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c r="AQ6" s="162"/>
      <c r="AR6" s="162"/>
      <c r="AS6" s="162"/>
      <c r="AT6" s="162"/>
      <c r="AU6" s="162"/>
      <c r="AV6" s="162"/>
      <c r="AW6" s="162"/>
      <c r="AX6" s="162"/>
      <c r="AY6" s="162"/>
      <c r="AZ6" s="162"/>
      <c r="BA6" s="162"/>
      <c r="BB6" s="162"/>
      <c r="BC6" s="162"/>
      <c r="BD6" s="162"/>
      <c r="BE6" s="162"/>
      <c r="BF6" s="162"/>
      <c r="BG6" s="162"/>
      <c r="BH6" s="162"/>
      <c r="BI6" s="162"/>
      <c r="BJ6" s="162"/>
      <c r="BK6" s="162"/>
      <c r="BL6" s="162"/>
      <c r="BM6" s="162"/>
      <c r="BN6" s="162"/>
      <c r="BO6" s="162"/>
      <c r="BP6" s="162"/>
      <c r="BQ6" s="162"/>
      <c r="BR6" s="162"/>
      <c r="BS6" s="162"/>
      <c r="BT6" s="162"/>
      <c r="BU6" s="162"/>
      <c r="BV6" s="162"/>
      <c r="BW6" s="162"/>
      <c r="BX6" s="162"/>
      <c r="BY6" s="162"/>
      <c r="BZ6" s="162"/>
      <c r="CA6" s="162"/>
      <c r="CB6" s="162"/>
      <c r="CC6" s="162"/>
      <c r="CD6" s="162"/>
      <c r="CE6" s="162"/>
      <c r="CF6" s="162"/>
      <c r="CG6" s="162"/>
      <c r="CH6" s="162"/>
      <c r="CI6" s="162"/>
      <c r="CJ6" s="162"/>
      <c r="CK6" s="162"/>
      <c r="CL6" s="162"/>
      <c r="CM6" s="162"/>
      <c r="CN6" s="162"/>
      <c r="CO6" s="162"/>
      <c r="CP6" s="162"/>
      <c r="CQ6" s="162"/>
      <c r="CR6" s="162"/>
      <c r="CS6" s="162"/>
      <c r="CT6" s="162"/>
      <c r="CU6" s="162"/>
      <c r="CV6" s="162"/>
      <c r="CW6" s="162"/>
      <c r="CX6" s="162"/>
      <c r="CY6" s="162"/>
      <c r="CZ6" s="162"/>
      <c r="DA6" s="162"/>
      <c r="DB6" s="162"/>
      <c r="DC6" s="162"/>
      <c r="DD6" s="162"/>
      <c r="DE6" s="162"/>
      <c r="DF6" s="162"/>
      <c r="DG6" s="162"/>
      <c r="DH6" s="162"/>
      <c r="DI6" s="162"/>
      <c r="DJ6" s="162"/>
      <c r="DK6" s="162"/>
      <c r="DL6" s="162"/>
      <c r="DM6" s="162"/>
      <c r="DN6" s="162"/>
      <c r="DO6" s="162"/>
      <c r="DP6" s="162"/>
      <c r="DQ6" s="162"/>
      <c r="DR6" s="162"/>
      <c r="DS6" s="162"/>
      <c r="DT6" s="162"/>
      <c r="DU6" s="162"/>
      <c r="DV6" s="162"/>
      <c r="DW6" s="162"/>
      <c r="DX6" s="162"/>
      <c r="DY6" s="162"/>
      <c r="DZ6" s="162"/>
      <c r="EA6" s="162"/>
      <c r="EB6" s="162"/>
      <c r="EC6" s="162"/>
      <c r="ED6" s="162"/>
      <c r="EE6" s="162"/>
      <c r="EF6" s="162"/>
      <c r="EG6" s="162"/>
      <c r="EH6" s="162"/>
      <c r="EI6" s="162"/>
      <c r="EJ6" s="162"/>
      <c r="EK6" s="162"/>
      <c r="EL6" s="162"/>
      <c r="EM6" s="162"/>
      <c r="EN6" s="162"/>
      <c r="EO6" s="162"/>
      <c r="EP6" s="162"/>
      <c r="EQ6" s="162"/>
      <c r="ER6" s="162"/>
      <c r="ES6" s="162"/>
      <c r="ET6" s="162"/>
      <c r="EU6" s="162"/>
      <c r="EV6" s="162"/>
      <c r="EW6" s="162"/>
      <c r="EX6" s="162"/>
      <c r="EY6" s="162"/>
      <c r="EZ6" s="162"/>
      <c r="FA6" s="162"/>
      <c r="FB6" s="162"/>
      <c r="FC6" s="162"/>
      <c r="FD6" s="162"/>
      <c r="FE6" s="162"/>
      <c r="FF6" s="162"/>
      <c r="FG6" s="162"/>
      <c r="FH6" s="162"/>
      <c r="FI6" s="162"/>
      <c r="FJ6" s="162"/>
      <c r="FK6" s="162"/>
      <c r="FL6" s="162"/>
      <c r="FM6" s="162"/>
      <c r="FN6" s="162"/>
      <c r="FO6" s="162"/>
      <c r="FP6" s="162"/>
      <c r="FQ6" s="162"/>
      <c r="FR6" s="162"/>
      <c r="FS6" s="162"/>
      <c r="FT6" s="162"/>
      <c r="FU6" s="162"/>
      <c r="FV6" s="162"/>
      <c r="FW6" s="162"/>
      <c r="FX6" s="162"/>
      <c r="FY6" s="162"/>
      <c r="FZ6" s="162"/>
      <c r="GA6" s="162"/>
      <c r="GB6" s="162"/>
      <c r="GC6" s="162"/>
      <c r="GD6" s="162"/>
      <c r="GE6" s="162"/>
      <c r="GF6" s="162"/>
      <c r="GG6" s="162"/>
      <c r="GH6" s="162"/>
      <c r="GI6" s="162"/>
      <c r="GJ6" s="162"/>
      <c r="GK6" s="162"/>
      <c r="GL6" s="162"/>
      <c r="GM6" s="162"/>
      <c r="GN6" s="162"/>
      <c r="GO6" s="162"/>
      <c r="GP6" s="162"/>
      <c r="GQ6" s="162"/>
      <c r="GR6" s="162"/>
      <c r="GS6" s="162"/>
      <c r="GT6" s="162"/>
      <c r="GU6" s="162"/>
      <c r="GV6" s="162"/>
      <c r="GW6" s="162"/>
      <c r="GX6" s="162"/>
      <c r="GY6" s="162"/>
      <c r="GZ6" s="162"/>
      <c r="HA6" s="162"/>
      <c r="HB6" s="162"/>
      <c r="HC6" s="162"/>
      <c r="HD6" s="162"/>
      <c r="HE6" s="162"/>
      <c r="HF6" s="162"/>
      <c r="HG6" s="162"/>
      <c r="HH6" s="162"/>
      <c r="HI6" s="162"/>
      <c r="HJ6" s="162"/>
      <c r="HK6" s="162"/>
      <c r="HL6" s="162"/>
      <c r="HM6" s="162"/>
      <c r="HN6" s="162"/>
      <c r="HO6" s="162"/>
      <c r="HP6" s="162"/>
      <c r="HQ6" s="162"/>
      <c r="HR6" s="162"/>
      <c r="HS6" s="162"/>
      <c r="HT6" s="162"/>
      <c r="HU6" s="162"/>
      <c r="HV6" s="162"/>
      <c r="HW6" s="162"/>
      <c r="HX6" s="162"/>
      <c r="HY6" s="162"/>
      <c r="HZ6" s="162"/>
      <c r="IA6" s="162"/>
      <c r="IB6" s="162"/>
      <c r="IC6" s="162"/>
      <c r="ID6" s="162"/>
      <c r="IE6" s="162"/>
      <c r="IF6" s="162"/>
      <c r="IG6" s="162"/>
      <c r="IH6" s="162"/>
      <c r="II6" s="162"/>
      <c r="IJ6" s="162"/>
      <c r="IK6" s="162"/>
      <c r="IL6" s="162"/>
      <c r="IM6" s="162"/>
      <c r="IN6" s="162"/>
      <c r="IO6" s="162"/>
      <c r="IP6" s="162"/>
      <c r="IQ6" s="162"/>
      <c r="IR6" s="162"/>
      <c r="IS6" s="162"/>
      <c r="IT6" s="162"/>
      <c r="IU6" s="162"/>
      <c r="IV6" s="162"/>
    </row>
    <row r="7" spans="1:256" s="59" customFormat="1" ht="57.6" customHeight="1">
      <c r="A7" s="1049" t="str">
        <f>Presupuesto!A8</f>
        <v xml:space="preserve">ADECUCACION CIUDADELA EDUCATIVA DEL MUNICIPIO DE CAUCASIA DEPARTAMENTO DE ANTIOQUIA </v>
      </c>
      <c r="B7" s="1049"/>
      <c r="C7" s="1049"/>
      <c r="D7" s="1049"/>
      <c r="E7" s="1049"/>
    </row>
    <row r="8" spans="1:256" ht="15.6">
      <c r="A8" s="1136" t="s">
        <v>159</v>
      </c>
      <c r="B8" s="1136"/>
      <c r="C8" s="1136"/>
      <c r="D8" s="1136"/>
      <c r="E8" s="1136"/>
    </row>
    <row r="9" spans="1:256">
      <c r="A9" s="164"/>
      <c r="B9" s="164"/>
      <c r="C9" s="164"/>
      <c r="D9" s="165"/>
      <c r="E9" s="166"/>
    </row>
    <row r="10" spans="1:256">
      <c r="A10" s="167" t="s">
        <v>6</v>
      </c>
      <c r="B10" s="168" t="s">
        <v>7</v>
      </c>
      <c r="C10" s="169" t="s">
        <v>8</v>
      </c>
      <c r="D10" s="170" t="s">
        <v>35</v>
      </c>
      <c r="E10" s="171" t="s">
        <v>148</v>
      </c>
    </row>
    <row r="11" spans="1:256" s="175" customFormat="1" ht="15">
      <c r="A11" s="172">
        <v>1</v>
      </c>
      <c r="B11" s="120" t="s">
        <v>91</v>
      </c>
      <c r="C11" s="173" t="s">
        <v>149</v>
      </c>
      <c r="D11" s="174">
        <v>1</v>
      </c>
      <c r="E11" s="192">
        <v>30000</v>
      </c>
    </row>
    <row r="12" spans="1:256" s="175" customFormat="1" ht="15">
      <c r="A12" s="172">
        <v>2</v>
      </c>
      <c r="B12" s="120" t="s">
        <v>92</v>
      </c>
      <c r="C12" s="173" t="s">
        <v>150</v>
      </c>
      <c r="D12" s="174">
        <v>1</v>
      </c>
      <c r="E12" s="192">
        <v>4000</v>
      </c>
      <c r="H12" s="189" t="s">
        <v>91</v>
      </c>
      <c r="I12" s="190"/>
      <c r="J12" s="190"/>
      <c r="K12" s="190"/>
      <c r="L12" s="191"/>
    </row>
    <row r="13" spans="1:256" s="175" customFormat="1" ht="15">
      <c r="A13" s="172">
        <v>3</v>
      </c>
      <c r="B13" s="120" t="s">
        <v>100</v>
      </c>
      <c r="C13" s="173" t="s">
        <v>150</v>
      </c>
      <c r="D13" s="174">
        <v>1</v>
      </c>
      <c r="E13" s="193">
        <v>30000</v>
      </c>
      <c r="H13" s="189" t="s">
        <v>92</v>
      </c>
      <c r="I13" s="190"/>
      <c r="J13" s="190"/>
      <c r="K13" s="190"/>
      <c r="L13" s="191"/>
    </row>
    <row r="14" spans="1:256" s="175" customFormat="1" ht="15">
      <c r="A14" s="172">
        <v>4</v>
      </c>
      <c r="B14" s="120" t="s">
        <v>101</v>
      </c>
      <c r="C14" s="8" t="s">
        <v>150</v>
      </c>
      <c r="D14" s="176">
        <v>1</v>
      </c>
      <c r="E14" s="192">
        <v>50000</v>
      </c>
      <c r="H14" s="189" t="s">
        <v>100</v>
      </c>
      <c r="I14" s="190"/>
      <c r="J14" s="190"/>
      <c r="K14" s="190"/>
      <c r="L14" s="191"/>
    </row>
    <row r="15" spans="1:256" s="175" customFormat="1" ht="15">
      <c r="A15" s="172">
        <v>5</v>
      </c>
      <c r="B15" s="120" t="s">
        <v>155</v>
      </c>
      <c r="C15" s="8" t="s">
        <v>150</v>
      </c>
      <c r="D15" s="176">
        <v>1</v>
      </c>
      <c r="E15" s="192">
        <v>100000</v>
      </c>
      <c r="H15" s="189"/>
      <c r="I15" s="190"/>
      <c r="J15" s="190"/>
      <c r="K15" s="190"/>
      <c r="L15" s="191"/>
    </row>
    <row r="17" spans="1:5" ht="16.2" thickBot="1">
      <c r="A17" s="179"/>
      <c r="B17" s="180"/>
      <c r="C17" s="181"/>
      <c r="D17" s="182"/>
    </row>
    <row r="18" spans="1:5">
      <c r="A18" s="183"/>
      <c r="B18" s="183" t="str">
        <f>CRONOGRAMA!B42</f>
        <v>MANUEL ANGEL MUÑOZ PEREZ</v>
      </c>
      <c r="C18" s="183"/>
      <c r="D18" s="183"/>
    </row>
    <row r="19" spans="1:5">
      <c r="A19" s="183"/>
      <c r="B19" s="183" t="str">
        <f>CRONOGRAMA!B43</f>
        <v>DIRECTOR DE OBRAS PUBLICAS</v>
      </c>
      <c r="C19" s="183"/>
      <c r="D19" s="183"/>
    </row>
    <row r="20" spans="1:5">
      <c r="A20" s="184"/>
      <c r="B20" s="153" t="s">
        <v>84</v>
      </c>
      <c r="C20" s="953" t="s">
        <v>85</v>
      </c>
      <c r="D20" s="953"/>
      <c r="E20" s="153" t="s">
        <v>86</v>
      </c>
    </row>
    <row r="21" spans="1:5">
      <c r="A21" s="186" t="s">
        <v>144</v>
      </c>
      <c r="B21" s="187" t="str">
        <f>Presupuesto!B41</f>
        <v xml:space="preserve">JEFFERSON CAMILO PRECIADO </v>
      </c>
      <c r="C21" s="1137" t="s">
        <v>151</v>
      </c>
      <c r="D21" s="1137"/>
      <c r="E21" s="60"/>
    </row>
    <row r="22" spans="1:5">
      <c r="A22" s="186" t="s">
        <v>154</v>
      </c>
      <c r="B22" s="187" t="str">
        <f>B18</f>
        <v>MANUEL ANGEL MUÑOZ PEREZ</v>
      </c>
      <c r="C22" s="1137" t="str">
        <f>B19</f>
        <v>DIRECTOR DE OBRAS PUBLICAS</v>
      </c>
      <c r="D22" s="1137"/>
      <c r="E22" s="60"/>
    </row>
    <row r="23" spans="1:5" ht="16.2" customHeight="1">
      <c r="A23" s="1131" t="s">
        <v>89</v>
      </c>
      <c r="B23" s="1132"/>
      <c r="C23" s="1132"/>
      <c r="D23" s="1132"/>
      <c r="E23" s="1132"/>
    </row>
  </sheetData>
  <mergeCells count="11">
    <mergeCell ref="A23:E23"/>
    <mergeCell ref="A1:E1"/>
    <mergeCell ref="A2:E2"/>
    <mergeCell ref="A3:E3"/>
    <mergeCell ref="A4:E4"/>
    <mergeCell ref="A5:D5"/>
    <mergeCell ref="A7:E7"/>
    <mergeCell ref="A8:E8"/>
    <mergeCell ref="C20:D20"/>
    <mergeCell ref="C21:D21"/>
    <mergeCell ref="C22:D22"/>
  </mergeCells>
  <printOptions horizontalCentered="1"/>
  <pageMargins left="0.23622047244094491" right="0.23622047244094491" top="0.74803149606299213" bottom="0.74803149606299213" header="0.31496062992125984" footer="0.31496062992125984"/>
  <pageSetup scale="91" orientation="portrait" r:id="rId1"/>
  <colBreaks count="1" manualBreakCount="1">
    <brk id="5"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BAF26-3691-4E06-AA51-9D250869E87E}">
  <dimension ref="A1:IU349"/>
  <sheetViews>
    <sheetView view="pageBreakPreview" topLeftCell="A4" zoomScaleNormal="100" zoomScaleSheetLayoutView="100" workbookViewId="0">
      <selection activeCell="E351" sqref="E351"/>
    </sheetView>
  </sheetViews>
  <sheetFormatPr baseColWidth="10" defaultRowHeight="14.4"/>
  <cols>
    <col min="2" max="2" width="51.21875" customWidth="1"/>
    <col min="3" max="3" width="12" customWidth="1"/>
    <col min="4" max="4" width="21.33203125" style="177" customWidth="1"/>
    <col min="6" max="6" width="12.77734375" bestFit="1" customWidth="1"/>
    <col min="8" max="8" width="12.77734375" bestFit="1" customWidth="1"/>
    <col min="257" max="257" width="51.21875" customWidth="1"/>
    <col min="258" max="258" width="6.77734375" customWidth="1"/>
    <col min="259" max="259" width="6.21875" bestFit="1" customWidth="1"/>
    <col min="260" max="260" width="21.33203125" customWidth="1"/>
    <col min="262" max="262" width="12.77734375" bestFit="1" customWidth="1"/>
    <col min="264" max="264" width="12.77734375" bestFit="1" customWidth="1"/>
    <col min="513" max="513" width="51.21875" customWidth="1"/>
    <col min="514" max="514" width="6.77734375" customWidth="1"/>
    <col min="515" max="515" width="6.21875" bestFit="1" customWidth="1"/>
    <col min="516" max="516" width="21.33203125" customWidth="1"/>
    <col min="518" max="518" width="12.77734375" bestFit="1" customWidth="1"/>
    <col min="520" max="520" width="12.77734375" bestFit="1" customWidth="1"/>
    <col min="769" max="769" width="51.21875" customWidth="1"/>
    <col min="770" max="770" width="6.77734375" customWidth="1"/>
    <col min="771" max="771" width="6.21875" bestFit="1" customWidth="1"/>
    <col min="772" max="772" width="21.33203125" customWidth="1"/>
    <col min="774" max="774" width="12.77734375" bestFit="1" customWidth="1"/>
    <col min="776" max="776" width="12.77734375" bestFit="1" customWidth="1"/>
    <col min="1025" max="1025" width="51.21875" customWidth="1"/>
    <col min="1026" max="1026" width="6.77734375" customWidth="1"/>
    <col min="1027" max="1027" width="6.21875" bestFit="1" customWidth="1"/>
    <col min="1028" max="1028" width="21.33203125" customWidth="1"/>
    <col min="1030" max="1030" width="12.77734375" bestFit="1" customWidth="1"/>
    <col min="1032" max="1032" width="12.77734375" bestFit="1" customWidth="1"/>
    <col min="1281" max="1281" width="51.21875" customWidth="1"/>
    <col min="1282" max="1282" width="6.77734375" customWidth="1"/>
    <col min="1283" max="1283" width="6.21875" bestFit="1" customWidth="1"/>
    <col min="1284" max="1284" width="21.33203125" customWidth="1"/>
    <col min="1286" max="1286" width="12.77734375" bestFit="1" customWidth="1"/>
    <col min="1288" max="1288" width="12.77734375" bestFit="1" customWidth="1"/>
    <col min="1537" max="1537" width="51.21875" customWidth="1"/>
    <col min="1538" max="1538" width="6.77734375" customWidth="1"/>
    <col min="1539" max="1539" width="6.21875" bestFit="1" customWidth="1"/>
    <col min="1540" max="1540" width="21.33203125" customWidth="1"/>
    <col min="1542" max="1542" width="12.77734375" bestFit="1" customWidth="1"/>
    <col min="1544" max="1544" width="12.77734375" bestFit="1" customWidth="1"/>
    <col min="1793" max="1793" width="51.21875" customWidth="1"/>
    <col min="1794" max="1794" width="6.77734375" customWidth="1"/>
    <col min="1795" max="1795" width="6.21875" bestFit="1" customWidth="1"/>
    <col min="1796" max="1796" width="21.33203125" customWidth="1"/>
    <col min="1798" max="1798" width="12.77734375" bestFit="1" customWidth="1"/>
    <col min="1800" max="1800" width="12.77734375" bestFit="1" customWidth="1"/>
    <col min="2049" max="2049" width="51.21875" customWidth="1"/>
    <col min="2050" max="2050" width="6.77734375" customWidth="1"/>
    <col min="2051" max="2051" width="6.21875" bestFit="1" customWidth="1"/>
    <col min="2052" max="2052" width="21.33203125" customWidth="1"/>
    <col min="2054" max="2054" width="12.77734375" bestFit="1" customWidth="1"/>
    <col min="2056" max="2056" width="12.77734375" bestFit="1" customWidth="1"/>
    <col min="2305" max="2305" width="51.21875" customWidth="1"/>
    <col min="2306" max="2306" width="6.77734375" customWidth="1"/>
    <col min="2307" max="2307" width="6.21875" bestFit="1" customWidth="1"/>
    <col min="2308" max="2308" width="21.33203125" customWidth="1"/>
    <col min="2310" max="2310" width="12.77734375" bestFit="1" customWidth="1"/>
    <col min="2312" max="2312" width="12.77734375" bestFit="1" customWidth="1"/>
    <col min="2561" max="2561" width="51.21875" customWidth="1"/>
    <col min="2562" max="2562" width="6.77734375" customWidth="1"/>
    <col min="2563" max="2563" width="6.21875" bestFit="1" customWidth="1"/>
    <col min="2564" max="2564" width="21.33203125" customWidth="1"/>
    <col min="2566" max="2566" width="12.77734375" bestFit="1" customWidth="1"/>
    <col min="2568" max="2568" width="12.77734375" bestFit="1" customWidth="1"/>
    <col min="2817" max="2817" width="51.21875" customWidth="1"/>
    <col min="2818" max="2818" width="6.77734375" customWidth="1"/>
    <col min="2819" max="2819" width="6.21875" bestFit="1" customWidth="1"/>
    <col min="2820" max="2820" width="21.33203125" customWidth="1"/>
    <col min="2822" max="2822" width="12.77734375" bestFit="1" customWidth="1"/>
    <col min="2824" max="2824" width="12.77734375" bestFit="1" customWidth="1"/>
    <col min="3073" max="3073" width="51.21875" customWidth="1"/>
    <col min="3074" max="3074" width="6.77734375" customWidth="1"/>
    <col min="3075" max="3075" width="6.21875" bestFit="1" customWidth="1"/>
    <col min="3076" max="3076" width="21.33203125" customWidth="1"/>
    <col min="3078" max="3078" width="12.77734375" bestFit="1" customWidth="1"/>
    <col min="3080" max="3080" width="12.77734375" bestFit="1" customWidth="1"/>
    <col min="3329" max="3329" width="51.21875" customWidth="1"/>
    <col min="3330" max="3330" width="6.77734375" customWidth="1"/>
    <col min="3331" max="3331" width="6.21875" bestFit="1" customWidth="1"/>
    <col min="3332" max="3332" width="21.33203125" customWidth="1"/>
    <col min="3334" max="3334" width="12.77734375" bestFit="1" customWidth="1"/>
    <col min="3336" max="3336" width="12.77734375" bestFit="1" customWidth="1"/>
    <col min="3585" max="3585" width="51.21875" customWidth="1"/>
    <col min="3586" max="3586" width="6.77734375" customWidth="1"/>
    <col min="3587" max="3587" width="6.21875" bestFit="1" customWidth="1"/>
    <col min="3588" max="3588" width="21.33203125" customWidth="1"/>
    <col min="3590" max="3590" width="12.77734375" bestFit="1" customWidth="1"/>
    <col min="3592" max="3592" width="12.77734375" bestFit="1" customWidth="1"/>
    <col min="3841" max="3841" width="51.21875" customWidth="1"/>
    <col min="3842" max="3842" width="6.77734375" customWidth="1"/>
    <col min="3843" max="3843" width="6.21875" bestFit="1" customWidth="1"/>
    <col min="3844" max="3844" width="21.33203125" customWidth="1"/>
    <col min="3846" max="3846" width="12.77734375" bestFit="1" customWidth="1"/>
    <col min="3848" max="3848" width="12.77734375" bestFit="1" customWidth="1"/>
    <col min="4097" max="4097" width="51.21875" customWidth="1"/>
    <col min="4098" max="4098" width="6.77734375" customWidth="1"/>
    <col min="4099" max="4099" width="6.21875" bestFit="1" customWidth="1"/>
    <col min="4100" max="4100" width="21.33203125" customWidth="1"/>
    <col min="4102" max="4102" width="12.77734375" bestFit="1" customWidth="1"/>
    <col min="4104" max="4104" width="12.77734375" bestFit="1" customWidth="1"/>
    <col min="4353" max="4353" width="51.21875" customWidth="1"/>
    <col min="4354" max="4354" width="6.77734375" customWidth="1"/>
    <col min="4355" max="4355" width="6.21875" bestFit="1" customWidth="1"/>
    <col min="4356" max="4356" width="21.33203125" customWidth="1"/>
    <col min="4358" max="4358" width="12.77734375" bestFit="1" customWidth="1"/>
    <col min="4360" max="4360" width="12.77734375" bestFit="1" customWidth="1"/>
    <col min="4609" max="4609" width="51.21875" customWidth="1"/>
    <col min="4610" max="4610" width="6.77734375" customWidth="1"/>
    <col min="4611" max="4611" width="6.21875" bestFit="1" customWidth="1"/>
    <col min="4612" max="4612" width="21.33203125" customWidth="1"/>
    <col min="4614" max="4614" width="12.77734375" bestFit="1" customWidth="1"/>
    <col min="4616" max="4616" width="12.77734375" bestFit="1" customWidth="1"/>
    <col min="4865" max="4865" width="51.21875" customWidth="1"/>
    <col min="4866" max="4866" width="6.77734375" customWidth="1"/>
    <col min="4867" max="4867" width="6.21875" bestFit="1" customWidth="1"/>
    <col min="4868" max="4868" width="21.33203125" customWidth="1"/>
    <col min="4870" max="4870" width="12.77734375" bestFit="1" customWidth="1"/>
    <col min="4872" max="4872" width="12.77734375" bestFit="1" customWidth="1"/>
    <col min="5121" max="5121" width="51.21875" customWidth="1"/>
    <col min="5122" max="5122" width="6.77734375" customWidth="1"/>
    <col min="5123" max="5123" width="6.21875" bestFit="1" customWidth="1"/>
    <col min="5124" max="5124" width="21.33203125" customWidth="1"/>
    <col min="5126" max="5126" width="12.77734375" bestFit="1" customWidth="1"/>
    <col min="5128" max="5128" width="12.77734375" bestFit="1" customWidth="1"/>
    <col min="5377" max="5377" width="51.21875" customWidth="1"/>
    <col min="5378" max="5378" width="6.77734375" customWidth="1"/>
    <col min="5379" max="5379" width="6.21875" bestFit="1" customWidth="1"/>
    <col min="5380" max="5380" width="21.33203125" customWidth="1"/>
    <col min="5382" max="5382" width="12.77734375" bestFit="1" customWidth="1"/>
    <col min="5384" max="5384" width="12.77734375" bestFit="1" customWidth="1"/>
    <col min="5633" max="5633" width="51.21875" customWidth="1"/>
    <col min="5634" max="5634" width="6.77734375" customWidth="1"/>
    <col min="5635" max="5635" width="6.21875" bestFit="1" customWidth="1"/>
    <col min="5636" max="5636" width="21.33203125" customWidth="1"/>
    <col min="5638" max="5638" width="12.77734375" bestFit="1" customWidth="1"/>
    <col min="5640" max="5640" width="12.77734375" bestFit="1" customWidth="1"/>
    <col min="5889" max="5889" width="51.21875" customWidth="1"/>
    <col min="5890" max="5890" width="6.77734375" customWidth="1"/>
    <col min="5891" max="5891" width="6.21875" bestFit="1" customWidth="1"/>
    <col min="5892" max="5892" width="21.33203125" customWidth="1"/>
    <col min="5894" max="5894" width="12.77734375" bestFit="1" customWidth="1"/>
    <col min="5896" max="5896" width="12.77734375" bestFit="1" customWidth="1"/>
    <col min="6145" max="6145" width="51.21875" customWidth="1"/>
    <col min="6146" max="6146" width="6.77734375" customWidth="1"/>
    <col min="6147" max="6147" width="6.21875" bestFit="1" customWidth="1"/>
    <col min="6148" max="6148" width="21.33203125" customWidth="1"/>
    <col min="6150" max="6150" width="12.77734375" bestFit="1" customWidth="1"/>
    <col min="6152" max="6152" width="12.77734375" bestFit="1" customWidth="1"/>
    <col min="6401" max="6401" width="51.21875" customWidth="1"/>
    <col min="6402" max="6402" width="6.77734375" customWidth="1"/>
    <col min="6403" max="6403" width="6.21875" bestFit="1" customWidth="1"/>
    <col min="6404" max="6404" width="21.33203125" customWidth="1"/>
    <col min="6406" max="6406" width="12.77734375" bestFit="1" customWidth="1"/>
    <col min="6408" max="6408" width="12.77734375" bestFit="1" customWidth="1"/>
    <col min="6657" max="6657" width="51.21875" customWidth="1"/>
    <col min="6658" max="6658" width="6.77734375" customWidth="1"/>
    <col min="6659" max="6659" width="6.21875" bestFit="1" customWidth="1"/>
    <col min="6660" max="6660" width="21.33203125" customWidth="1"/>
    <col min="6662" max="6662" width="12.77734375" bestFit="1" customWidth="1"/>
    <col min="6664" max="6664" width="12.77734375" bestFit="1" customWidth="1"/>
    <col min="6913" max="6913" width="51.21875" customWidth="1"/>
    <col min="6914" max="6914" width="6.77734375" customWidth="1"/>
    <col min="6915" max="6915" width="6.21875" bestFit="1" customWidth="1"/>
    <col min="6916" max="6916" width="21.33203125" customWidth="1"/>
    <col min="6918" max="6918" width="12.77734375" bestFit="1" customWidth="1"/>
    <col min="6920" max="6920" width="12.77734375" bestFit="1" customWidth="1"/>
    <col min="7169" max="7169" width="51.21875" customWidth="1"/>
    <col min="7170" max="7170" width="6.77734375" customWidth="1"/>
    <col min="7171" max="7171" width="6.21875" bestFit="1" customWidth="1"/>
    <col min="7172" max="7172" width="21.33203125" customWidth="1"/>
    <col min="7174" max="7174" width="12.77734375" bestFit="1" customWidth="1"/>
    <col min="7176" max="7176" width="12.77734375" bestFit="1" customWidth="1"/>
    <col min="7425" max="7425" width="51.21875" customWidth="1"/>
    <col min="7426" max="7426" width="6.77734375" customWidth="1"/>
    <col min="7427" max="7427" width="6.21875" bestFit="1" customWidth="1"/>
    <col min="7428" max="7428" width="21.33203125" customWidth="1"/>
    <col min="7430" max="7430" width="12.77734375" bestFit="1" customWidth="1"/>
    <col min="7432" max="7432" width="12.77734375" bestFit="1" customWidth="1"/>
    <col min="7681" max="7681" width="51.21875" customWidth="1"/>
    <col min="7682" max="7682" width="6.77734375" customWidth="1"/>
    <col min="7683" max="7683" width="6.21875" bestFit="1" customWidth="1"/>
    <col min="7684" max="7684" width="21.33203125" customWidth="1"/>
    <col min="7686" max="7686" width="12.77734375" bestFit="1" customWidth="1"/>
    <col min="7688" max="7688" width="12.77734375" bestFit="1" customWidth="1"/>
    <col min="7937" max="7937" width="51.21875" customWidth="1"/>
    <col min="7938" max="7938" width="6.77734375" customWidth="1"/>
    <col min="7939" max="7939" width="6.21875" bestFit="1" customWidth="1"/>
    <col min="7940" max="7940" width="21.33203125" customWidth="1"/>
    <col min="7942" max="7942" width="12.77734375" bestFit="1" customWidth="1"/>
    <col min="7944" max="7944" width="12.77734375" bestFit="1" customWidth="1"/>
    <col min="8193" max="8193" width="51.21875" customWidth="1"/>
    <col min="8194" max="8194" width="6.77734375" customWidth="1"/>
    <col min="8195" max="8195" width="6.21875" bestFit="1" customWidth="1"/>
    <col min="8196" max="8196" width="21.33203125" customWidth="1"/>
    <col min="8198" max="8198" width="12.77734375" bestFit="1" customWidth="1"/>
    <col min="8200" max="8200" width="12.77734375" bestFit="1" customWidth="1"/>
    <col min="8449" max="8449" width="51.21875" customWidth="1"/>
    <col min="8450" max="8450" width="6.77734375" customWidth="1"/>
    <col min="8451" max="8451" width="6.21875" bestFit="1" customWidth="1"/>
    <col min="8452" max="8452" width="21.33203125" customWidth="1"/>
    <col min="8454" max="8454" width="12.77734375" bestFit="1" customWidth="1"/>
    <col min="8456" max="8456" width="12.77734375" bestFit="1" customWidth="1"/>
    <col min="8705" max="8705" width="51.21875" customWidth="1"/>
    <col min="8706" max="8706" width="6.77734375" customWidth="1"/>
    <col min="8707" max="8707" width="6.21875" bestFit="1" customWidth="1"/>
    <col min="8708" max="8708" width="21.33203125" customWidth="1"/>
    <col min="8710" max="8710" width="12.77734375" bestFit="1" customWidth="1"/>
    <col min="8712" max="8712" width="12.77734375" bestFit="1" customWidth="1"/>
    <col min="8961" max="8961" width="51.21875" customWidth="1"/>
    <col min="8962" max="8962" width="6.77734375" customWidth="1"/>
    <col min="8963" max="8963" width="6.21875" bestFit="1" customWidth="1"/>
    <col min="8964" max="8964" width="21.33203125" customWidth="1"/>
    <col min="8966" max="8966" width="12.77734375" bestFit="1" customWidth="1"/>
    <col min="8968" max="8968" width="12.77734375" bestFit="1" customWidth="1"/>
    <col min="9217" max="9217" width="51.21875" customWidth="1"/>
    <col min="9218" max="9218" width="6.77734375" customWidth="1"/>
    <col min="9219" max="9219" width="6.21875" bestFit="1" customWidth="1"/>
    <col min="9220" max="9220" width="21.33203125" customWidth="1"/>
    <col min="9222" max="9222" width="12.77734375" bestFit="1" customWidth="1"/>
    <col min="9224" max="9224" width="12.77734375" bestFit="1" customWidth="1"/>
    <col min="9473" max="9473" width="51.21875" customWidth="1"/>
    <col min="9474" max="9474" width="6.77734375" customWidth="1"/>
    <col min="9475" max="9475" width="6.21875" bestFit="1" customWidth="1"/>
    <col min="9476" max="9476" width="21.33203125" customWidth="1"/>
    <col min="9478" max="9478" width="12.77734375" bestFit="1" customWidth="1"/>
    <col min="9480" max="9480" width="12.77734375" bestFit="1" customWidth="1"/>
    <col min="9729" max="9729" width="51.21875" customWidth="1"/>
    <col min="9730" max="9730" width="6.77734375" customWidth="1"/>
    <col min="9731" max="9731" width="6.21875" bestFit="1" customWidth="1"/>
    <col min="9732" max="9732" width="21.33203125" customWidth="1"/>
    <col min="9734" max="9734" width="12.77734375" bestFit="1" customWidth="1"/>
    <col min="9736" max="9736" width="12.77734375" bestFit="1" customWidth="1"/>
    <col min="9985" max="9985" width="51.21875" customWidth="1"/>
    <col min="9986" max="9986" width="6.77734375" customWidth="1"/>
    <col min="9987" max="9987" width="6.21875" bestFit="1" customWidth="1"/>
    <col min="9988" max="9988" width="21.33203125" customWidth="1"/>
    <col min="9990" max="9990" width="12.77734375" bestFit="1" customWidth="1"/>
    <col min="9992" max="9992" width="12.77734375" bestFit="1" customWidth="1"/>
    <col min="10241" max="10241" width="51.21875" customWidth="1"/>
    <col min="10242" max="10242" width="6.77734375" customWidth="1"/>
    <col min="10243" max="10243" width="6.21875" bestFit="1" customWidth="1"/>
    <col min="10244" max="10244" width="21.33203125" customWidth="1"/>
    <col min="10246" max="10246" width="12.77734375" bestFit="1" customWidth="1"/>
    <col min="10248" max="10248" width="12.77734375" bestFit="1" customWidth="1"/>
    <col min="10497" max="10497" width="51.21875" customWidth="1"/>
    <col min="10498" max="10498" width="6.77734375" customWidth="1"/>
    <col min="10499" max="10499" width="6.21875" bestFit="1" customWidth="1"/>
    <col min="10500" max="10500" width="21.33203125" customWidth="1"/>
    <col min="10502" max="10502" width="12.77734375" bestFit="1" customWidth="1"/>
    <col min="10504" max="10504" width="12.77734375" bestFit="1" customWidth="1"/>
    <col min="10753" max="10753" width="51.21875" customWidth="1"/>
    <col min="10754" max="10754" width="6.77734375" customWidth="1"/>
    <col min="10755" max="10755" width="6.21875" bestFit="1" customWidth="1"/>
    <col min="10756" max="10756" width="21.33203125" customWidth="1"/>
    <col min="10758" max="10758" width="12.77734375" bestFit="1" customWidth="1"/>
    <col min="10760" max="10760" width="12.77734375" bestFit="1" customWidth="1"/>
    <col min="11009" max="11009" width="51.21875" customWidth="1"/>
    <col min="11010" max="11010" width="6.77734375" customWidth="1"/>
    <col min="11011" max="11011" width="6.21875" bestFit="1" customWidth="1"/>
    <col min="11012" max="11012" width="21.33203125" customWidth="1"/>
    <col min="11014" max="11014" width="12.77734375" bestFit="1" customWidth="1"/>
    <col min="11016" max="11016" width="12.77734375" bestFit="1" customWidth="1"/>
    <col min="11265" max="11265" width="51.21875" customWidth="1"/>
    <col min="11266" max="11266" width="6.77734375" customWidth="1"/>
    <col min="11267" max="11267" width="6.21875" bestFit="1" customWidth="1"/>
    <col min="11268" max="11268" width="21.33203125" customWidth="1"/>
    <col min="11270" max="11270" width="12.77734375" bestFit="1" customWidth="1"/>
    <col min="11272" max="11272" width="12.77734375" bestFit="1" customWidth="1"/>
    <col min="11521" max="11521" width="51.21875" customWidth="1"/>
    <col min="11522" max="11522" width="6.77734375" customWidth="1"/>
    <col min="11523" max="11523" width="6.21875" bestFit="1" customWidth="1"/>
    <col min="11524" max="11524" width="21.33203125" customWidth="1"/>
    <col min="11526" max="11526" width="12.77734375" bestFit="1" customWidth="1"/>
    <col min="11528" max="11528" width="12.77734375" bestFit="1" customWidth="1"/>
    <col min="11777" max="11777" width="51.21875" customWidth="1"/>
    <col min="11778" max="11778" width="6.77734375" customWidth="1"/>
    <col min="11779" max="11779" width="6.21875" bestFit="1" customWidth="1"/>
    <col min="11780" max="11780" width="21.33203125" customWidth="1"/>
    <col min="11782" max="11782" width="12.77734375" bestFit="1" customWidth="1"/>
    <col min="11784" max="11784" width="12.77734375" bestFit="1" customWidth="1"/>
    <col min="12033" max="12033" width="51.21875" customWidth="1"/>
    <col min="12034" max="12034" width="6.77734375" customWidth="1"/>
    <col min="12035" max="12035" width="6.21875" bestFit="1" customWidth="1"/>
    <col min="12036" max="12036" width="21.33203125" customWidth="1"/>
    <col min="12038" max="12038" width="12.77734375" bestFit="1" customWidth="1"/>
    <col min="12040" max="12040" width="12.77734375" bestFit="1" customWidth="1"/>
    <col min="12289" max="12289" width="51.21875" customWidth="1"/>
    <col min="12290" max="12290" width="6.77734375" customWidth="1"/>
    <col min="12291" max="12291" width="6.21875" bestFit="1" customWidth="1"/>
    <col min="12292" max="12292" width="21.33203125" customWidth="1"/>
    <col min="12294" max="12294" width="12.77734375" bestFit="1" customWidth="1"/>
    <col min="12296" max="12296" width="12.77734375" bestFit="1" customWidth="1"/>
    <col min="12545" max="12545" width="51.21875" customWidth="1"/>
    <col min="12546" max="12546" width="6.77734375" customWidth="1"/>
    <col min="12547" max="12547" width="6.21875" bestFit="1" customWidth="1"/>
    <col min="12548" max="12548" width="21.33203125" customWidth="1"/>
    <col min="12550" max="12550" width="12.77734375" bestFit="1" customWidth="1"/>
    <col min="12552" max="12552" width="12.77734375" bestFit="1" customWidth="1"/>
    <col min="12801" max="12801" width="51.21875" customWidth="1"/>
    <col min="12802" max="12802" width="6.77734375" customWidth="1"/>
    <col min="12803" max="12803" width="6.21875" bestFit="1" customWidth="1"/>
    <col min="12804" max="12804" width="21.33203125" customWidth="1"/>
    <col min="12806" max="12806" width="12.77734375" bestFit="1" customWidth="1"/>
    <col min="12808" max="12808" width="12.77734375" bestFit="1" customWidth="1"/>
    <col min="13057" max="13057" width="51.21875" customWidth="1"/>
    <col min="13058" max="13058" width="6.77734375" customWidth="1"/>
    <col min="13059" max="13059" width="6.21875" bestFit="1" customWidth="1"/>
    <col min="13060" max="13060" width="21.33203125" customWidth="1"/>
    <col min="13062" max="13062" width="12.77734375" bestFit="1" customWidth="1"/>
    <col min="13064" max="13064" width="12.77734375" bestFit="1" customWidth="1"/>
    <col min="13313" max="13313" width="51.21875" customWidth="1"/>
    <col min="13314" max="13314" width="6.77734375" customWidth="1"/>
    <col min="13315" max="13315" width="6.21875" bestFit="1" customWidth="1"/>
    <col min="13316" max="13316" width="21.33203125" customWidth="1"/>
    <col min="13318" max="13318" width="12.77734375" bestFit="1" customWidth="1"/>
    <col min="13320" max="13320" width="12.77734375" bestFit="1" customWidth="1"/>
    <col min="13569" max="13569" width="51.21875" customWidth="1"/>
    <col min="13570" max="13570" width="6.77734375" customWidth="1"/>
    <col min="13571" max="13571" width="6.21875" bestFit="1" customWidth="1"/>
    <col min="13572" max="13572" width="21.33203125" customWidth="1"/>
    <col min="13574" max="13574" width="12.77734375" bestFit="1" customWidth="1"/>
    <col min="13576" max="13576" width="12.77734375" bestFit="1" customWidth="1"/>
    <col min="13825" max="13825" width="51.21875" customWidth="1"/>
    <col min="13826" max="13826" width="6.77734375" customWidth="1"/>
    <col min="13827" max="13827" width="6.21875" bestFit="1" customWidth="1"/>
    <col min="13828" max="13828" width="21.33203125" customWidth="1"/>
    <col min="13830" max="13830" width="12.77734375" bestFit="1" customWidth="1"/>
    <col min="13832" max="13832" width="12.77734375" bestFit="1" customWidth="1"/>
    <col min="14081" max="14081" width="51.21875" customWidth="1"/>
    <col min="14082" max="14082" width="6.77734375" customWidth="1"/>
    <col min="14083" max="14083" width="6.21875" bestFit="1" customWidth="1"/>
    <col min="14084" max="14084" width="21.33203125" customWidth="1"/>
    <col min="14086" max="14086" width="12.77734375" bestFit="1" customWidth="1"/>
    <col min="14088" max="14088" width="12.77734375" bestFit="1" customWidth="1"/>
    <col min="14337" max="14337" width="51.21875" customWidth="1"/>
    <col min="14338" max="14338" width="6.77734375" customWidth="1"/>
    <col min="14339" max="14339" width="6.21875" bestFit="1" customWidth="1"/>
    <col min="14340" max="14340" width="21.33203125" customWidth="1"/>
    <col min="14342" max="14342" width="12.77734375" bestFit="1" customWidth="1"/>
    <col min="14344" max="14344" width="12.77734375" bestFit="1" customWidth="1"/>
    <col min="14593" max="14593" width="51.21875" customWidth="1"/>
    <col min="14594" max="14594" width="6.77734375" customWidth="1"/>
    <col min="14595" max="14595" width="6.21875" bestFit="1" customWidth="1"/>
    <col min="14596" max="14596" width="21.33203125" customWidth="1"/>
    <col min="14598" max="14598" width="12.77734375" bestFit="1" customWidth="1"/>
    <col min="14600" max="14600" width="12.77734375" bestFit="1" customWidth="1"/>
    <col min="14849" max="14849" width="51.21875" customWidth="1"/>
    <col min="14850" max="14850" width="6.77734375" customWidth="1"/>
    <col min="14851" max="14851" width="6.21875" bestFit="1" customWidth="1"/>
    <col min="14852" max="14852" width="21.33203125" customWidth="1"/>
    <col min="14854" max="14854" width="12.77734375" bestFit="1" customWidth="1"/>
    <col min="14856" max="14856" width="12.77734375" bestFit="1" customWidth="1"/>
    <col min="15105" max="15105" width="51.21875" customWidth="1"/>
    <col min="15106" max="15106" width="6.77734375" customWidth="1"/>
    <col min="15107" max="15107" width="6.21875" bestFit="1" customWidth="1"/>
    <col min="15108" max="15108" width="21.33203125" customWidth="1"/>
    <col min="15110" max="15110" width="12.77734375" bestFit="1" customWidth="1"/>
    <col min="15112" max="15112" width="12.77734375" bestFit="1" customWidth="1"/>
    <col min="15361" max="15361" width="51.21875" customWidth="1"/>
    <col min="15362" max="15362" width="6.77734375" customWidth="1"/>
    <col min="15363" max="15363" width="6.21875" bestFit="1" customWidth="1"/>
    <col min="15364" max="15364" width="21.33203125" customWidth="1"/>
    <col min="15366" max="15366" width="12.77734375" bestFit="1" customWidth="1"/>
    <col min="15368" max="15368" width="12.77734375" bestFit="1" customWidth="1"/>
    <col min="15617" max="15617" width="51.21875" customWidth="1"/>
    <col min="15618" max="15618" width="6.77734375" customWidth="1"/>
    <col min="15619" max="15619" width="6.21875" bestFit="1" customWidth="1"/>
    <col min="15620" max="15620" width="21.33203125" customWidth="1"/>
    <col min="15622" max="15622" width="12.77734375" bestFit="1" customWidth="1"/>
    <col min="15624" max="15624" width="12.77734375" bestFit="1" customWidth="1"/>
    <col min="15873" max="15873" width="51.21875" customWidth="1"/>
    <col min="15874" max="15874" width="6.77734375" customWidth="1"/>
    <col min="15875" max="15875" width="6.21875" bestFit="1" customWidth="1"/>
    <col min="15876" max="15876" width="21.33203125" customWidth="1"/>
    <col min="15878" max="15878" width="12.77734375" bestFit="1" customWidth="1"/>
    <col min="15880" max="15880" width="12.77734375" bestFit="1" customWidth="1"/>
    <col min="16129" max="16129" width="51.21875" customWidth="1"/>
    <col min="16130" max="16130" width="6.77734375" customWidth="1"/>
    <col min="16131" max="16131" width="6.21875" bestFit="1" customWidth="1"/>
    <col min="16132" max="16132" width="21.33203125" customWidth="1"/>
    <col min="16134" max="16134" width="12.77734375" bestFit="1" customWidth="1"/>
    <col min="16136" max="16136" width="12.77734375" bestFit="1" customWidth="1"/>
  </cols>
  <sheetData>
    <row r="1" spans="1:255" ht="15.6">
      <c r="A1" s="1133"/>
      <c r="B1" s="1133"/>
      <c r="C1" s="1133"/>
      <c r="D1" s="1133"/>
    </row>
    <row r="2" spans="1:255" s="163" customFormat="1" ht="17.399999999999999">
      <c r="A2" s="1134" t="s">
        <v>56</v>
      </c>
      <c r="B2" s="1134"/>
      <c r="C2" s="1134"/>
      <c r="D2" s="1134"/>
      <c r="E2" s="161"/>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62"/>
      <c r="AM2" s="162"/>
      <c r="AN2" s="162"/>
      <c r="AO2" s="162"/>
      <c r="AP2" s="162"/>
      <c r="AQ2" s="162"/>
      <c r="AR2" s="162"/>
      <c r="AS2" s="162"/>
      <c r="AT2" s="162"/>
      <c r="AU2" s="162"/>
      <c r="AV2" s="162"/>
      <c r="AW2" s="162"/>
      <c r="AX2" s="162"/>
      <c r="AY2" s="162"/>
      <c r="AZ2" s="162"/>
      <c r="BA2" s="162"/>
      <c r="BB2" s="162"/>
      <c r="BC2" s="162"/>
      <c r="BD2" s="162"/>
      <c r="BE2" s="162"/>
      <c r="BF2" s="162"/>
      <c r="BG2" s="162"/>
      <c r="BH2" s="162"/>
      <c r="BI2" s="162"/>
      <c r="BJ2" s="162"/>
      <c r="BK2" s="162"/>
      <c r="BL2" s="162"/>
      <c r="BM2" s="162"/>
      <c r="BN2" s="162"/>
      <c r="BO2" s="162"/>
      <c r="BP2" s="162"/>
      <c r="BQ2" s="162"/>
      <c r="BR2" s="162"/>
      <c r="BS2" s="162"/>
      <c r="BT2" s="162"/>
      <c r="BU2" s="162"/>
      <c r="BV2" s="162"/>
      <c r="BW2" s="162"/>
      <c r="BX2" s="162"/>
      <c r="BY2" s="162"/>
      <c r="BZ2" s="162"/>
      <c r="CA2" s="162"/>
      <c r="CB2" s="162"/>
      <c r="CC2" s="162"/>
      <c r="CD2" s="162"/>
      <c r="CE2" s="162"/>
      <c r="CF2" s="162"/>
      <c r="CG2" s="162"/>
      <c r="CH2" s="162"/>
      <c r="CI2" s="162"/>
      <c r="CJ2" s="162"/>
      <c r="CK2" s="162"/>
      <c r="CL2" s="162"/>
      <c r="CM2" s="162"/>
      <c r="CN2" s="162"/>
      <c r="CO2" s="162"/>
      <c r="CP2" s="162"/>
      <c r="CQ2" s="162"/>
      <c r="CR2" s="162"/>
      <c r="CS2" s="162"/>
      <c r="CT2" s="162"/>
      <c r="CU2" s="162"/>
      <c r="CV2" s="162"/>
      <c r="CW2" s="162"/>
      <c r="CX2" s="162"/>
      <c r="CY2" s="162"/>
      <c r="CZ2" s="162"/>
      <c r="DA2" s="162"/>
      <c r="DB2" s="162"/>
      <c r="DC2" s="162"/>
      <c r="DD2" s="162"/>
      <c r="DE2" s="162"/>
      <c r="DF2" s="162"/>
      <c r="DG2" s="162"/>
      <c r="DH2" s="162"/>
      <c r="DI2" s="162"/>
      <c r="DJ2" s="162"/>
      <c r="DK2" s="162"/>
      <c r="DL2" s="162"/>
      <c r="DM2" s="162"/>
      <c r="DN2" s="162"/>
      <c r="DO2" s="162"/>
      <c r="DP2" s="162"/>
      <c r="DQ2" s="162"/>
      <c r="DR2" s="162"/>
      <c r="DS2" s="162"/>
      <c r="DT2" s="162"/>
      <c r="DU2" s="162"/>
      <c r="DV2" s="162"/>
      <c r="DW2" s="162"/>
      <c r="DX2" s="162"/>
      <c r="DY2" s="162"/>
      <c r="DZ2" s="162"/>
      <c r="EA2" s="162"/>
      <c r="EB2" s="162"/>
      <c r="EC2" s="162"/>
      <c r="ED2" s="162"/>
      <c r="EE2" s="162"/>
      <c r="EF2" s="162"/>
      <c r="EG2" s="162"/>
      <c r="EH2" s="162"/>
      <c r="EI2" s="162"/>
      <c r="EJ2" s="162"/>
      <c r="EK2" s="162"/>
      <c r="EL2" s="162"/>
      <c r="EM2" s="162"/>
      <c r="EN2" s="162"/>
      <c r="EO2" s="162"/>
      <c r="EP2" s="162"/>
      <c r="EQ2" s="162"/>
      <c r="ER2" s="162"/>
      <c r="ES2" s="162"/>
      <c r="ET2" s="162"/>
      <c r="EU2" s="162"/>
      <c r="EV2" s="162"/>
      <c r="EW2" s="162"/>
      <c r="EX2" s="162"/>
      <c r="EY2" s="162"/>
      <c r="EZ2" s="162"/>
      <c r="FA2" s="162"/>
      <c r="FB2" s="162"/>
      <c r="FC2" s="162"/>
      <c r="FD2" s="162"/>
      <c r="FE2" s="162"/>
      <c r="FF2" s="162"/>
      <c r="FG2" s="162"/>
      <c r="FH2" s="162"/>
      <c r="FI2" s="162"/>
      <c r="FJ2" s="162"/>
      <c r="FK2" s="162"/>
      <c r="FL2" s="162"/>
      <c r="FM2" s="162"/>
      <c r="FN2" s="162"/>
      <c r="FO2" s="162"/>
      <c r="FP2" s="162"/>
      <c r="FQ2" s="162"/>
      <c r="FR2" s="162"/>
      <c r="FS2" s="162"/>
      <c r="FT2" s="162"/>
      <c r="FU2" s="162"/>
      <c r="FV2" s="162"/>
      <c r="FW2" s="162"/>
      <c r="FX2" s="162"/>
      <c r="FY2" s="162"/>
      <c r="FZ2" s="162"/>
      <c r="GA2" s="162"/>
      <c r="GB2" s="162"/>
      <c r="GC2" s="162"/>
      <c r="GD2" s="162"/>
      <c r="GE2" s="162"/>
      <c r="GF2" s="162"/>
      <c r="GG2" s="162"/>
      <c r="GH2" s="162"/>
      <c r="GI2" s="162"/>
      <c r="GJ2" s="162"/>
      <c r="GK2" s="162"/>
      <c r="GL2" s="162"/>
      <c r="GM2" s="162"/>
      <c r="GN2" s="162"/>
      <c r="GO2" s="162"/>
      <c r="GP2" s="162"/>
      <c r="GQ2" s="162"/>
      <c r="GR2" s="162"/>
      <c r="GS2" s="162"/>
      <c r="GT2" s="162"/>
      <c r="GU2" s="162"/>
      <c r="GV2" s="162"/>
      <c r="GW2" s="162"/>
      <c r="GX2" s="162"/>
      <c r="GY2" s="162"/>
      <c r="GZ2" s="162"/>
      <c r="HA2" s="162"/>
      <c r="HB2" s="162"/>
      <c r="HC2" s="162"/>
      <c r="HD2" s="162"/>
      <c r="HE2" s="162"/>
      <c r="HF2" s="162"/>
      <c r="HG2" s="162"/>
      <c r="HH2" s="162"/>
      <c r="HI2" s="162"/>
      <c r="HJ2" s="162"/>
      <c r="HK2" s="162"/>
      <c r="HL2" s="162"/>
      <c r="HM2" s="162"/>
      <c r="HN2" s="162"/>
      <c r="HO2" s="162"/>
      <c r="HP2" s="162"/>
      <c r="HQ2" s="162"/>
      <c r="HR2" s="162"/>
      <c r="HS2" s="162"/>
      <c r="HT2" s="162"/>
      <c r="HU2" s="162"/>
      <c r="HV2" s="162"/>
      <c r="HW2" s="162"/>
      <c r="HX2" s="162"/>
      <c r="HY2" s="162"/>
      <c r="HZ2" s="162"/>
      <c r="IA2" s="162"/>
      <c r="IB2" s="162"/>
      <c r="IC2" s="162"/>
      <c r="ID2" s="162"/>
      <c r="IE2" s="162"/>
      <c r="IF2" s="162"/>
      <c r="IG2" s="162"/>
      <c r="IH2" s="162"/>
      <c r="II2" s="162"/>
      <c r="IJ2" s="162"/>
      <c r="IK2" s="162"/>
      <c r="IL2" s="162"/>
      <c r="IM2" s="162"/>
      <c r="IN2" s="162"/>
      <c r="IO2" s="162"/>
      <c r="IP2" s="162"/>
      <c r="IQ2" s="162"/>
      <c r="IR2" s="162"/>
      <c r="IS2" s="162"/>
      <c r="IT2" s="162"/>
      <c r="IU2" s="162"/>
    </row>
    <row r="3" spans="1:255" s="163" customFormat="1" ht="17.399999999999999">
      <c r="A3" s="1134" t="s">
        <v>57</v>
      </c>
      <c r="B3" s="1134"/>
      <c r="C3" s="1134"/>
      <c r="D3" s="1134"/>
      <c r="E3" s="161"/>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row>
    <row r="4" spans="1:255" s="163" customFormat="1" ht="17.399999999999999">
      <c r="A4" s="1135" t="s">
        <v>4</v>
      </c>
      <c r="B4" s="1135"/>
      <c r="C4" s="1135"/>
      <c r="D4" s="1135"/>
      <c r="E4" s="161"/>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c r="AZ4" s="162"/>
      <c r="BA4" s="162"/>
      <c r="BB4" s="162"/>
      <c r="BC4" s="162"/>
      <c r="BD4" s="162"/>
      <c r="BE4" s="162"/>
      <c r="BF4" s="162"/>
      <c r="BG4" s="162"/>
      <c r="BH4" s="162"/>
      <c r="BI4" s="162"/>
      <c r="BJ4" s="162"/>
      <c r="BK4" s="162"/>
      <c r="BL4" s="162"/>
      <c r="BM4" s="162"/>
      <c r="BN4" s="162"/>
      <c r="BO4" s="162"/>
      <c r="BP4" s="162"/>
      <c r="BQ4" s="162"/>
      <c r="BR4" s="162"/>
      <c r="BS4" s="162"/>
      <c r="BT4" s="162"/>
      <c r="BU4" s="162"/>
      <c r="BV4" s="162"/>
      <c r="BW4" s="162"/>
      <c r="BX4" s="162"/>
      <c r="BY4" s="162"/>
      <c r="BZ4" s="162"/>
      <c r="CA4" s="162"/>
      <c r="CB4" s="162"/>
      <c r="CC4" s="162"/>
      <c r="CD4" s="162"/>
      <c r="CE4" s="162"/>
      <c r="CF4" s="162"/>
      <c r="CG4" s="162"/>
      <c r="CH4" s="162"/>
      <c r="CI4" s="162"/>
      <c r="CJ4" s="162"/>
      <c r="CK4" s="162"/>
      <c r="CL4" s="162"/>
      <c r="CM4" s="162"/>
      <c r="CN4" s="162"/>
      <c r="CO4" s="162"/>
      <c r="CP4" s="162"/>
      <c r="CQ4" s="162"/>
      <c r="CR4" s="162"/>
      <c r="CS4" s="162"/>
      <c r="CT4" s="162"/>
      <c r="CU4" s="162"/>
      <c r="CV4" s="162"/>
      <c r="CW4" s="162"/>
      <c r="CX4" s="162"/>
      <c r="CY4" s="162"/>
      <c r="CZ4" s="162"/>
      <c r="DA4" s="162"/>
      <c r="DB4" s="162"/>
      <c r="DC4" s="162"/>
      <c r="DD4" s="162"/>
      <c r="DE4" s="162"/>
      <c r="DF4" s="162"/>
      <c r="DG4" s="162"/>
      <c r="DH4" s="162"/>
      <c r="DI4" s="162"/>
      <c r="DJ4" s="162"/>
      <c r="DK4" s="162"/>
      <c r="DL4" s="162"/>
      <c r="DM4" s="162"/>
      <c r="DN4" s="162"/>
      <c r="DO4" s="162"/>
      <c r="DP4" s="162"/>
      <c r="DQ4" s="162"/>
      <c r="DR4" s="162"/>
      <c r="DS4" s="162"/>
      <c r="DT4" s="162"/>
      <c r="DU4" s="162"/>
      <c r="DV4" s="162"/>
      <c r="DW4" s="162"/>
      <c r="DX4" s="162"/>
      <c r="DY4" s="162"/>
      <c r="DZ4" s="162"/>
      <c r="EA4" s="162"/>
      <c r="EB4" s="162"/>
      <c r="EC4" s="162"/>
      <c r="ED4" s="162"/>
      <c r="EE4" s="162"/>
      <c r="EF4" s="162"/>
      <c r="EG4" s="162"/>
      <c r="EH4" s="162"/>
      <c r="EI4" s="162"/>
      <c r="EJ4" s="162"/>
      <c r="EK4" s="162"/>
      <c r="EL4" s="162"/>
      <c r="EM4" s="162"/>
      <c r="EN4" s="162"/>
      <c r="EO4" s="162"/>
      <c r="EP4" s="162"/>
      <c r="EQ4" s="162"/>
      <c r="ER4" s="162"/>
      <c r="ES4" s="162"/>
      <c r="ET4" s="162"/>
      <c r="EU4" s="162"/>
      <c r="EV4" s="162"/>
      <c r="EW4" s="162"/>
      <c r="EX4" s="162"/>
      <c r="EY4" s="162"/>
      <c r="EZ4" s="162"/>
      <c r="FA4" s="162"/>
      <c r="FB4" s="162"/>
      <c r="FC4" s="162"/>
      <c r="FD4" s="162"/>
      <c r="FE4" s="162"/>
      <c r="FF4" s="162"/>
      <c r="FG4" s="162"/>
      <c r="FH4" s="162"/>
      <c r="FI4" s="162"/>
      <c r="FJ4" s="162"/>
      <c r="FK4" s="162"/>
      <c r="FL4" s="162"/>
      <c r="FM4" s="162"/>
      <c r="FN4" s="162"/>
      <c r="FO4" s="162"/>
      <c r="FP4" s="162"/>
      <c r="FQ4" s="162"/>
      <c r="FR4" s="162"/>
      <c r="FS4" s="162"/>
      <c r="FT4" s="162"/>
      <c r="FU4" s="162"/>
      <c r="FV4" s="162"/>
      <c r="FW4" s="162"/>
      <c r="FX4" s="162"/>
      <c r="FY4" s="162"/>
      <c r="FZ4" s="162"/>
      <c r="GA4" s="162"/>
      <c r="GB4" s="162"/>
      <c r="GC4" s="162"/>
      <c r="GD4" s="162"/>
      <c r="GE4" s="162"/>
      <c r="GF4" s="162"/>
      <c r="GG4" s="162"/>
      <c r="GH4" s="162"/>
      <c r="GI4" s="162"/>
      <c r="GJ4" s="162"/>
      <c r="GK4" s="162"/>
      <c r="GL4" s="162"/>
      <c r="GM4" s="162"/>
      <c r="GN4" s="162"/>
      <c r="GO4" s="162"/>
      <c r="GP4" s="162"/>
      <c r="GQ4" s="162"/>
      <c r="GR4" s="162"/>
      <c r="GS4" s="162"/>
      <c r="GT4" s="162"/>
      <c r="GU4" s="162"/>
      <c r="GV4" s="162"/>
      <c r="GW4" s="162"/>
      <c r="GX4" s="162"/>
      <c r="GY4" s="162"/>
      <c r="GZ4" s="162"/>
      <c r="HA4" s="162"/>
      <c r="HB4" s="162"/>
      <c r="HC4" s="162"/>
      <c r="HD4" s="162"/>
      <c r="HE4" s="162"/>
      <c r="HF4" s="162"/>
      <c r="HG4" s="162"/>
      <c r="HH4" s="162"/>
      <c r="HI4" s="162"/>
      <c r="HJ4" s="162"/>
      <c r="HK4" s="162"/>
      <c r="HL4" s="162"/>
      <c r="HM4" s="162"/>
      <c r="HN4" s="162"/>
      <c r="HO4" s="162"/>
      <c r="HP4" s="162"/>
      <c r="HQ4" s="162"/>
      <c r="HR4" s="162"/>
      <c r="HS4" s="162"/>
      <c r="HT4" s="162"/>
      <c r="HU4" s="162"/>
      <c r="HV4" s="162"/>
      <c r="HW4" s="162"/>
      <c r="HX4" s="162"/>
      <c r="HY4" s="162"/>
      <c r="HZ4" s="162"/>
      <c r="IA4" s="162"/>
      <c r="IB4" s="162"/>
      <c r="IC4" s="162"/>
      <c r="ID4" s="162"/>
      <c r="IE4" s="162"/>
      <c r="IF4" s="162"/>
      <c r="IG4" s="162"/>
      <c r="IH4" s="162"/>
      <c r="II4" s="162"/>
      <c r="IJ4" s="162"/>
      <c r="IK4" s="162"/>
      <c r="IL4" s="162"/>
      <c r="IM4" s="162"/>
      <c r="IN4" s="162"/>
      <c r="IO4" s="162"/>
      <c r="IP4" s="162"/>
      <c r="IQ4" s="162"/>
      <c r="IR4" s="162"/>
      <c r="IS4" s="162"/>
      <c r="IT4" s="162"/>
      <c r="IU4" s="162"/>
    </row>
    <row r="5" spans="1:255" s="163" customFormat="1" ht="15.6">
      <c r="A5" s="1050"/>
      <c r="B5" s="1050"/>
      <c r="C5" s="1050"/>
      <c r="D5" s="161"/>
      <c r="E5" s="161"/>
      <c r="F5" s="162"/>
      <c r="G5" s="162"/>
      <c r="H5" s="162"/>
      <c r="I5" s="162"/>
      <c r="J5" s="162"/>
      <c r="K5" s="162"/>
      <c r="L5" s="162"/>
      <c r="M5" s="162"/>
      <c r="N5" s="162"/>
      <c r="O5" s="162"/>
      <c r="P5" s="162"/>
      <c r="Q5" s="162"/>
      <c r="R5" s="162"/>
      <c r="S5" s="162"/>
      <c r="T5" s="162"/>
      <c r="U5" s="162"/>
      <c r="V5" s="162"/>
      <c r="W5" s="162"/>
      <c r="X5" s="162"/>
      <c r="Y5" s="162"/>
      <c r="Z5" s="162"/>
      <c r="AA5" s="162"/>
      <c r="AB5" s="162"/>
      <c r="AC5" s="162"/>
      <c r="AD5" s="162"/>
      <c r="AE5" s="162"/>
      <c r="AF5" s="162"/>
      <c r="AG5" s="162"/>
      <c r="AH5" s="162"/>
      <c r="AI5" s="162"/>
      <c r="AJ5" s="162"/>
      <c r="AK5" s="162"/>
      <c r="AL5" s="162"/>
      <c r="AM5" s="162"/>
      <c r="AN5" s="162"/>
      <c r="AO5" s="162"/>
      <c r="AP5" s="162"/>
      <c r="AQ5" s="162"/>
      <c r="AR5" s="162"/>
      <c r="AS5" s="162"/>
      <c r="AT5" s="162"/>
      <c r="AU5" s="162"/>
      <c r="AV5" s="162"/>
      <c r="AW5" s="162"/>
      <c r="AX5" s="162"/>
      <c r="AY5" s="162"/>
      <c r="AZ5" s="162"/>
      <c r="BA5" s="162"/>
      <c r="BB5" s="162"/>
      <c r="BC5" s="162"/>
      <c r="BD5" s="162"/>
      <c r="BE5" s="162"/>
      <c r="BF5" s="162"/>
      <c r="BG5" s="162"/>
      <c r="BH5" s="162"/>
      <c r="BI5" s="162"/>
      <c r="BJ5" s="162"/>
      <c r="BK5" s="162"/>
      <c r="BL5" s="162"/>
      <c r="BM5" s="162"/>
      <c r="BN5" s="162"/>
      <c r="BO5" s="162"/>
      <c r="BP5" s="162"/>
      <c r="BQ5" s="162"/>
      <c r="BR5" s="162"/>
      <c r="BS5" s="162"/>
      <c r="BT5" s="162"/>
      <c r="BU5" s="162"/>
      <c r="BV5" s="162"/>
      <c r="BW5" s="162"/>
      <c r="BX5" s="162"/>
      <c r="BY5" s="162"/>
      <c r="BZ5" s="162"/>
      <c r="CA5" s="162"/>
      <c r="CB5" s="162"/>
      <c r="CC5" s="162"/>
      <c r="CD5" s="162"/>
      <c r="CE5" s="162"/>
      <c r="CF5" s="162"/>
      <c r="CG5" s="162"/>
      <c r="CH5" s="162"/>
      <c r="CI5" s="162"/>
      <c r="CJ5" s="162"/>
      <c r="CK5" s="162"/>
      <c r="CL5" s="162"/>
      <c r="CM5" s="162"/>
      <c r="CN5" s="162"/>
      <c r="CO5" s="162"/>
      <c r="CP5" s="162"/>
      <c r="CQ5" s="162"/>
      <c r="CR5" s="162"/>
      <c r="CS5" s="162"/>
      <c r="CT5" s="162"/>
      <c r="CU5" s="162"/>
      <c r="CV5" s="162"/>
      <c r="CW5" s="162"/>
      <c r="CX5" s="162"/>
      <c r="CY5" s="162"/>
      <c r="CZ5" s="162"/>
      <c r="DA5" s="162"/>
      <c r="DB5" s="162"/>
      <c r="DC5" s="162"/>
      <c r="DD5" s="162"/>
      <c r="DE5" s="162"/>
      <c r="DF5" s="162"/>
      <c r="DG5" s="162"/>
      <c r="DH5" s="162"/>
      <c r="DI5" s="162"/>
      <c r="DJ5" s="162"/>
      <c r="DK5" s="162"/>
      <c r="DL5" s="162"/>
      <c r="DM5" s="162"/>
      <c r="DN5" s="162"/>
      <c r="DO5" s="162"/>
      <c r="DP5" s="162"/>
      <c r="DQ5" s="162"/>
      <c r="DR5" s="162"/>
      <c r="DS5" s="162"/>
      <c r="DT5" s="162"/>
      <c r="DU5" s="162"/>
      <c r="DV5" s="162"/>
      <c r="DW5" s="162"/>
      <c r="DX5" s="162"/>
      <c r="DY5" s="162"/>
      <c r="DZ5" s="162"/>
      <c r="EA5" s="162"/>
      <c r="EB5" s="162"/>
      <c r="EC5" s="162"/>
      <c r="ED5" s="162"/>
      <c r="EE5" s="162"/>
      <c r="EF5" s="162"/>
      <c r="EG5" s="162"/>
      <c r="EH5" s="162"/>
      <c r="EI5" s="162"/>
      <c r="EJ5" s="162"/>
      <c r="EK5" s="162"/>
      <c r="EL5" s="162"/>
      <c r="EM5" s="162"/>
      <c r="EN5" s="162"/>
      <c r="EO5" s="162"/>
      <c r="EP5" s="162"/>
      <c r="EQ5" s="162"/>
      <c r="ER5" s="162"/>
      <c r="ES5" s="162"/>
      <c r="ET5" s="162"/>
      <c r="EU5" s="162"/>
      <c r="EV5" s="162"/>
      <c r="EW5" s="162"/>
      <c r="EX5" s="162"/>
      <c r="EY5" s="162"/>
      <c r="EZ5" s="162"/>
      <c r="FA5" s="162"/>
      <c r="FB5" s="162"/>
      <c r="FC5" s="162"/>
      <c r="FD5" s="162"/>
      <c r="FE5" s="162"/>
      <c r="FF5" s="162"/>
      <c r="FG5" s="162"/>
      <c r="FH5" s="162"/>
      <c r="FI5" s="162"/>
      <c r="FJ5" s="162"/>
      <c r="FK5" s="162"/>
      <c r="FL5" s="162"/>
      <c r="FM5" s="162"/>
      <c r="FN5" s="162"/>
      <c r="FO5" s="162"/>
      <c r="FP5" s="162"/>
      <c r="FQ5" s="162"/>
      <c r="FR5" s="162"/>
      <c r="FS5" s="162"/>
      <c r="FT5" s="162"/>
      <c r="FU5" s="162"/>
      <c r="FV5" s="162"/>
      <c r="FW5" s="162"/>
      <c r="FX5" s="162"/>
      <c r="FY5" s="162"/>
      <c r="FZ5" s="162"/>
      <c r="GA5" s="162"/>
      <c r="GB5" s="162"/>
      <c r="GC5" s="162"/>
      <c r="GD5" s="162"/>
      <c r="GE5" s="162"/>
      <c r="GF5" s="162"/>
      <c r="GG5" s="162"/>
      <c r="GH5" s="162"/>
      <c r="GI5" s="162"/>
      <c r="GJ5" s="162"/>
      <c r="GK5" s="162"/>
      <c r="GL5" s="162"/>
      <c r="GM5" s="162"/>
      <c r="GN5" s="162"/>
      <c r="GO5" s="162"/>
      <c r="GP5" s="162"/>
      <c r="GQ5" s="162"/>
      <c r="GR5" s="162"/>
      <c r="GS5" s="162"/>
      <c r="GT5" s="162"/>
      <c r="GU5" s="162"/>
      <c r="GV5" s="162"/>
      <c r="GW5" s="162"/>
      <c r="GX5" s="162"/>
      <c r="GY5" s="162"/>
      <c r="GZ5" s="162"/>
      <c r="HA5" s="162"/>
      <c r="HB5" s="162"/>
      <c r="HC5" s="162"/>
      <c r="HD5" s="162"/>
      <c r="HE5" s="162"/>
      <c r="HF5" s="162"/>
      <c r="HG5" s="162"/>
      <c r="HH5" s="162"/>
      <c r="HI5" s="162"/>
      <c r="HJ5" s="162"/>
      <c r="HK5" s="162"/>
      <c r="HL5" s="162"/>
      <c r="HM5" s="162"/>
      <c r="HN5" s="162"/>
      <c r="HO5" s="162"/>
      <c r="HP5" s="162"/>
      <c r="HQ5" s="162"/>
      <c r="HR5" s="162"/>
      <c r="HS5" s="162"/>
      <c r="HT5" s="162"/>
      <c r="HU5" s="162"/>
      <c r="HV5" s="162"/>
      <c r="HW5" s="162"/>
      <c r="HX5" s="162"/>
      <c r="HY5" s="162"/>
      <c r="HZ5" s="162"/>
      <c r="IA5" s="162"/>
      <c r="IB5" s="162"/>
      <c r="IC5" s="162"/>
      <c r="ID5" s="162"/>
      <c r="IE5" s="162"/>
      <c r="IF5" s="162"/>
      <c r="IG5" s="162"/>
      <c r="IH5" s="162"/>
      <c r="II5" s="162"/>
      <c r="IJ5" s="162"/>
      <c r="IK5" s="162"/>
      <c r="IL5" s="162"/>
      <c r="IM5" s="162"/>
      <c r="IN5" s="162"/>
      <c r="IO5" s="162"/>
      <c r="IP5" s="162"/>
      <c r="IQ5" s="162"/>
      <c r="IR5" s="162"/>
      <c r="IS5" s="162"/>
      <c r="IT5" s="162"/>
      <c r="IU5" s="162"/>
    </row>
    <row r="6" spans="1:255" s="59" customFormat="1" ht="15.6">
      <c r="A6" s="50" t="s">
        <v>5</v>
      </c>
      <c r="B6" s="51"/>
      <c r="C6" s="51"/>
      <c r="D6" s="161"/>
      <c r="E6" s="161"/>
      <c r="F6" s="162"/>
      <c r="G6" s="162"/>
      <c r="H6" s="162"/>
      <c r="I6" s="162"/>
      <c r="J6" s="162"/>
      <c r="K6" s="162"/>
      <c r="L6" s="162"/>
      <c r="M6" s="162"/>
      <c r="N6" s="162"/>
      <c r="O6" s="162"/>
      <c r="P6" s="162"/>
      <c r="Q6" s="162"/>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c r="AQ6" s="162"/>
      <c r="AR6" s="162"/>
      <c r="AS6" s="162"/>
      <c r="AT6" s="162"/>
      <c r="AU6" s="162"/>
      <c r="AV6" s="162"/>
      <c r="AW6" s="162"/>
      <c r="AX6" s="162"/>
      <c r="AY6" s="162"/>
      <c r="AZ6" s="162"/>
      <c r="BA6" s="162"/>
      <c r="BB6" s="162"/>
      <c r="BC6" s="162"/>
      <c r="BD6" s="162"/>
      <c r="BE6" s="162"/>
      <c r="BF6" s="162"/>
      <c r="BG6" s="162"/>
      <c r="BH6" s="162"/>
      <c r="BI6" s="162"/>
      <c r="BJ6" s="162"/>
      <c r="BK6" s="162"/>
      <c r="BL6" s="162"/>
      <c r="BM6" s="162"/>
      <c r="BN6" s="162"/>
      <c r="BO6" s="162"/>
      <c r="BP6" s="162"/>
      <c r="BQ6" s="162"/>
      <c r="BR6" s="162"/>
      <c r="BS6" s="162"/>
      <c r="BT6" s="162"/>
      <c r="BU6" s="162"/>
      <c r="BV6" s="162"/>
      <c r="BW6" s="162"/>
      <c r="BX6" s="162"/>
      <c r="BY6" s="162"/>
      <c r="BZ6" s="162"/>
      <c r="CA6" s="162"/>
      <c r="CB6" s="162"/>
      <c r="CC6" s="162"/>
      <c r="CD6" s="162"/>
      <c r="CE6" s="162"/>
      <c r="CF6" s="162"/>
      <c r="CG6" s="162"/>
      <c r="CH6" s="162"/>
      <c r="CI6" s="162"/>
      <c r="CJ6" s="162"/>
      <c r="CK6" s="162"/>
      <c r="CL6" s="162"/>
      <c r="CM6" s="162"/>
      <c r="CN6" s="162"/>
      <c r="CO6" s="162"/>
      <c r="CP6" s="162"/>
      <c r="CQ6" s="162"/>
      <c r="CR6" s="162"/>
      <c r="CS6" s="162"/>
      <c r="CT6" s="162"/>
      <c r="CU6" s="162"/>
      <c r="CV6" s="162"/>
      <c r="CW6" s="162"/>
      <c r="CX6" s="162"/>
      <c r="CY6" s="162"/>
      <c r="CZ6" s="162"/>
      <c r="DA6" s="162"/>
      <c r="DB6" s="162"/>
      <c r="DC6" s="162"/>
      <c r="DD6" s="162"/>
      <c r="DE6" s="162"/>
      <c r="DF6" s="162"/>
      <c r="DG6" s="162"/>
      <c r="DH6" s="162"/>
      <c r="DI6" s="162"/>
      <c r="DJ6" s="162"/>
      <c r="DK6" s="162"/>
      <c r="DL6" s="162"/>
      <c r="DM6" s="162"/>
      <c r="DN6" s="162"/>
      <c r="DO6" s="162"/>
      <c r="DP6" s="162"/>
      <c r="DQ6" s="162"/>
      <c r="DR6" s="162"/>
      <c r="DS6" s="162"/>
      <c r="DT6" s="162"/>
      <c r="DU6" s="162"/>
      <c r="DV6" s="162"/>
      <c r="DW6" s="162"/>
      <c r="DX6" s="162"/>
      <c r="DY6" s="162"/>
      <c r="DZ6" s="162"/>
      <c r="EA6" s="162"/>
      <c r="EB6" s="162"/>
      <c r="EC6" s="162"/>
      <c r="ED6" s="162"/>
      <c r="EE6" s="162"/>
      <c r="EF6" s="162"/>
      <c r="EG6" s="162"/>
      <c r="EH6" s="162"/>
      <c r="EI6" s="162"/>
      <c r="EJ6" s="162"/>
      <c r="EK6" s="162"/>
      <c r="EL6" s="162"/>
      <c r="EM6" s="162"/>
      <c r="EN6" s="162"/>
      <c r="EO6" s="162"/>
      <c r="EP6" s="162"/>
      <c r="EQ6" s="162"/>
      <c r="ER6" s="162"/>
      <c r="ES6" s="162"/>
      <c r="ET6" s="162"/>
      <c r="EU6" s="162"/>
      <c r="EV6" s="162"/>
      <c r="EW6" s="162"/>
      <c r="EX6" s="162"/>
      <c r="EY6" s="162"/>
      <c r="EZ6" s="162"/>
      <c r="FA6" s="162"/>
      <c r="FB6" s="162"/>
      <c r="FC6" s="162"/>
      <c r="FD6" s="162"/>
      <c r="FE6" s="162"/>
      <c r="FF6" s="162"/>
      <c r="FG6" s="162"/>
      <c r="FH6" s="162"/>
      <c r="FI6" s="162"/>
      <c r="FJ6" s="162"/>
      <c r="FK6" s="162"/>
      <c r="FL6" s="162"/>
      <c r="FM6" s="162"/>
      <c r="FN6" s="162"/>
      <c r="FO6" s="162"/>
      <c r="FP6" s="162"/>
      <c r="FQ6" s="162"/>
      <c r="FR6" s="162"/>
      <c r="FS6" s="162"/>
      <c r="FT6" s="162"/>
      <c r="FU6" s="162"/>
      <c r="FV6" s="162"/>
      <c r="FW6" s="162"/>
      <c r="FX6" s="162"/>
      <c r="FY6" s="162"/>
      <c r="FZ6" s="162"/>
      <c r="GA6" s="162"/>
      <c r="GB6" s="162"/>
      <c r="GC6" s="162"/>
      <c r="GD6" s="162"/>
      <c r="GE6" s="162"/>
      <c r="GF6" s="162"/>
      <c r="GG6" s="162"/>
      <c r="GH6" s="162"/>
      <c r="GI6" s="162"/>
      <c r="GJ6" s="162"/>
      <c r="GK6" s="162"/>
      <c r="GL6" s="162"/>
      <c r="GM6" s="162"/>
      <c r="GN6" s="162"/>
      <c r="GO6" s="162"/>
      <c r="GP6" s="162"/>
      <c r="GQ6" s="162"/>
      <c r="GR6" s="162"/>
      <c r="GS6" s="162"/>
      <c r="GT6" s="162"/>
      <c r="GU6" s="162"/>
      <c r="GV6" s="162"/>
      <c r="GW6" s="162"/>
      <c r="GX6" s="162"/>
      <c r="GY6" s="162"/>
      <c r="GZ6" s="162"/>
      <c r="HA6" s="162"/>
      <c r="HB6" s="162"/>
      <c r="HC6" s="162"/>
      <c r="HD6" s="162"/>
      <c r="HE6" s="162"/>
      <c r="HF6" s="162"/>
      <c r="HG6" s="162"/>
      <c r="HH6" s="162"/>
      <c r="HI6" s="162"/>
      <c r="HJ6" s="162"/>
      <c r="HK6" s="162"/>
      <c r="HL6" s="162"/>
      <c r="HM6" s="162"/>
      <c r="HN6" s="162"/>
      <c r="HO6" s="162"/>
      <c r="HP6" s="162"/>
      <c r="HQ6" s="162"/>
      <c r="HR6" s="162"/>
      <c r="HS6" s="162"/>
      <c r="HT6" s="162"/>
      <c r="HU6" s="162"/>
      <c r="HV6" s="162"/>
      <c r="HW6" s="162"/>
      <c r="HX6" s="162"/>
      <c r="HY6" s="162"/>
      <c r="HZ6" s="162"/>
      <c r="IA6" s="162"/>
      <c r="IB6" s="162"/>
      <c r="IC6" s="162"/>
      <c r="ID6" s="162"/>
      <c r="IE6" s="162"/>
      <c r="IF6" s="162"/>
      <c r="IG6" s="162"/>
      <c r="IH6" s="162"/>
      <c r="II6" s="162"/>
      <c r="IJ6" s="162"/>
      <c r="IK6" s="162"/>
      <c r="IL6" s="162"/>
      <c r="IM6" s="162"/>
      <c r="IN6" s="162"/>
      <c r="IO6" s="162"/>
      <c r="IP6" s="162"/>
      <c r="IQ6" s="162"/>
      <c r="IR6" s="162"/>
      <c r="IS6" s="162"/>
      <c r="IT6" s="162"/>
      <c r="IU6" s="162"/>
    </row>
    <row r="7" spans="1:255" s="59" customFormat="1" ht="57.6" customHeight="1">
      <c r="A7" s="1049" t="str">
        <f>+EQUIPO!A7</f>
        <v xml:space="preserve">ADECUCACION CIUDADELA EDUCATIVA DEL MUNICIPIO DE CAUCASIA DEPARTAMENTO DE ANTIOQUIA </v>
      </c>
      <c r="B7" s="1049"/>
      <c r="C7" s="1049"/>
      <c r="D7" s="1049"/>
    </row>
    <row r="8" spans="1:255" ht="15.6">
      <c r="A8" s="1136" t="s">
        <v>147</v>
      </c>
      <c r="B8" s="1136"/>
      <c r="C8" s="1136"/>
      <c r="D8" s="1136"/>
    </row>
    <row r="9" spans="1:255">
      <c r="A9" s="164"/>
      <c r="B9" s="164"/>
      <c r="C9" s="164"/>
      <c r="D9" s="166"/>
    </row>
    <row r="10" spans="1:255">
      <c r="A10" s="167" t="s">
        <v>6</v>
      </c>
      <c r="B10" s="168" t="s">
        <v>7</v>
      </c>
      <c r="C10" s="169" t="s">
        <v>8</v>
      </c>
      <c r="D10" s="171" t="s">
        <v>148</v>
      </c>
    </row>
    <row r="11" spans="1:255" s="175" customFormat="1" ht="30">
      <c r="A11" s="196">
        <v>1</v>
      </c>
      <c r="B11" s="194" t="s">
        <v>142</v>
      </c>
      <c r="C11" s="173" t="s">
        <v>93</v>
      </c>
      <c r="D11" s="195">
        <f>APU!G219</f>
        <v>60000</v>
      </c>
    </row>
    <row r="12" spans="1:255" s="175" customFormat="1" ht="15">
      <c r="A12" s="196">
        <v>2</v>
      </c>
      <c r="B12" s="194" t="s">
        <v>94</v>
      </c>
      <c r="C12" s="173" t="s">
        <v>152</v>
      </c>
      <c r="D12" s="195">
        <v>1201</v>
      </c>
      <c r="G12" s="189" t="s">
        <v>91</v>
      </c>
      <c r="H12" s="190"/>
      <c r="I12" s="190"/>
      <c r="J12" s="190"/>
      <c r="K12" s="191"/>
    </row>
    <row r="13" spans="1:255" s="175" customFormat="1" ht="30">
      <c r="A13" s="196">
        <v>3</v>
      </c>
      <c r="B13" s="194" t="s">
        <v>145</v>
      </c>
      <c r="C13" s="173" t="s">
        <v>95</v>
      </c>
      <c r="D13" s="195" t="e">
        <f>APU!#REF!</f>
        <v>#REF!</v>
      </c>
      <c r="G13" s="189" t="s">
        <v>92</v>
      </c>
      <c r="H13" s="190"/>
      <c r="I13" s="190"/>
      <c r="J13" s="190"/>
      <c r="K13" s="191"/>
    </row>
    <row r="14" spans="1:255" s="175" customFormat="1" ht="15">
      <c r="A14" s="196">
        <v>4</v>
      </c>
      <c r="B14" s="194" t="s">
        <v>96</v>
      </c>
      <c r="C14" s="173" t="s">
        <v>153</v>
      </c>
      <c r="D14" s="195">
        <v>67900</v>
      </c>
      <c r="G14" s="189" t="s">
        <v>100</v>
      </c>
      <c r="H14" s="190"/>
      <c r="I14" s="190"/>
      <c r="J14" s="190"/>
      <c r="K14" s="191"/>
    </row>
    <row r="15" spans="1:255" s="175" customFormat="1" ht="15">
      <c r="A15" s="196">
        <v>5</v>
      </c>
      <c r="B15" s="194" t="s">
        <v>156</v>
      </c>
      <c r="C15" s="173" t="s">
        <v>157</v>
      </c>
      <c r="D15" s="195">
        <v>17900</v>
      </c>
      <c r="G15" s="189"/>
      <c r="H15" s="190"/>
      <c r="I15" s="190"/>
      <c r="J15" s="190"/>
      <c r="K15" s="191"/>
    </row>
    <row r="16" spans="1:255" ht="15.6">
      <c r="A16" s="196">
        <v>6</v>
      </c>
      <c r="B16" s="249" t="s">
        <v>182</v>
      </c>
      <c r="C16" s="173" t="s">
        <v>33</v>
      </c>
      <c r="D16" s="250">
        <v>6500</v>
      </c>
    </row>
    <row r="17" spans="1:4" ht="15">
      <c r="A17" s="196">
        <v>7</v>
      </c>
      <c r="B17" s="251" t="s">
        <v>183</v>
      </c>
      <c r="C17" s="173" t="s">
        <v>184</v>
      </c>
      <c r="D17" s="250">
        <v>19980</v>
      </c>
    </row>
    <row r="18" spans="1:4" ht="15">
      <c r="A18" s="196">
        <v>8</v>
      </c>
      <c r="B18" s="251" t="s">
        <v>185</v>
      </c>
      <c r="C18" s="173" t="s">
        <v>184</v>
      </c>
      <c r="D18" s="250">
        <f>+F18/5</f>
        <v>0</v>
      </c>
    </row>
    <row r="19" spans="1:4" ht="30">
      <c r="A19" s="196">
        <v>9</v>
      </c>
      <c r="B19" s="251" t="s">
        <v>186</v>
      </c>
      <c r="C19" s="173" t="s">
        <v>184</v>
      </c>
      <c r="D19" s="252">
        <v>7000</v>
      </c>
    </row>
    <row r="20" spans="1:4" ht="15.6">
      <c r="A20" s="196">
        <v>10</v>
      </c>
      <c r="B20" s="249" t="s">
        <v>187</v>
      </c>
      <c r="C20" s="173" t="s">
        <v>188</v>
      </c>
      <c r="D20" s="250">
        <f>+H21</f>
        <v>0</v>
      </c>
    </row>
    <row r="21" spans="1:4" ht="24.6" customHeight="1">
      <c r="A21" s="196">
        <v>11</v>
      </c>
      <c r="B21" s="249" t="s">
        <v>189</v>
      </c>
      <c r="C21" s="253" t="s">
        <v>190</v>
      </c>
      <c r="D21" s="250">
        <v>42900</v>
      </c>
    </row>
    <row r="22" spans="1:4" ht="15.6">
      <c r="A22" s="196">
        <v>12</v>
      </c>
      <c r="B22" s="249" t="s">
        <v>191</v>
      </c>
      <c r="C22" s="173" t="s">
        <v>33</v>
      </c>
      <c r="D22" s="250">
        <v>545</v>
      </c>
    </row>
    <row r="23" spans="1:4" ht="14.55" customHeight="1">
      <c r="A23" s="196">
        <v>13</v>
      </c>
      <c r="B23" s="249" t="s">
        <v>192</v>
      </c>
      <c r="C23" s="173"/>
      <c r="D23" s="250">
        <v>2000</v>
      </c>
    </row>
    <row r="24" spans="1:4" ht="15.6">
      <c r="A24" s="196">
        <v>14</v>
      </c>
      <c r="B24" s="249" t="s">
        <v>193</v>
      </c>
      <c r="C24" s="173" t="s">
        <v>33</v>
      </c>
      <c r="D24" s="250">
        <v>545</v>
      </c>
    </row>
    <row r="25" spans="1:4" ht="15.6">
      <c r="A25" s="196">
        <v>15</v>
      </c>
      <c r="B25" s="249" t="s">
        <v>194</v>
      </c>
      <c r="C25" s="173" t="s">
        <v>33</v>
      </c>
      <c r="D25" s="250">
        <v>2000</v>
      </c>
    </row>
    <row r="26" spans="1:4" ht="15.6">
      <c r="A26" s="196">
        <v>16</v>
      </c>
      <c r="B26" s="249" t="s">
        <v>195</v>
      </c>
      <c r="C26" s="173" t="s">
        <v>33</v>
      </c>
      <c r="D26" s="250">
        <v>550</v>
      </c>
    </row>
    <row r="27" spans="1:4" ht="15.6">
      <c r="A27" s="196">
        <v>17</v>
      </c>
      <c r="B27" s="249" t="s">
        <v>196</v>
      </c>
      <c r="C27" s="173" t="s">
        <v>197</v>
      </c>
      <c r="D27" s="250">
        <v>200</v>
      </c>
    </row>
    <row r="28" spans="1:4" ht="15.6">
      <c r="A28" s="196">
        <v>18</v>
      </c>
      <c r="B28" s="249" t="s">
        <v>198</v>
      </c>
      <c r="C28" s="173" t="s">
        <v>33</v>
      </c>
      <c r="D28" s="250">
        <v>25000</v>
      </c>
    </row>
    <row r="29" spans="1:4" ht="15.6">
      <c r="A29" s="196">
        <v>19</v>
      </c>
      <c r="B29" s="249" t="s">
        <v>199</v>
      </c>
      <c r="C29" s="173" t="s">
        <v>200</v>
      </c>
      <c r="D29" s="250">
        <v>9900</v>
      </c>
    </row>
    <row r="30" spans="1:4" ht="15.6">
      <c r="A30" s="196">
        <v>20</v>
      </c>
      <c r="B30" s="249" t="s">
        <v>201</v>
      </c>
      <c r="C30" s="173" t="s">
        <v>200</v>
      </c>
      <c r="D30" s="250">
        <v>17900</v>
      </c>
    </row>
    <row r="31" spans="1:4" ht="15.6">
      <c r="A31" s="196">
        <v>21</v>
      </c>
      <c r="B31" s="249" t="s">
        <v>202</v>
      </c>
      <c r="C31" s="173" t="s">
        <v>184</v>
      </c>
      <c r="D31" s="250">
        <v>8500</v>
      </c>
    </row>
    <row r="32" spans="1:4" ht="15">
      <c r="A32" s="196">
        <v>22</v>
      </c>
      <c r="B32" s="251" t="s">
        <v>203</v>
      </c>
      <c r="C32" s="173" t="s">
        <v>204</v>
      </c>
      <c r="D32" s="250">
        <v>6480</v>
      </c>
    </row>
    <row r="33" spans="1:4" ht="15">
      <c r="A33" s="196">
        <v>23</v>
      </c>
      <c r="B33" s="251" t="s">
        <v>205</v>
      </c>
      <c r="C33" s="173" t="s">
        <v>204</v>
      </c>
      <c r="D33" s="250">
        <v>2550</v>
      </c>
    </row>
    <row r="34" spans="1:4" ht="15">
      <c r="A34" s="196">
        <v>24</v>
      </c>
      <c r="B34" s="251" t="s">
        <v>206</v>
      </c>
      <c r="C34" s="173" t="s">
        <v>204</v>
      </c>
      <c r="D34" s="250">
        <v>1830</v>
      </c>
    </row>
    <row r="35" spans="1:4" ht="15">
      <c r="A35" s="196">
        <v>25</v>
      </c>
      <c r="B35" s="251" t="s">
        <v>207</v>
      </c>
      <c r="C35" s="173" t="s">
        <v>204</v>
      </c>
      <c r="D35" s="250">
        <v>6149</v>
      </c>
    </row>
    <row r="36" spans="1:4" ht="15.6">
      <c r="A36" s="196">
        <v>26</v>
      </c>
      <c r="B36" s="249" t="s">
        <v>208</v>
      </c>
      <c r="C36" s="173" t="s">
        <v>33</v>
      </c>
      <c r="D36" s="250">
        <v>199</v>
      </c>
    </row>
    <row r="37" spans="1:4" ht="15.6">
      <c r="A37" s="196">
        <v>27</v>
      </c>
      <c r="B37" s="249" t="s">
        <v>209</v>
      </c>
      <c r="C37" s="173" t="s">
        <v>204</v>
      </c>
      <c r="D37" s="250">
        <v>10500</v>
      </c>
    </row>
    <row r="38" spans="1:4" ht="15.6">
      <c r="A38" s="196">
        <v>28</v>
      </c>
      <c r="B38" s="249" t="s">
        <v>210</v>
      </c>
      <c r="C38" s="173" t="s">
        <v>149</v>
      </c>
      <c r="D38" s="250">
        <v>1434</v>
      </c>
    </row>
    <row r="39" spans="1:4" ht="15.6">
      <c r="A39" s="196">
        <v>29</v>
      </c>
      <c r="B39" s="249" t="s">
        <v>211</v>
      </c>
      <c r="C39" s="173" t="s">
        <v>149</v>
      </c>
      <c r="D39" s="250">
        <v>3700</v>
      </c>
    </row>
    <row r="40" spans="1:4" ht="15.6">
      <c r="A40" s="196">
        <v>30</v>
      </c>
      <c r="B40" s="249" t="s">
        <v>212</v>
      </c>
      <c r="C40" s="173" t="s">
        <v>213</v>
      </c>
      <c r="D40" s="250">
        <v>12200</v>
      </c>
    </row>
    <row r="41" spans="1:4" ht="15.6">
      <c r="A41" s="196">
        <v>31</v>
      </c>
      <c r="B41" s="249" t="s">
        <v>214</v>
      </c>
      <c r="C41" s="173" t="s">
        <v>8</v>
      </c>
      <c r="D41" s="250">
        <v>200</v>
      </c>
    </row>
    <row r="42" spans="1:4" ht="15.6">
      <c r="A42" s="196">
        <v>32</v>
      </c>
      <c r="B42" s="251" t="s">
        <v>215</v>
      </c>
      <c r="C42" s="173" t="s">
        <v>216</v>
      </c>
      <c r="D42" s="252">
        <f>340000/6</f>
        <v>56666.666666666664</v>
      </c>
    </row>
    <row r="43" spans="1:4" ht="15.6">
      <c r="A43" s="196">
        <v>33</v>
      </c>
      <c r="B43" s="249" t="s">
        <v>217</v>
      </c>
      <c r="C43" s="173" t="s">
        <v>14</v>
      </c>
      <c r="D43" s="250">
        <v>24500</v>
      </c>
    </row>
    <row r="44" spans="1:4" ht="15.6">
      <c r="A44" s="196">
        <v>34</v>
      </c>
      <c r="B44" s="249" t="s">
        <v>218</v>
      </c>
      <c r="C44" s="173" t="s">
        <v>14</v>
      </c>
      <c r="D44" s="250">
        <v>30500</v>
      </c>
    </row>
    <row r="45" spans="1:4" ht="30.6">
      <c r="A45" s="196">
        <v>35</v>
      </c>
      <c r="B45" s="249" t="s">
        <v>219</v>
      </c>
      <c r="C45" s="173" t="s">
        <v>33</v>
      </c>
      <c r="D45" s="250">
        <v>198200</v>
      </c>
    </row>
    <row r="46" spans="1:4" ht="15.6">
      <c r="A46" s="196">
        <v>36</v>
      </c>
      <c r="B46" s="249" t="s">
        <v>220</v>
      </c>
      <c r="C46" s="173" t="s">
        <v>33</v>
      </c>
      <c r="D46" s="250">
        <v>94000</v>
      </c>
    </row>
    <row r="47" spans="1:4" ht="15.6">
      <c r="A47" s="196">
        <v>37</v>
      </c>
      <c r="B47" s="251" t="s">
        <v>221</v>
      </c>
      <c r="C47" s="173" t="s">
        <v>222</v>
      </c>
      <c r="D47" s="252">
        <v>3400</v>
      </c>
    </row>
    <row r="48" spans="1:4" ht="15.6">
      <c r="A48" s="196">
        <v>38</v>
      </c>
      <c r="B48" s="251" t="s">
        <v>223</v>
      </c>
      <c r="C48" s="173" t="s">
        <v>222</v>
      </c>
      <c r="D48" s="252">
        <v>2100</v>
      </c>
    </row>
    <row r="49" spans="1:4" ht="15.6">
      <c r="A49" s="196">
        <v>39</v>
      </c>
      <c r="B49" s="251" t="s">
        <v>224</v>
      </c>
      <c r="C49" s="173" t="s">
        <v>222</v>
      </c>
      <c r="D49" s="252">
        <v>1650</v>
      </c>
    </row>
    <row r="50" spans="1:4" ht="15.6">
      <c r="A50" s="196">
        <v>40</v>
      </c>
      <c r="B50" s="249" t="s">
        <v>225</v>
      </c>
      <c r="C50" s="173" t="s">
        <v>33</v>
      </c>
      <c r="D50" s="250">
        <v>4850</v>
      </c>
    </row>
    <row r="51" spans="1:4" ht="15.6">
      <c r="A51" s="196">
        <v>41</v>
      </c>
      <c r="B51" s="249" t="s">
        <v>226</v>
      </c>
      <c r="C51" s="173" t="s">
        <v>33</v>
      </c>
      <c r="D51" s="250">
        <v>25000</v>
      </c>
    </row>
    <row r="52" spans="1:4" ht="30.6">
      <c r="A52" s="196">
        <v>42</v>
      </c>
      <c r="B52" s="249" t="s">
        <v>227</v>
      </c>
      <c r="C52" s="173" t="s">
        <v>33</v>
      </c>
      <c r="D52" s="250">
        <v>37500</v>
      </c>
    </row>
    <row r="53" spans="1:4" ht="15.6">
      <c r="A53" s="196">
        <v>43</v>
      </c>
      <c r="B53" s="249" t="s">
        <v>228</v>
      </c>
      <c r="C53" s="173" t="s">
        <v>229</v>
      </c>
      <c r="D53" s="250">
        <v>40000</v>
      </c>
    </row>
    <row r="54" spans="1:4" ht="15.6">
      <c r="A54" s="196">
        <v>44</v>
      </c>
      <c r="B54" s="249" t="s">
        <v>230</v>
      </c>
      <c r="C54" s="173" t="s">
        <v>33</v>
      </c>
      <c r="D54" s="250">
        <v>27900</v>
      </c>
    </row>
    <row r="55" spans="1:4" ht="15.6">
      <c r="A55" s="196">
        <v>45</v>
      </c>
      <c r="B55" s="249" t="s">
        <v>231</v>
      </c>
      <c r="C55" s="173" t="s">
        <v>33</v>
      </c>
      <c r="D55" s="250">
        <v>16900</v>
      </c>
    </row>
    <row r="56" spans="1:4" ht="15.6">
      <c r="A56" s="196">
        <v>46</v>
      </c>
      <c r="B56" s="249" t="s">
        <v>232</v>
      </c>
      <c r="C56" s="173" t="s">
        <v>14</v>
      </c>
      <c r="D56" s="250">
        <v>15000</v>
      </c>
    </row>
    <row r="57" spans="1:4" ht="15.6">
      <c r="A57" s="196">
        <v>47</v>
      </c>
      <c r="B57" s="249" t="s">
        <v>233</v>
      </c>
      <c r="C57" s="173" t="s">
        <v>33</v>
      </c>
      <c r="D57" s="250">
        <v>16600</v>
      </c>
    </row>
    <row r="58" spans="1:4" ht="15.6">
      <c r="A58" s="196">
        <v>48</v>
      </c>
      <c r="B58" s="249" t="s">
        <v>234</v>
      </c>
      <c r="C58" s="173" t="s">
        <v>33</v>
      </c>
      <c r="D58" s="250">
        <v>5075</v>
      </c>
    </row>
    <row r="59" spans="1:4" ht="15.6">
      <c r="A59" s="196">
        <v>49</v>
      </c>
      <c r="B59" s="249" t="s">
        <v>235</v>
      </c>
      <c r="C59" s="173" t="s">
        <v>33</v>
      </c>
      <c r="D59" s="250">
        <v>42704</v>
      </c>
    </row>
    <row r="60" spans="1:4" ht="15.6">
      <c r="A60" s="196">
        <v>50</v>
      </c>
      <c r="B60" s="249" t="s">
        <v>236</v>
      </c>
      <c r="C60" s="173" t="s">
        <v>33</v>
      </c>
      <c r="D60" s="250">
        <v>137000</v>
      </c>
    </row>
    <row r="61" spans="1:4" ht="15.6">
      <c r="A61" s="196">
        <v>51</v>
      </c>
      <c r="B61" s="254" t="s">
        <v>237</v>
      </c>
      <c r="C61" s="173" t="s">
        <v>229</v>
      </c>
      <c r="D61" s="255">
        <v>15000</v>
      </c>
    </row>
    <row r="62" spans="1:4" ht="15.6">
      <c r="A62" s="196">
        <v>52</v>
      </c>
      <c r="B62" s="254" t="s">
        <v>238</v>
      </c>
      <c r="C62" s="173" t="s">
        <v>204</v>
      </c>
      <c r="D62" s="250">
        <v>1569</v>
      </c>
    </row>
    <row r="63" spans="1:4" ht="15.6">
      <c r="A63" s="196">
        <v>53</v>
      </c>
      <c r="B63" s="254" t="s">
        <v>239</v>
      </c>
      <c r="C63" s="173" t="s">
        <v>204</v>
      </c>
      <c r="D63" s="250">
        <v>2506</v>
      </c>
    </row>
    <row r="64" spans="1:4" ht="15.6">
      <c r="A64" s="196">
        <v>54</v>
      </c>
      <c r="B64" s="254" t="s">
        <v>240</v>
      </c>
      <c r="C64" s="173" t="s">
        <v>204</v>
      </c>
      <c r="D64" s="250">
        <v>38400</v>
      </c>
    </row>
    <row r="65" spans="1:4" ht="15.6">
      <c r="A65" s="196">
        <v>55</v>
      </c>
      <c r="B65" s="249" t="s">
        <v>241</v>
      </c>
      <c r="C65" s="173" t="s">
        <v>204</v>
      </c>
      <c r="D65" s="250">
        <v>6149</v>
      </c>
    </row>
    <row r="66" spans="1:4" ht="15.6">
      <c r="A66" s="196">
        <v>56</v>
      </c>
      <c r="B66" s="249" t="s">
        <v>242</v>
      </c>
      <c r="C66" s="173" t="s">
        <v>204</v>
      </c>
      <c r="D66" s="250">
        <v>9900</v>
      </c>
    </row>
    <row r="67" spans="1:4" ht="15.6">
      <c r="A67" s="196">
        <v>57</v>
      </c>
      <c r="B67" s="249" t="s">
        <v>243</v>
      </c>
      <c r="C67" s="173" t="s">
        <v>204</v>
      </c>
      <c r="D67" s="250">
        <v>8600</v>
      </c>
    </row>
    <row r="68" spans="1:4" ht="15.6">
      <c r="A68" s="196">
        <v>58</v>
      </c>
      <c r="B68" s="249" t="s">
        <v>244</v>
      </c>
      <c r="C68" s="173" t="s">
        <v>204</v>
      </c>
      <c r="D68" s="250">
        <v>4990</v>
      </c>
    </row>
    <row r="69" spans="1:4" ht="15.6">
      <c r="A69" s="196">
        <v>59</v>
      </c>
      <c r="B69" s="249" t="s">
        <v>245</v>
      </c>
      <c r="C69" s="173" t="s">
        <v>204</v>
      </c>
      <c r="D69" s="250">
        <v>3729</v>
      </c>
    </row>
    <row r="70" spans="1:4" ht="15.6">
      <c r="A70" s="196">
        <v>60</v>
      </c>
      <c r="B70" s="249" t="s">
        <v>239</v>
      </c>
      <c r="C70" s="173" t="s">
        <v>204</v>
      </c>
      <c r="D70" s="250">
        <v>2410</v>
      </c>
    </row>
    <row r="71" spans="1:4" ht="15.6">
      <c r="A71" s="196">
        <v>61</v>
      </c>
      <c r="B71" s="249" t="s">
        <v>246</v>
      </c>
      <c r="C71" s="173" t="s">
        <v>204</v>
      </c>
      <c r="D71" s="250">
        <v>1883</v>
      </c>
    </row>
    <row r="72" spans="1:4" ht="15">
      <c r="A72" s="196">
        <v>62</v>
      </c>
      <c r="B72" s="251" t="s">
        <v>247</v>
      </c>
      <c r="C72" s="173" t="s">
        <v>33</v>
      </c>
      <c r="D72" s="250">
        <v>1490</v>
      </c>
    </row>
    <row r="73" spans="1:4" ht="15.6">
      <c r="A73" s="196">
        <v>63</v>
      </c>
      <c r="B73" s="249" t="s">
        <v>248</v>
      </c>
      <c r="C73" s="173" t="s">
        <v>33</v>
      </c>
      <c r="D73" s="250">
        <v>43900</v>
      </c>
    </row>
    <row r="74" spans="1:4" ht="15.6">
      <c r="A74" s="196">
        <v>64</v>
      </c>
      <c r="B74" s="249" t="s">
        <v>249</v>
      </c>
      <c r="C74" s="173" t="s">
        <v>33</v>
      </c>
      <c r="D74" s="250">
        <v>93000</v>
      </c>
    </row>
    <row r="75" spans="1:4" ht="15.6">
      <c r="A75" s="196">
        <v>65</v>
      </c>
      <c r="B75" s="249" t="s">
        <v>250</v>
      </c>
      <c r="C75" s="173" t="s">
        <v>33</v>
      </c>
      <c r="D75" s="250">
        <v>228900</v>
      </c>
    </row>
    <row r="76" spans="1:4" ht="15.6">
      <c r="A76" s="196">
        <v>66</v>
      </c>
      <c r="B76" s="249" t="s">
        <v>251</v>
      </c>
      <c r="C76" s="173" t="s">
        <v>33</v>
      </c>
      <c r="D76" s="250">
        <v>19000</v>
      </c>
    </row>
    <row r="77" spans="1:4" ht="15.6">
      <c r="A77" s="196">
        <v>67</v>
      </c>
      <c r="B77" s="249" t="s">
        <v>252</v>
      </c>
      <c r="C77" s="173" t="s">
        <v>184</v>
      </c>
      <c r="D77" s="250">
        <v>1490</v>
      </c>
    </row>
    <row r="78" spans="1:4" ht="15.6">
      <c r="A78" s="196">
        <v>68</v>
      </c>
      <c r="B78" s="249" t="s">
        <v>253</v>
      </c>
      <c r="C78" s="173" t="s">
        <v>229</v>
      </c>
      <c r="D78" s="250">
        <f>107997/3</f>
        <v>35999</v>
      </c>
    </row>
    <row r="79" spans="1:4" ht="15.6">
      <c r="A79" s="196">
        <v>69</v>
      </c>
      <c r="B79" s="249" t="s">
        <v>254</v>
      </c>
      <c r="C79" s="173" t="s">
        <v>33</v>
      </c>
      <c r="D79" s="250">
        <v>10900</v>
      </c>
    </row>
    <row r="80" spans="1:4" ht="15.6">
      <c r="A80" s="196">
        <v>70</v>
      </c>
      <c r="B80" s="249" t="s">
        <v>255</v>
      </c>
      <c r="C80" s="173" t="s">
        <v>33</v>
      </c>
      <c r="D80" s="250">
        <v>12900</v>
      </c>
    </row>
    <row r="81" spans="1:4" ht="15.6">
      <c r="A81" s="196">
        <v>71</v>
      </c>
      <c r="B81" s="249" t="s">
        <v>256</v>
      </c>
      <c r="C81" s="173" t="s">
        <v>95</v>
      </c>
      <c r="D81" s="250">
        <v>80000</v>
      </c>
    </row>
    <row r="82" spans="1:4" ht="15.6">
      <c r="A82" s="196">
        <v>72</v>
      </c>
      <c r="B82" s="251" t="s">
        <v>257</v>
      </c>
      <c r="C82" s="173" t="s">
        <v>258</v>
      </c>
      <c r="D82" s="252">
        <f>27500*1.15</f>
        <v>31624.999999999996</v>
      </c>
    </row>
    <row r="83" spans="1:4" ht="15.6">
      <c r="A83" s="196">
        <v>73</v>
      </c>
      <c r="B83" s="249" t="s">
        <v>259</v>
      </c>
      <c r="C83" s="173" t="s">
        <v>184</v>
      </c>
      <c r="D83" s="250">
        <v>1372</v>
      </c>
    </row>
    <row r="84" spans="1:4" ht="15.6">
      <c r="A84" s="196">
        <v>74</v>
      </c>
      <c r="B84" s="249" t="s">
        <v>260</v>
      </c>
      <c r="C84" s="173" t="s">
        <v>8</v>
      </c>
      <c r="D84" s="250">
        <v>6900</v>
      </c>
    </row>
    <row r="85" spans="1:4" ht="15.6">
      <c r="A85" s="196">
        <v>75</v>
      </c>
      <c r="B85" s="249" t="s">
        <v>261</v>
      </c>
      <c r="C85" s="173" t="s">
        <v>14</v>
      </c>
      <c r="D85" s="250">
        <v>28000</v>
      </c>
    </row>
    <row r="86" spans="1:4" ht="15.6">
      <c r="A86" s="196">
        <v>76</v>
      </c>
      <c r="B86" s="249" t="s">
        <v>262</v>
      </c>
      <c r="C86" s="173" t="s">
        <v>14</v>
      </c>
      <c r="D86" s="250">
        <v>26000</v>
      </c>
    </row>
    <row r="87" spans="1:4" ht="15.6">
      <c r="A87" s="196">
        <v>77</v>
      </c>
      <c r="B87" s="249" t="s">
        <v>263</v>
      </c>
      <c r="C87" s="173" t="s">
        <v>14</v>
      </c>
      <c r="D87" s="250">
        <v>32000</v>
      </c>
    </row>
    <row r="88" spans="1:4" ht="15.6">
      <c r="A88" s="196">
        <v>78</v>
      </c>
      <c r="B88" s="249" t="s">
        <v>264</v>
      </c>
      <c r="C88" s="173" t="s">
        <v>14</v>
      </c>
      <c r="D88" s="250">
        <v>94156</v>
      </c>
    </row>
    <row r="89" spans="1:4" ht="15.6">
      <c r="A89" s="196">
        <v>79</v>
      </c>
      <c r="B89" s="249" t="s">
        <v>265</v>
      </c>
      <c r="C89" s="173" t="s">
        <v>14</v>
      </c>
      <c r="D89" s="250">
        <v>125000</v>
      </c>
    </row>
    <row r="90" spans="1:4" ht="15.6">
      <c r="A90" s="196">
        <v>80</v>
      </c>
      <c r="B90" s="249" t="s">
        <v>266</v>
      </c>
      <c r="C90" s="173" t="s">
        <v>33</v>
      </c>
      <c r="D90" s="250">
        <v>40900</v>
      </c>
    </row>
    <row r="91" spans="1:4" ht="15.6">
      <c r="A91" s="196">
        <v>81</v>
      </c>
      <c r="B91" s="249" t="s">
        <v>267</v>
      </c>
      <c r="C91" s="173" t="s">
        <v>33</v>
      </c>
      <c r="D91" s="250">
        <v>45000</v>
      </c>
    </row>
    <row r="92" spans="1:4" ht="15">
      <c r="A92" s="196">
        <v>82</v>
      </c>
      <c r="B92" s="251" t="s">
        <v>268</v>
      </c>
      <c r="C92" s="173" t="s">
        <v>33</v>
      </c>
      <c r="D92" s="250">
        <v>18900</v>
      </c>
    </row>
    <row r="93" spans="1:4" ht="15">
      <c r="A93" s="196">
        <v>83</v>
      </c>
      <c r="B93" s="251" t="s">
        <v>269</v>
      </c>
      <c r="C93" s="173" t="s">
        <v>33</v>
      </c>
      <c r="D93" s="250">
        <v>1510</v>
      </c>
    </row>
    <row r="94" spans="1:4" ht="15">
      <c r="A94" s="196">
        <v>84</v>
      </c>
      <c r="B94" s="251" t="s">
        <v>270</v>
      </c>
      <c r="C94" s="173" t="s">
        <v>271</v>
      </c>
      <c r="D94" s="250">
        <v>8613</v>
      </c>
    </row>
    <row r="95" spans="1:4" ht="15">
      <c r="A95" s="196">
        <v>85</v>
      </c>
      <c r="B95" s="251" t="s">
        <v>272</v>
      </c>
      <c r="C95" s="173" t="s">
        <v>33</v>
      </c>
      <c r="D95" s="250">
        <v>23100</v>
      </c>
    </row>
    <row r="96" spans="1:4" ht="15">
      <c r="A96" s="196">
        <v>86</v>
      </c>
      <c r="B96" s="251" t="s">
        <v>273</v>
      </c>
      <c r="C96" s="173" t="s">
        <v>271</v>
      </c>
      <c r="D96" s="250">
        <f>42900/2</f>
        <v>21450</v>
      </c>
    </row>
    <row r="97" spans="1:4" ht="15">
      <c r="A97" s="196">
        <v>87</v>
      </c>
      <c r="B97" s="251" t="s">
        <v>274</v>
      </c>
      <c r="C97" s="173" t="s">
        <v>149</v>
      </c>
      <c r="D97" s="250">
        <v>12900</v>
      </c>
    </row>
    <row r="98" spans="1:4" ht="15.6">
      <c r="A98" s="196">
        <v>88</v>
      </c>
      <c r="B98" s="254" t="s">
        <v>275</v>
      </c>
      <c r="C98" s="173" t="s">
        <v>33</v>
      </c>
      <c r="D98" s="250">
        <v>9143</v>
      </c>
    </row>
    <row r="99" spans="1:4" ht="15.6">
      <c r="A99" s="196">
        <v>89</v>
      </c>
      <c r="B99" s="254" t="s">
        <v>276</v>
      </c>
      <c r="C99" s="173" t="s">
        <v>33</v>
      </c>
      <c r="D99" s="250">
        <v>779</v>
      </c>
    </row>
    <row r="100" spans="1:4" ht="15.6">
      <c r="A100" s="196">
        <v>90</v>
      </c>
      <c r="B100" s="254" t="s">
        <v>277</v>
      </c>
      <c r="C100" s="173" t="s">
        <v>33</v>
      </c>
      <c r="D100" s="250">
        <v>2450</v>
      </c>
    </row>
    <row r="101" spans="1:4" ht="15.6">
      <c r="A101" s="196">
        <v>91</v>
      </c>
      <c r="B101" s="254" t="s">
        <v>278</v>
      </c>
      <c r="C101" s="173" t="s">
        <v>33</v>
      </c>
      <c r="D101" s="250">
        <v>14430</v>
      </c>
    </row>
    <row r="102" spans="1:4" ht="15.6">
      <c r="A102" s="196">
        <v>92</v>
      </c>
      <c r="B102" s="254" t="s">
        <v>279</v>
      </c>
      <c r="C102" s="173" t="s">
        <v>33</v>
      </c>
      <c r="D102" s="250">
        <v>53920</v>
      </c>
    </row>
    <row r="103" spans="1:4" ht="15.6">
      <c r="A103" s="196">
        <v>93</v>
      </c>
      <c r="B103" s="254" t="s">
        <v>280</v>
      </c>
      <c r="C103" s="173" t="s">
        <v>33</v>
      </c>
      <c r="D103" s="250">
        <v>116600</v>
      </c>
    </row>
    <row r="104" spans="1:4" ht="15.6">
      <c r="A104" s="196">
        <v>94</v>
      </c>
      <c r="B104" s="254" t="s">
        <v>281</v>
      </c>
      <c r="C104" s="173" t="s">
        <v>33</v>
      </c>
      <c r="D104" s="250">
        <v>188699</v>
      </c>
    </row>
    <row r="105" spans="1:4" ht="15.6">
      <c r="A105" s="196">
        <v>95</v>
      </c>
      <c r="B105" s="254" t="s">
        <v>282</v>
      </c>
      <c r="C105" s="173" t="s">
        <v>33</v>
      </c>
      <c r="D105" s="250">
        <v>4031</v>
      </c>
    </row>
    <row r="106" spans="1:4" ht="15.6">
      <c r="A106" s="196">
        <v>96</v>
      </c>
      <c r="B106" s="254" t="s">
        <v>283</v>
      </c>
      <c r="C106" s="173" t="s">
        <v>33</v>
      </c>
      <c r="D106" s="250">
        <v>9340</v>
      </c>
    </row>
    <row r="107" spans="1:4" ht="15.6">
      <c r="A107" s="196">
        <v>97</v>
      </c>
      <c r="B107" s="254" t="s">
        <v>284</v>
      </c>
      <c r="C107" s="173" t="s">
        <v>33</v>
      </c>
      <c r="D107" s="250">
        <v>16190</v>
      </c>
    </row>
    <row r="108" spans="1:4" ht="15.6">
      <c r="A108" s="196">
        <v>98</v>
      </c>
      <c r="B108" s="249" t="s">
        <v>285</v>
      </c>
      <c r="C108" s="173" t="s">
        <v>33</v>
      </c>
      <c r="D108" s="250">
        <v>10490</v>
      </c>
    </row>
    <row r="109" spans="1:4" ht="15.6">
      <c r="A109" s="196">
        <v>99</v>
      </c>
      <c r="B109" s="249" t="s">
        <v>286</v>
      </c>
      <c r="C109" s="173" t="s">
        <v>33</v>
      </c>
      <c r="D109" s="250">
        <v>19501</v>
      </c>
    </row>
    <row r="110" spans="1:4" ht="15.6">
      <c r="A110" s="196">
        <v>100</v>
      </c>
      <c r="B110" s="249" t="s">
        <v>287</v>
      </c>
      <c r="C110" s="173" t="s">
        <v>33</v>
      </c>
      <c r="D110" s="250">
        <v>23900</v>
      </c>
    </row>
    <row r="111" spans="1:4" ht="15.6">
      <c r="A111" s="196">
        <v>101</v>
      </c>
      <c r="B111" s="249" t="s">
        <v>288</v>
      </c>
      <c r="C111" s="173" t="s">
        <v>33</v>
      </c>
      <c r="D111" s="250">
        <v>29500</v>
      </c>
    </row>
    <row r="112" spans="1:4" ht="15.6">
      <c r="A112" s="196">
        <v>102</v>
      </c>
      <c r="B112" s="249" t="s">
        <v>289</v>
      </c>
      <c r="C112" s="173" t="s">
        <v>33</v>
      </c>
      <c r="D112" s="250">
        <v>43750</v>
      </c>
    </row>
    <row r="113" spans="1:4" ht="15.6">
      <c r="A113" s="196">
        <v>103</v>
      </c>
      <c r="B113" s="249" t="s">
        <v>290</v>
      </c>
      <c r="C113" s="173" t="s">
        <v>33</v>
      </c>
      <c r="D113" s="250">
        <v>1600</v>
      </c>
    </row>
    <row r="114" spans="1:4" ht="15.6">
      <c r="A114" s="196">
        <v>104</v>
      </c>
      <c r="B114" s="249" t="s">
        <v>291</v>
      </c>
      <c r="C114" s="173" t="s">
        <v>33</v>
      </c>
      <c r="D114" s="250">
        <v>3500</v>
      </c>
    </row>
    <row r="115" spans="1:4" ht="15.6">
      <c r="A115" s="196">
        <v>105</v>
      </c>
      <c r="B115" s="249" t="s">
        <v>292</v>
      </c>
      <c r="C115" s="173" t="s">
        <v>33</v>
      </c>
      <c r="D115" s="250">
        <v>550</v>
      </c>
    </row>
    <row r="116" spans="1:4" ht="15.6">
      <c r="A116" s="196">
        <v>106</v>
      </c>
      <c r="B116" s="249" t="s">
        <v>293</v>
      </c>
      <c r="C116" s="173" t="s">
        <v>33</v>
      </c>
      <c r="D116" s="250">
        <v>1390</v>
      </c>
    </row>
    <row r="117" spans="1:4" ht="15.6">
      <c r="A117" s="196">
        <v>107</v>
      </c>
      <c r="B117" s="249" t="s">
        <v>294</v>
      </c>
      <c r="C117" s="173" t="s">
        <v>33</v>
      </c>
      <c r="D117" s="250">
        <v>247819</v>
      </c>
    </row>
    <row r="118" spans="1:4" ht="15.6">
      <c r="A118" s="196">
        <v>108</v>
      </c>
      <c r="B118" s="249" t="s">
        <v>295</v>
      </c>
      <c r="C118" s="173" t="s">
        <v>229</v>
      </c>
      <c r="D118" s="250">
        <v>1400</v>
      </c>
    </row>
    <row r="119" spans="1:4" ht="15.6">
      <c r="A119" s="196">
        <v>109</v>
      </c>
      <c r="B119" s="249" t="s">
        <v>296</v>
      </c>
      <c r="C119" s="173" t="s">
        <v>8</v>
      </c>
      <c r="D119" s="250">
        <v>8606</v>
      </c>
    </row>
    <row r="120" spans="1:4" ht="15.6">
      <c r="A120" s="196">
        <v>110</v>
      </c>
      <c r="B120" s="249" t="s">
        <v>297</v>
      </c>
      <c r="C120" s="173" t="s">
        <v>33</v>
      </c>
      <c r="D120" s="250">
        <v>9300</v>
      </c>
    </row>
    <row r="121" spans="1:4" ht="15.6">
      <c r="A121" s="196">
        <v>111</v>
      </c>
      <c r="B121" s="249" t="s">
        <v>298</v>
      </c>
      <c r="C121" s="173" t="s">
        <v>33</v>
      </c>
      <c r="D121" s="250">
        <v>8500</v>
      </c>
    </row>
    <row r="122" spans="1:4" ht="15">
      <c r="A122" s="196">
        <v>112</v>
      </c>
      <c r="B122" s="251" t="s">
        <v>299</v>
      </c>
      <c r="C122" s="173" t="s">
        <v>33</v>
      </c>
      <c r="D122" s="250">
        <v>4390</v>
      </c>
    </row>
    <row r="123" spans="1:4" ht="15">
      <c r="A123" s="196">
        <v>113</v>
      </c>
      <c r="B123" s="251" t="s">
        <v>300</v>
      </c>
      <c r="C123" s="173" t="s">
        <v>33</v>
      </c>
      <c r="D123" s="250">
        <v>1449</v>
      </c>
    </row>
    <row r="124" spans="1:4" ht="30.6">
      <c r="A124" s="196">
        <v>114</v>
      </c>
      <c r="B124" s="249" t="s">
        <v>301</v>
      </c>
      <c r="C124" s="173" t="s">
        <v>93</v>
      </c>
      <c r="D124" s="250">
        <v>55352</v>
      </c>
    </row>
    <row r="125" spans="1:4" ht="30.6">
      <c r="A125" s="196">
        <v>115</v>
      </c>
      <c r="B125" s="249" t="s">
        <v>302</v>
      </c>
      <c r="C125" s="173" t="s">
        <v>33</v>
      </c>
      <c r="D125" s="250">
        <v>2050</v>
      </c>
    </row>
    <row r="126" spans="1:4" ht="15.6">
      <c r="A126" s="196">
        <v>116</v>
      </c>
      <c r="B126" s="249" t="s">
        <v>303</v>
      </c>
      <c r="C126" s="173" t="s">
        <v>33</v>
      </c>
      <c r="D126" s="250">
        <v>2050</v>
      </c>
    </row>
    <row r="127" spans="1:4" ht="15.6">
      <c r="A127" s="196">
        <v>117</v>
      </c>
      <c r="B127" s="249" t="s">
        <v>304</v>
      </c>
      <c r="C127" s="173" t="s">
        <v>190</v>
      </c>
      <c r="D127" s="250">
        <v>35000</v>
      </c>
    </row>
    <row r="128" spans="1:4" ht="15.6">
      <c r="A128" s="196">
        <v>118</v>
      </c>
      <c r="B128" s="249" t="s">
        <v>305</v>
      </c>
      <c r="C128" s="173" t="s">
        <v>184</v>
      </c>
      <c r="D128" s="250">
        <v>16000</v>
      </c>
    </row>
    <row r="129" spans="1:4" ht="15.6">
      <c r="A129" s="196">
        <v>119</v>
      </c>
      <c r="B129" s="249" t="s">
        <v>306</v>
      </c>
      <c r="C129" s="173" t="s">
        <v>33</v>
      </c>
      <c r="D129" s="250">
        <v>5500</v>
      </c>
    </row>
    <row r="130" spans="1:4" ht="15.6">
      <c r="A130" s="196">
        <v>120</v>
      </c>
      <c r="B130" s="249" t="s">
        <v>307</v>
      </c>
      <c r="C130" s="173" t="s">
        <v>33</v>
      </c>
      <c r="D130" s="250">
        <v>46100</v>
      </c>
    </row>
    <row r="131" spans="1:4" ht="15.6">
      <c r="A131" s="196">
        <v>121</v>
      </c>
      <c r="B131" s="249" t="s">
        <v>308</v>
      </c>
      <c r="C131" s="173" t="s">
        <v>33</v>
      </c>
      <c r="D131" s="250">
        <v>1100000</v>
      </c>
    </row>
    <row r="132" spans="1:4" ht="15.6">
      <c r="A132" s="196">
        <v>122</v>
      </c>
      <c r="B132" s="249" t="s">
        <v>309</v>
      </c>
      <c r="C132" s="173" t="s">
        <v>190</v>
      </c>
      <c r="D132" s="250">
        <v>49900</v>
      </c>
    </row>
    <row r="133" spans="1:4" ht="15.6">
      <c r="A133" s="196">
        <v>123</v>
      </c>
      <c r="B133" s="249" t="s">
        <v>310</v>
      </c>
      <c r="C133" s="173" t="s">
        <v>149</v>
      </c>
      <c r="D133" s="250">
        <v>46243</v>
      </c>
    </row>
    <row r="134" spans="1:4" ht="15.6">
      <c r="A134" s="196">
        <v>124</v>
      </c>
      <c r="B134" s="251" t="s">
        <v>311</v>
      </c>
      <c r="C134" s="173" t="s">
        <v>184</v>
      </c>
      <c r="D134" s="252">
        <v>4450</v>
      </c>
    </row>
    <row r="135" spans="1:4" ht="15.6">
      <c r="A135" s="196">
        <v>125</v>
      </c>
      <c r="B135" s="249" t="s">
        <v>312</v>
      </c>
      <c r="C135" s="173" t="s">
        <v>313</v>
      </c>
      <c r="D135" s="250">
        <v>27600</v>
      </c>
    </row>
    <row r="136" spans="1:4" ht="15.6">
      <c r="A136" s="196">
        <v>126</v>
      </c>
      <c r="B136" s="249" t="s">
        <v>314</v>
      </c>
      <c r="C136" s="173" t="s">
        <v>315</v>
      </c>
      <c r="D136" s="250">
        <v>19500</v>
      </c>
    </row>
    <row r="137" spans="1:4" ht="15.6">
      <c r="A137" s="196">
        <v>127</v>
      </c>
      <c r="B137" s="249" t="s">
        <v>316</v>
      </c>
      <c r="C137" s="173" t="s">
        <v>317</v>
      </c>
      <c r="D137" s="250">
        <v>60000</v>
      </c>
    </row>
    <row r="138" spans="1:4" ht="15.6">
      <c r="A138" s="196">
        <v>128</v>
      </c>
      <c r="B138" s="251" t="s">
        <v>318</v>
      </c>
      <c r="C138" s="173" t="s">
        <v>33</v>
      </c>
      <c r="D138" s="252">
        <v>653900</v>
      </c>
    </row>
    <row r="139" spans="1:4" ht="15.6">
      <c r="A139" s="196">
        <v>129</v>
      </c>
      <c r="B139" s="251" t="s">
        <v>319</v>
      </c>
      <c r="C139" s="173" t="s">
        <v>33</v>
      </c>
      <c r="D139" s="252">
        <v>390000</v>
      </c>
    </row>
    <row r="140" spans="1:4" ht="15.6">
      <c r="A140" s="196">
        <v>130</v>
      </c>
      <c r="B140" s="249" t="s">
        <v>320</v>
      </c>
      <c r="C140" s="173" t="s">
        <v>149</v>
      </c>
      <c r="D140" s="250">
        <v>1500</v>
      </c>
    </row>
    <row r="141" spans="1:4" ht="15.6">
      <c r="A141" s="196">
        <v>131</v>
      </c>
      <c r="B141" s="249" t="s">
        <v>321</v>
      </c>
      <c r="C141" s="173" t="s">
        <v>184</v>
      </c>
      <c r="D141" s="250">
        <v>1415</v>
      </c>
    </row>
    <row r="142" spans="1:4" ht="15.6">
      <c r="A142" s="196">
        <v>132</v>
      </c>
      <c r="B142" s="249" t="s">
        <v>322</v>
      </c>
      <c r="C142" s="173" t="s">
        <v>33</v>
      </c>
      <c r="D142" s="250">
        <v>1002</v>
      </c>
    </row>
    <row r="143" spans="1:4" ht="15.6">
      <c r="A143" s="196">
        <v>133</v>
      </c>
      <c r="B143" s="249" t="s">
        <v>323</v>
      </c>
      <c r="C143" s="173" t="s">
        <v>204</v>
      </c>
      <c r="D143" s="250">
        <v>26990</v>
      </c>
    </row>
    <row r="144" spans="1:4" ht="15.6">
      <c r="A144" s="196">
        <v>134</v>
      </c>
      <c r="B144" s="249" t="s">
        <v>324</v>
      </c>
      <c r="C144" s="173" t="s">
        <v>184</v>
      </c>
      <c r="D144" s="250">
        <v>1395</v>
      </c>
    </row>
    <row r="145" spans="1:4" ht="15.6">
      <c r="A145" s="196">
        <v>135</v>
      </c>
      <c r="B145" s="249" t="s">
        <v>325</v>
      </c>
      <c r="C145" s="173" t="s">
        <v>14</v>
      </c>
      <c r="D145" s="250">
        <v>49900</v>
      </c>
    </row>
    <row r="146" spans="1:4" ht="15.6">
      <c r="A146" s="196">
        <v>136</v>
      </c>
      <c r="B146" s="249" t="s">
        <v>326</v>
      </c>
      <c r="C146" s="173" t="s">
        <v>33</v>
      </c>
      <c r="D146" s="250">
        <v>4500</v>
      </c>
    </row>
    <row r="147" spans="1:4" ht="15.6">
      <c r="A147" s="196">
        <v>137</v>
      </c>
      <c r="B147" s="249" t="s">
        <v>327</v>
      </c>
      <c r="C147" s="173" t="s">
        <v>33</v>
      </c>
      <c r="D147" s="250">
        <v>15000</v>
      </c>
    </row>
    <row r="148" spans="1:4" ht="15.6">
      <c r="A148" s="196">
        <v>138</v>
      </c>
      <c r="B148" s="249" t="s">
        <v>328</v>
      </c>
      <c r="C148" s="173" t="s">
        <v>329</v>
      </c>
      <c r="D148" s="250">
        <v>45000</v>
      </c>
    </row>
    <row r="149" spans="1:4" ht="15.6">
      <c r="A149" s="196">
        <v>139</v>
      </c>
      <c r="B149" s="249" t="s">
        <v>330</v>
      </c>
      <c r="C149" s="173" t="s">
        <v>33</v>
      </c>
      <c r="D149" s="250">
        <v>138900</v>
      </c>
    </row>
    <row r="150" spans="1:4" ht="15.6">
      <c r="A150" s="196">
        <v>140</v>
      </c>
      <c r="B150" s="249" t="s">
        <v>331</v>
      </c>
      <c r="C150" s="173" t="s">
        <v>33</v>
      </c>
      <c r="D150" s="250">
        <v>253200</v>
      </c>
    </row>
    <row r="151" spans="1:4" ht="15.6">
      <c r="A151" s="196">
        <v>141</v>
      </c>
      <c r="B151" s="249" t="s">
        <v>332</v>
      </c>
      <c r="C151" s="173" t="s">
        <v>33</v>
      </c>
      <c r="D151" s="250">
        <v>241600</v>
      </c>
    </row>
    <row r="152" spans="1:4" ht="15.6">
      <c r="A152" s="196">
        <v>142</v>
      </c>
      <c r="B152" s="249" t="s">
        <v>333</v>
      </c>
      <c r="C152" s="173" t="s">
        <v>33</v>
      </c>
      <c r="D152" s="250">
        <v>56000</v>
      </c>
    </row>
    <row r="153" spans="1:4" ht="15.6">
      <c r="A153" s="196">
        <v>143</v>
      </c>
      <c r="B153" s="249" t="s">
        <v>334</v>
      </c>
      <c r="C153" s="173" t="s">
        <v>33</v>
      </c>
      <c r="D153" s="250">
        <v>12000</v>
      </c>
    </row>
    <row r="154" spans="1:4" ht="15.6">
      <c r="A154" s="196">
        <v>144</v>
      </c>
      <c r="B154" s="249" t="s">
        <v>335</v>
      </c>
      <c r="C154" s="173" t="s">
        <v>33</v>
      </c>
      <c r="D154" s="250">
        <v>250000</v>
      </c>
    </row>
    <row r="155" spans="1:4" ht="15.6">
      <c r="A155" s="196">
        <v>145</v>
      </c>
      <c r="B155" s="249" t="s">
        <v>336</v>
      </c>
      <c r="C155" s="173" t="s">
        <v>33</v>
      </c>
      <c r="D155" s="250">
        <v>100000</v>
      </c>
    </row>
    <row r="156" spans="1:4" ht="15.6">
      <c r="A156" s="196">
        <v>146</v>
      </c>
      <c r="B156" s="249" t="s">
        <v>337</v>
      </c>
      <c r="C156" s="173" t="s">
        <v>200</v>
      </c>
      <c r="D156" s="250">
        <v>5947</v>
      </c>
    </row>
    <row r="157" spans="1:4" ht="15.6">
      <c r="A157" s="196">
        <v>147</v>
      </c>
      <c r="B157" s="249" t="s">
        <v>338</v>
      </c>
      <c r="C157" s="173" t="s">
        <v>33</v>
      </c>
      <c r="D157" s="250">
        <v>38900</v>
      </c>
    </row>
    <row r="158" spans="1:4" ht="15.6">
      <c r="A158" s="196">
        <v>148</v>
      </c>
      <c r="B158" s="249" t="s">
        <v>339</v>
      </c>
      <c r="C158" s="173" t="s">
        <v>33</v>
      </c>
      <c r="D158" s="250">
        <v>1650</v>
      </c>
    </row>
    <row r="159" spans="1:4" ht="15.6">
      <c r="A159" s="196">
        <v>149</v>
      </c>
      <c r="B159" s="249" t="s">
        <v>340</v>
      </c>
      <c r="C159" s="173" t="s">
        <v>14</v>
      </c>
      <c r="D159" s="250">
        <v>185000</v>
      </c>
    </row>
    <row r="160" spans="1:4" ht="15.6">
      <c r="A160" s="196">
        <v>150</v>
      </c>
      <c r="B160" s="249" t="s">
        <v>341</v>
      </c>
      <c r="C160" s="173" t="s">
        <v>14</v>
      </c>
      <c r="D160" s="250">
        <v>13000</v>
      </c>
    </row>
    <row r="161" spans="1:4" ht="15.6">
      <c r="A161" s="196">
        <v>151</v>
      </c>
      <c r="B161" s="249" t="s">
        <v>342</v>
      </c>
      <c r="C161" s="173" t="s">
        <v>14</v>
      </c>
      <c r="D161" s="250">
        <v>63100</v>
      </c>
    </row>
    <row r="162" spans="1:4" ht="30.6">
      <c r="A162" s="196">
        <v>152</v>
      </c>
      <c r="B162" s="249" t="s">
        <v>343</v>
      </c>
      <c r="C162" s="173" t="str">
        <f>+C161</f>
        <v>M2</v>
      </c>
      <c r="D162" s="250">
        <v>24000</v>
      </c>
    </row>
    <row r="163" spans="1:4" ht="30.6">
      <c r="A163" s="196">
        <v>153</v>
      </c>
      <c r="B163" s="249" t="s">
        <v>344</v>
      </c>
      <c r="C163" s="173" t="s">
        <v>33</v>
      </c>
      <c r="D163" s="250">
        <v>36000</v>
      </c>
    </row>
    <row r="164" spans="1:4" ht="15.6">
      <c r="A164" s="196">
        <v>154</v>
      </c>
      <c r="B164" s="249" t="s">
        <v>345</v>
      </c>
      <c r="C164" s="173" t="s">
        <v>33</v>
      </c>
      <c r="D164" s="250">
        <v>80000</v>
      </c>
    </row>
    <row r="165" spans="1:4" ht="15.6">
      <c r="A165" s="196">
        <v>155</v>
      </c>
      <c r="B165" s="249" t="s">
        <v>346</v>
      </c>
      <c r="C165" s="173" t="s">
        <v>33</v>
      </c>
      <c r="D165" s="250">
        <v>83500</v>
      </c>
    </row>
    <row r="166" spans="1:4" ht="15.6">
      <c r="A166" s="196">
        <v>156</v>
      </c>
      <c r="B166" s="249" t="s">
        <v>347</v>
      </c>
      <c r="C166" s="173" t="s">
        <v>33</v>
      </c>
      <c r="D166" s="250">
        <v>149500</v>
      </c>
    </row>
    <row r="167" spans="1:4" ht="15.6">
      <c r="A167" s="196">
        <v>157</v>
      </c>
      <c r="B167" s="249" t="s">
        <v>348</v>
      </c>
      <c r="C167" s="173" t="s">
        <v>33</v>
      </c>
      <c r="D167" s="250">
        <v>85900</v>
      </c>
    </row>
    <row r="168" spans="1:4" ht="30.6">
      <c r="A168" s="196">
        <v>158</v>
      </c>
      <c r="B168" s="249" t="s">
        <v>349</v>
      </c>
      <c r="C168" s="173" t="s">
        <v>33</v>
      </c>
      <c r="D168" s="250">
        <v>147900</v>
      </c>
    </row>
    <row r="169" spans="1:4" ht="15.6">
      <c r="A169" s="196">
        <v>159</v>
      </c>
      <c r="B169" s="249" t="s">
        <v>350</v>
      </c>
      <c r="C169" s="173" t="s">
        <v>33</v>
      </c>
      <c r="D169" s="250">
        <v>18000</v>
      </c>
    </row>
    <row r="170" spans="1:4" ht="15.6">
      <c r="A170" s="196">
        <v>160</v>
      </c>
      <c r="B170" s="249" t="s">
        <v>351</v>
      </c>
      <c r="C170" s="173" t="s">
        <v>33</v>
      </c>
      <c r="D170" s="250">
        <v>36000</v>
      </c>
    </row>
    <row r="171" spans="1:4" ht="15.6">
      <c r="A171" s="196">
        <v>161</v>
      </c>
      <c r="B171" s="249" t="s">
        <v>352</v>
      </c>
      <c r="C171" s="173" t="s">
        <v>200</v>
      </c>
      <c r="D171" s="250">
        <v>5950</v>
      </c>
    </row>
    <row r="172" spans="1:4" ht="15.6">
      <c r="A172" s="196">
        <v>162</v>
      </c>
      <c r="B172" s="249" t="s">
        <v>353</v>
      </c>
      <c r="C172" s="173" t="s">
        <v>33</v>
      </c>
      <c r="D172" s="250">
        <v>1250</v>
      </c>
    </row>
    <row r="173" spans="1:4" ht="15.6">
      <c r="A173" s="196">
        <v>163</v>
      </c>
      <c r="B173" s="249" t="s">
        <v>354</v>
      </c>
      <c r="C173" s="173" t="s">
        <v>149</v>
      </c>
      <c r="D173" s="250">
        <v>35000</v>
      </c>
    </row>
    <row r="174" spans="1:4" ht="15">
      <c r="A174" s="196">
        <v>164</v>
      </c>
      <c r="B174" s="251" t="s">
        <v>355</v>
      </c>
      <c r="C174" s="173" t="s">
        <v>188</v>
      </c>
      <c r="D174" s="250">
        <v>38400</v>
      </c>
    </row>
    <row r="175" spans="1:4" ht="15.6">
      <c r="A175" s="196">
        <v>165</v>
      </c>
      <c r="B175" s="249" t="s">
        <v>356</v>
      </c>
      <c r="C175" s="173" t="s">
        <v>33</v>
      </c>
      <c r="D175" s="250">
        <v>53900</v>
      </c>
    </row>
    <row r="176" spans="1:4" ht="15.6">
      <c r="A176" s="196">
        <v>166</v>
      </c>
      <c r="B176" s="249" t="s">
        <v>357</v>
      </c>
      <c r="C176" s="173" t="s">
        <v>33</v>
      </c>
      <c r="D176" s="250">
        <v>489000</v>
      </c>
    </row>
    <row r="177" spans="1:4" ht="15.6">
      <c r="A177" s="196">
        <v>167</v>
      </c>
      <c r="B177" s="249" t="s">
        <v>358</v>
      </c>
      <c r="C177" s="173" t="str">
        <f>+C176</f>
        <v>UN.</v>
      </c>
      <c r="D177" s="250">
        <v>74900</v>
      </c>
    </row>
    <row r="178" spans="1:4" ht="15.6">
      <c r="A178" s="196">
        <v>168</v>
      </c>
      <c r="B178" s="249" t="s">
        <v>359</v>
      </c>
      <c r="C178" s="173" t="s">
        <v>360</v>
      </c>
      <c r="D178" s="250">
        <v>28099</v>
      </c>
    </row>
    <row r="179" spans="1:4" ht="15.6">
      <c r="A179" s="196">
        <v>169</v>
      </c>
      <c r="B179" s="249" t="s">
        <v>361</v>
      </c>
      <c r="C179" s="173" t="s">
        <v>14</v>
      </c>
      <c r="D179" s="256">
        <v>19193.3</v>
      </c>
    </row>
    <row r="180" spans="1:4" ht="30.6">
      <c r="A180" s="196">
        <v>170</v>
      </c>
      <c r="B180" s="249" t="s">
        <v>362</v>
      </c>
      <c r="C180" s="173" t="s">
        <v>14</v>
      </c>
      <c r="D180" s="256">
        <v>9500</v>
      </c>
    </row>
    <row r="181" spans="1:4" ht="15.6">
      <c r="A181" s="196">
        <v>171</v>
      </c>
      <c r="B181" s="249" t="s">
        <v>363</v>
      </c>
      <c r="C181" s="173" t="s">
        <v>14</v>
      </c>
      <c r="D181" s="256">
        <v>135000</v>
      </c>
    </row>
    <row r="182" spans="1:4" ht="15">
      <c r="A182" s="196">
        <v>172</v>
      </c>
      <c r="B182" s="251" t="s">
        <v>364</v>
      </c>
      <c r="C182" s="173" t="s">
        <v>14</v>
      </c>
      <c r="D182" s="250">
        <v>6500</v>
      </c>
    </row>
    <row r="183" spans="1:4" ht="15.6">
      <c r="A183" s="196">
        <v>173</v>
      </c>
      <c r="B183" s="249" t="s">
        <v>365</v>
      </c>
      <c r="C183" s="173" t="s">
        <v>229</v>
      </c>
      <c r="D183" s="250">
        <v>1650</v>
      </c>
    </row>
    <row r="184" spans="1:4" ht="15.6">
      <c r="A184" s="196">
        <v>174</v>
      </c>
      <c r="B184" s="249" t="s">
        <v>366</v>
      </c>
      <c r="C184" s="173" t="s">
        <v>33</v>
      </c>
      <c r="D184" s="250">
        <v>130000</v>
      </c>
    </row>
    <row r="185" spans="1:4" ht="30.6">
      <c r="A185" s="196">
        <v>175</v>
      </c>
      <c r="B185" s="249" t="s">
        <v>367</v>
      </c>
      <c r="C185" s="173" t="s">
        <v>14</v>
      </c>
      <c r="D185" s="250">
        <v>26190</v>
      </c>
    </row>
    <row r="186" spans="1:4" ht="30">
      <c r="A186" s="196">
        <v>176</v>
      </c>
      <c r="B186" s="251" t="s">
        <v>368</v>
      </c>
      <c r="C186" s="173" t="s">
        <v>369</v>
      </c>
      <c r="D186" s="252">
        <v>3500</v>
      </c>
    </row>
    <row r="187" spans="1:4" ht="15.6">
      <c r="A187" s="196">
        <v>177</v>
      </c>
      <c r="B187" s="251" t="s">
        <v>370</v>
      </c>
      <c r="C187" s="173" t="s">
        <v>188</v>
      </c>
      <c r="D187" s="252">
        <v>16900</v>
      </c>
    </row>
    <row r="188" spans="1:4" ht="15.6">
      <c r="A188" s="196">
        <v>178</v>
      </c>
      <c r="B188" s="251" t="s">
        <v>371</v>
      </c>
      <c r="C188" s="173" t="s">
        <v>216</v>
      </c>
      <c r="D188" s="252">
        <f>340000/6</f>
        <v>56666.666666666664</v>
      </c>
    </row>
    <row r="189" spans="1:4" ht="15.6">
      <c r="A189" s="196">
        <v>179</v>
      </c>
      <c r="B189" s="251" t="s">
        <v>372</v>
      </c>
      <c r="C189" s="173" t="s">
        <v>216</v>
      </c>
      <c r="D189" s="252">
        <v>60000</v>
      </c>
    </row>
    <row r="190" spans="1:4" ht="15.6">
      <c r="A190" s="196">
        <v>180</v>
      </c>
      <c r="B190" s="251" t="s">
        <v>373</v>
      </c>
      <c r="C190" s="173" t="s">
        <v>216</v>
      </c>
      <c r="D190" s="252">
        <v>65000</v>
      </c>
    </row>
    <row r="191" spans="1:4" ht="15.6">
      <c r="A191" s="196">
        <v>181</v>
      </c>
      <c r="B191" s="251" t="s">
        <v>374</v>
      </c>
      <c r="C191" s="173" t="s">
        <v>197</v>
      </c>
      <c r="D191" s="252">
        <v>50000</v>
      </c>
    </row>
    <row r="192" spans="1:4" ht="30">
      <c r="A192" s="196">
        <v>182</v>
      </c>
      <c r="B192" s="251" t="s">
        <v>368</v>
      </c>
      <c r="C192" s="173" t="s">
        <v>369</v>
      </c>
      <c r="D192" s="252">
        <v>3500</v>
      </c>
    </row>
    <row r="193" spans="1:4" ht="15.6">
      <c r="A193" s="196">
        <v>183</v>
      </c>
      <c r="B193" s="251" t="s">
        <v>375</v>
      </c>
      <c r="C193" s="173" t="s">
        <v>14</v>
      </c>
      <c r="D193" s="252">
        <v>1100000</v>
      </c>
    </row>
    <row r="194" spans="1:4" ht="15.6">
      <c r="A194" s="196">
        <v>184</v>
      </c>
      <c r="B194" s="251" t="s">
        <v>376</v>
      </c>
      <c r="C194" s="173" t="s">
        <v>188</v>
      </c>
      <c r="D194" s="252">
        <v>102900</v>
      </c>
    </row>
    <row r="195" spans="1:4" ht="15.6">
      <c r="A195" s="196">
        <v>185</v>
      </c>
      <c r="B195" s="251" t="s">
        <v>377</v>
      </c>
      <c r="C195" s="173" t="s">
        <v>33</v>
      </c>
      <c r="D195" s="252">
        <v>282000</v>
      </c>
    </row>
    <row r="196" spans="1:4" ht="15.6">
      <c r="A196" s="196">
        <v>186</v>
      </c>
      <c r="B196" s="249" t="s">
        <v>378</v>
      </c>
      <c r="C196" s="173" t="s">
        <v>33</v>
      </c>
      <c r="D196" s="250">
        <v>1350000</v>
      </c>
    </row>
    <row r="197" spans="1:4" ht="15.6">
      <c r="A197" s="196">
        <v>187</v>
      </c>
      <c r="B197" s="249" t="s">
        <v>379</v>
      </c>
      <c r="C197" s="173" t="s">
        <v>8</v>
      </c>
      <c r="D197" s="250">
        <v>5796</v>
      </c>
    </row>
    <row r="198" spans="1:4" ht="15.6">
      <c r="A198" s="196">
        <v>188</v>
      </c>
      <c r="B198" s="249" t="s">
        <v>380</v>
      </c>
      <c r="C198" s="173" t="s">
        <v>33</v>
      </c>
      <c r="D198" s="250">
        <v>256900</v>
      </c>
    </row>
    <row r="199" spans="1:4" ht="15.6">
      <c r="A199" s="196">
        <v>189</v>
      </c>
      <c r="B199" s="249" t="s">
        <v>381</v>
      </c>
      <c r="C199" s="173" t="s">
        <v>33</v>
      </c>
      <c r="D199" s="250">
        <v>25400</v>
      </c>
    </row>
    <row r="200" spans="1:4" ht="15.6">
      <c r="A200" s="196">
        <v>190</v>
      </c>
      <c r="B200" s="249" t="s">
        <v>382</v>
      </c>
      <c r="C200" s="173" t="s">
        <v>33</v>
      </c>
      <c r="D200" s="250">
        <v>27400</v>
      </c>
    </row>
    <row r="201" spans="1:4" ht="45.6">
      <c r="A201" s="196">
        <v>191</v>
      </c>
      <c r="B201" s="249" t="s">
        <v>383</v>
      </c>
      <c r="C201" s="173" t="s">
        <v>33</v>
      </c>
      <c r="D201" s="250">
        <v>708500</v>
      </c>
    </row>
    <row r="202" spans="1:4" ht="15.6">
      <c r="A202" s="196">
        <v>192</v>
      </c>
      <c r="B202" s="249" t="s">
        <v>384</v>
      </c>
      <c r="C202" s="173" t="s">
        <v>33</v>
      </c>
      <c r="D202" s="250">
        <v>11900</v>
      </c>
    </row>
    <row r="203" spans="1:4" ht="15">
      <c r="A203" s="196">
        <v>193</v>
      </c>
      <c r="B203" s="251" t="s">
        <v>385</v>
      </c>
      <c r="C203" s="173" t="s">
        <v>184</v>
      </c>
      <c r="D203" s="250">
        <v>1601</v>
      </c>
    </row>
    <row r="204" spans="1:4" ht="15">
      <c r="A204" s="196">
        <v>194</v>
      </c>
      <c r="B204" s="251" t="s">
        <v>386</v>
      </c>
      <c r="C204" s="173" t="s">
        <v>188</v>
      </c>
      <c r="D204" s="250">
        <v>90900</v>
      </c>
    </row>
    <row r="205" spans="1:4" ht="15">
      <c r="A205" s="196">
        <v>195</v>
      </c>
      <c r="B205" s="251" t="s">
        <v>387</v>
      </c>
      <c r="C205" s="173" t="s">
        <v>229</v>
      </c>
      <c r="D205" s="250">
        <v>48592</v>
      </c>
    </row>
    <row r="206" spans="1:4" ht="15">
      <c r="A206" s="196">
        <v>196</v>
      </c>
      <c r="B206" s="251" t="s">
        <v>388</v>
      </c>
      <c r="C206" s="173" t="s">
        <v>229</v>
      </c>
      <c r="D206" s="250">
        <f>169200/6</f>
        <v>28200</v>
      </c>
    </row>
    <row r="207" spans="1:4" ht="15.6">
      <c r="A207" s="196">
        <v>197</v>
      </c>
      <c r="B207" s="249" t="s">
        <v>389</v>
      </c>
      <c r="C207" s="173" t="s">
        <v>33</v>
      </c>
      <c r="D207" s="250">
        <v>26600</v>
      </c>
    </row>
    <row r="208" spans="1:4" ht="30">
      <c r="A208" s="196">
        <v>198</v>
      </c>
      <c r="B208" s="251" t="s">
        <v>390</v>
      </c>
      <c r="C208" s="173" t="s">
        <v>188</v>
      </c>
      <c r="D208" s="252">
        <v>73180</v>
      </c>
    </row>
    <row r="209" spans="1:4" ht="30">
      <c r="A209" s="196">
        <v>199</v>
      </c>
      <c r="B209" s="251" t="s">
        <v>391</v>
      </c>
      <c r="C209" s="173" t="s">
        <v>188</v>
      </c>
      <c r="D209" s="252">
        <v>200900</v>
      </c>
    </row>
    <row r="210" spans="1:4" ht="15.6">
      <c r="A210" s="196">
        <v>200</v>
      </c>
      <c r="B210" s="251" t="s">
        <v>392</v>
      </c>
      <c r="C210" s="173" t="s">
        <v>188</v>
      </c>
      <c r="D210" s="252">
        <v>179225</v>
      </c>
    </row>
    <row r="211" spans="1:4" ht="15.6">
      <c r="A211" s="196">
        <v>201</v>
      </c>
      <c r="B211" s="251" t="s">
        <v>393</v>
      </c>
      <c r="C211" s="173" t="s">
        <v>188</v>
      </c>
      <c r="D211" s="252">
        <v>37980</v>
      </c>
    </row>
    <row r="212" spans="1:4" ht="15.6">
      <c r="A212" s="196">
        <v>202</v>
      </c>
      <c r="B212" s="251" t="s">
        <v>394</v>
      </c>
      <c r="C212" s="173" t="s">
        <v>188</v>
      </c>
      <c r="D212" s="252">
        <v>50900</v>
      </c>
    </row>
    <row r="213" spans="1:4" ht="15.6">
      <c r="A213" s="196">
        <v>203</v>
      </c>
      <c r="B213" s="251" t="s">
        <v>395</v>
      </c>
      <c r="C213" s="173" t="s">
        <v>188</v>
      </c>
      <c r="D213" s="252">
        <v>96900</v>
      </c>
    </row>
    <row r="214" spans="1:4" ht="15.6">
      <c r="A214" s="196">
        <v>204</v>
      </c>
      <c r="B214" s="251" t="s">
        <v>396</v>
      </c>
      <c r="C214" s="173" t="s">
        <v>188</v>
      </c>
      <c r="D214" s="252">
        <v>85900</v>
      </c>
    </row>
    <row r="215" spans="1:4" ht="15.6">
      <c r="A215" s="196">
        <v>205</v>
      </c>
      <c r="B215" s="251" t="s">
        <v>397</v>
      </c>
      <c r="C215" s="173" t="s">
        <v>188</v>
      </c>
      <c r="D215" s="252">
        <v>127900</v>
      </c>
    </row>
    <row r="216" spans="1:4" ht="15.6">
      <c r="A216" s="196">
        <v>206</v>
      </c>
      <c r="B216" s="251" t="s">
        <v>398</v>
      </c>
      <c r="C216" s="173" t="s">
        <v>93</v>
      </c>
      <c r="D216" s="252">
        <v>27847</v>
      </c>
    </row>
    <row r="217" spans="1:4" ht="15.6">
      <c r="A217" s="196">
        <v>207</v>
      </c>
      <c r="B217" s="249" t="s">
        <v>399</v>
      </c>
      <c r="C217" s="173" t="s">
        <v>33</v>
      </c>
      <c r="D217" s="250">
        <v>4700</v>
      </c>
    </row>
    <row r="218" spans="1:4" ht="15.6">
      <c r="A218" s="196">
        <v>208</v>
      </c>
      <c r="B218" s="249" t="s">
        <v>400</v>
      </c>
      <c r="C218" s="173" t="s">
        <v>204</v>
      </c>
      <c r="D218" s="250">
        <v>3200</v>
      </c>
    </row>
    <row r="219" spans="1:4" ht="75">
      <c r="A219" s="196">
        <v>209</v>
      </c>
      <c r="B219" s="257" t="s">
        <v>401</v>
      </c>
      <c r="C219" s="173" t="s">
        <v>8</v>
      </c>
      <c r="D219" s="250">
        <v>2700000</v>
      </c>
    </row>
    <row r="220" spans="1:4" ht="15.6">
      <c r="A220" s="196">
        <v>210</v>
      </c>
      <c r="B220" s="249" t="s">
        <v>402</v>
      </c>
      <c r="C220" s="173" t="s">
        <v>149</v>
      </c>
      <c r="D220" s="250">
        <v>140000</v>
      </c>
    </row>
    <row r="221" spans="1:4" ht="15.6">
      <c r="A221" s="196">
        <v>211</v>
      </c>
      <c r="B221" s="249" t="s">
        <v>403</v>
      </c>
      <c r="C221" s="173" t="s">
        <v>33</v>
      </c>
      <c r="D221" s="250" t="e">
        <f>+[260]APU!G864</f>
        <v>#REF!</v>
      </c>
    </row>
    <row r="222" spans="1:4" ht="15.6">
      <c r="A222" s="196">
        <v>212</v>
      </c>
      <c r="B222" s="249" t="s">
        <v>404</v>
      </c>
      <c r="C222" s="173" t="s">
        <v>360</v>
      </c>
      <c r="D222" s="250">
        <v>7000</v>
      </c>
    </row>
    <row r="223" spans="1:4" ht="15.6">
      <c r="A223" s="196">
        <v>213</v>
      </c>
      <c r="B223" s="249" t="s">
        <v>405</v>
      </c>
      <c r="C223" s="173" t="s">
        <v>14</v>
      </c>
      <c r="D223" s="250">
        <f>+G224</f>
        <v>0</v>
      </c>
    </row>
    <row r="224" spans="1:4" ht="30.6">
      <c r="A224" s="196">
        <v>214</v>
      </c>
      <c r="B224" s="249" t="s">
        <v>406</v>
      </c>
      <c r="C224" s="173" t="s">
        <v>33</v>
      </c>
      <c r="D224" s="250">
        <v>750000</v>
      </c>
    </row>
    <row r="225" spans="1:4" ht="15.6">
      <c r="A225" s="196">
        <v>215</v>
      </c>
      <c r="B225" s="249" t="s">
        <v>407</v>
      </c>
      <c r="C225" s="173" t="s">
        <v>33</v>
      </c>
      <c r="D225" s="250">
        <v>859900</v>
      </c>
    </row>
    <row r="226" spans="1:4" ht="30.6">
      <c r="A226" s="196">
        <v>216</v>
      </c>
      <c r="B226" s="249" t="s">
        <v>408</v>
      </c>
      <c r="C226" s="173" t="s">
        <v>14</v>
      </c>
      <c r="D226" s="250">
        <v>280000</v>
      </c>
    </row>
    <row r="227" spans="1:4" ht="30.6">
      <c r="A227" s="196">
        <v>217</v>
      </c>
      <c r="B227" s="249" t="s">
        <v>409</v>
      </c>
      <c r="C227" s="173" t="s">
        <v>33</v>
      </c>
      <c r="D227" s="250">
        <v>40250</v>
      </c>
    </row>
    <row r="228" spans="1:4" ht="15.6">
      <c r="A228" s="196">
        <v>218</v>
      </c>
      <c r="B228" s="249" t="s">
        <v>410</v>
      </c>
      <c r="C228" s="173" t="s">
        <v>229</v>
      </c>
      <c r="D228" s="250">
        <v>255000</v>
      </c>
    </row>
    <row r="229" spans="1:4" ht="15.6">
      <c r="A229" s="196">
        <v>219</v>
      </c>
      <c r="B229" s="249" t="s">
        <v>411</v>
      </c>
      <c r="C229" s="173" t="s">
        <v>33</v>
      </c>
      <c r="D229" s="250">
        <v>15600</v>
      </c>
    </row>
    <row r="230" spans="1:4" ht="15.6">
      <c r="A230" s="196">
        <v>220</v>
      </c>
      <c r="B230" s="249" t="s">
        <v>412</v>
      </c>
      <c r="C230" s="173" t="s">
        <v>33</v>
      </c>
      <c r="D230" s="250">
        <v>269196</v>
      </c>
    </row>
    <row r="231" spans="1:4" ht="15.6">
      <c r="A231" s="196">
        <v>221</v>
      </c>
      <c r="B231" s="249" t="s">
        <v>413</v>
      </c>
      <c r="C231" s="173" t="s">
        <v>33</v>
      </c>
      <c r="D231" s="250">
        <v>182900</v>
      </c>
    </row>
    <row r="232" spans="1:4" ht="15.6">
      <c r="A232" s="196">
        <v>222</v>
      </c>
      <c r="B232" s="249" t="s">
        <v>414</v>
      </c>
      <c r="C232" s="173" t="s">
        <v>33</v>
      </c>
      <c r="D232" s="250">
        <v>17900</v>
      </c>
    </row>
    <row r="233" spans="1:4" ht="15.6">
      <c r="A233" s="196">
        <v>223</v>
      </c>
      <c r="B233" s="249" t="s">
        <v>415</v>
      </c>
      <c r="C233" s="173" t="s">
        <v>190</v>
      </c>
      <c r="D233" s="250">
        <v>101900</v>
      </c>
    </row>
    <row r="234" spans="1:4" ht="45.6">
      <c r="A234" s="196">
        <v>224</v>
      </c>
      <c r="B234" s="249" t="s">
        <v>416</v>
      </c>
      <c r="C234" s="173" t="s">
        <v>317</v>
      </c>
      <c r="D234" s="250">
        <v>1583701</v>
      </c>
    </row>
    <row r="235" spans="1:4" ht="45.6">
      <c r="A235" s="196">
        <v>225</v>
      </c>
      <c r="B235" s="249" t="s">
        <v>417</v>
      </c>
      <c r="C235" s="173" t="s">
        <v>149</v>
      </c>
      <c r="D235" s="250">
        <v>324000</v>
      </c>
    </row>
    <row r="236" spans="1:4" ht="15.6">
      <c r="A236" s="196">
        <v>226</v>
      </c>
      <c r="B236" s="249" t="s">
        <v>418</v>
      </c>
      <c r="C236" s="173" t="s">
        <v>33</v>
      </c>
      <c r="D236" s="250">
        <v>11050</v>
      </c>
    </row>
    <row r="237" spans="1:4" ht="15.6">
      <c r="A237" s="196">
        <v>227</v>
      </c>
      <c r="B237" s="249" t="s">
        <v>419</v>
      </c>
      <c r="C237" s="173" t="s">
        <v>33</v>
      </c>
      <c r="D237" s="250">
        <v>13440</v>
      </c>
    </row>
    <row r="238" spans="1:4" ht="15.6">
      <c r="A238" s="196">
        <v>228</v>
      </c>
      <c r="B238" s="249" t="s">
        <v>420</v>
      </c>
      <c r="C238" s="173" t="s">
        <v>33</v>
      </c>
      <c r="D238" s="250">
        <v>29350</v>
      </c>
    </row>
    <row r="239" spans="1:4" ht="15.6">
      <c r="A239" s="196">
        <v>229</v>
      </c>
      <c r="B239" s="249" t="s">
        <v>421</v>
      </c>
      <c r="C239" s="173" t="s">
        <v>33</v>
      </c>
      <c r="D239" s="250">
        <v>154800</v>
      </c>
    </row>
    <row r="240" spans="1:4" ht="15.6">
      <c r="A240" s="196">
        <v>230</v>
      </c>
      <c r="B240" s="249" t="s">
        <v>422</v>
      </c>
      <c r="C240" s="173" t="s">
        <v>33</v>
      </c>
      <c r="D240" s="250">
        <v>149248</v>
      </c>
    </row>
    <row r="241" spans="1:4" ht="30.6">
      <c r="A241" s="196">
        <v>231</v>
      </c>
      <c r="B241" s="249" t="s">
        <v>423</v>
      </c>
      <c r="C241" s="173" t="s">
        <v>33</v>
      </c>
      <c r="D241" s="250">
        <v>1122698</v>
      </c>
    </row>
    <row r="242" spans="1:4" ht="15.6">
      <c r="A242" s="196">
        <v>232</v>
      </c>
      <c r="B242" s="249" t="s">
        <v>424</v>
      </c>
      <c r="C242" s="173" t="s">
        <v>184</v>
      </c>
      <c r="D242" s="250">
        <v>17900</v>
      </c>
    </row>
    <row r="243" spans="1:4" ht="15.6">
      <c r="A243" s="196">
        <v>233</v>
      </c>
      <c r="B243" s="249" t="s">
        <v>425</v>
      </c>
      <c r="C243" s="173" t="s">
        <v>33</v>
      </c>
      <c r="D243" s="250">
        <v>84548</v>
      </c>
    </row>
    <row r="244" spans="1:4" ht="15.6">
      <c r="A244" s="196">
        <v>234</v>
      </c>
      <c r="B244" s="249" t="s">
        <v>426</v>
      </c>
      <c r="C244" s="173" t="s">
        <v>97</v>
      </c>
      <c r="D244" s="250">
        <v>78840</v>
      </c>
    </row>
    <row r="245" spans="1:4" ht="15.6">
      <c r="A245" s="196">
        <v>235</v>
      </c>
      <c r="B245" s="249" t="s">
        <v>427</v>
      </c>
      <c r="C245" s="173" t="s">
        <v>33</v>
      </c>
      <c r="D245" s="250">
        <v>35000</v>
      </c>
    </row>
    <row r="246" spans="1:4" ht="15.6">
      <c r="A246" s="196">
        <v>236</v>
      </c>
      <c r="B246" s="249" t="s">
        <v>428</v>
      </c>
      <c r="C246" s="173" t="s">
        <v>216</v>
      </c>
      <c r="D246" s="250">
        <v>65000</v>
      </c>
    </row>
    <row r="247" spans="1:4" ht="15.6">
      <c r="A247" s="196">
        <v>237</v>
      </c>
      <c r="B247" s="249" t="s">
        <v>429</v>
      </c>
      <c r="C247" s="173" t="s">
        <v>33</v>
      </c>
      <c r="D247" s="250">
        <v>95900</v>
      </c>
    </row>
    <row r="248" spans="1:4" ht="30.6">
      <c r="A248" s="196">
        <v>238</v>
      </c>
      <c r="B248" s="249" t="s">
        <v>430</v>
      </c>
      <c r="C248" s="173" t="s">
        <v>33</v>
      </c>
      <c r="D248" s="250">
        <v>83900</v>
      </c>
    </row>
    <row r="249" spans="1:4" ht="30.6">
      <c r="A249" s="196">
        <v>239</v>
      </c>
      <c r="B249" s="249" t="s">
        <v>431</v>
      </c>
      <c r="C249" s="173" t="s">
        <v>33</v>
      </c>
      <c r="D249" s="250">
        <v>99900</v>
      </c>
    </row>
    <row r="250" spans="1:4" ht="15.6">
      <c r="A250" s="196">
        <v>240</v>
      </c>
      <c r="B250" s="249" t="s">
        <v>432</v>
      </c>
      <c r="C250" s="173" t="s">
        <v>14</v>
      </c>
      <c r="D250" s="250">
        <v>14400</v>
      </c>
    </row>
    <row r="251" spans="1:4" ht="15.6">
      <c r="A251" s="196">
        <v>241</v>
      </c>
      <c r="B251" s="254" t="s">
        <v>433</v>
      </c>
      <c r="C251" s="173" t="s">
        <v>14</v>
      </c>
      <c r="D251" s="255">
        <v>34500</v>
      </c>
    </row>
    <row r="252" spans="1:4" ht="15.6">
      <c r="A252" s="196">
        <v>242</v>
      </c>
      <c r="B252" s="254" t="s">
        <v>434</v>
      </c>
      <c r="C252" s="173" t="s">
        <v>33</v>
      </c>
      <c r="D252" s="255">
        <v>10425</v>
      </c>
    </row>
    <row r="253" spans="1:4" ht="15.6">
      <c r="A253" s="196">
        <v>243</v>
      </c>
      <c r="B253" s="254" t="s">
        <v>435</v>
      </c>
      <c r="C253" s="173" t="s">
        <v>33</v>
      </c>
      <c r="D253" s="255">
        <v>10425</v>
      </c>
    </row>
    <row r="254" spans="1:4" ht="15.6">
      <c r="A254" s="196">
        <v>244</v>
      </c>
      <c r="B254" s="249" t="s">
        <v>436</v>
      </c>
      <c r="C254" s="173" t="s">
        <v>33</v>
      </c>
      <c r="D254" s="255">
        <v>1040</v>
      </c>
    </row>
    <row r="255" spans="1:4" ht="15.6">
      <c r="A255" s="196">
        <v>245</v>
      </c>
      <c r="B255" s="249" t="s">
        <v>437</v>
      </c>
      <c r="C255" s="173" t="s">
        <v>33</v>
      </c>
      <c r="D255" s="250">
        <v>3411</v>
      </c>
    </row>
    <row r="256" spans="1:4" ht="15.6">
      <c r="A256" s="196">
        <v>246</v>
      </c>
      <c r="B256" s="249" t="s">
        <v>438</v>
      </c>
      <c r="C256" s="173" t="s">
        <v>33</v>
      </c>
      <c r="D256" s="250">
        <v>18440</v>
      </c>
    </row>
    <row r="257" spans="1:4" ht="15.6">
      <c r="A257" s="196">
        <v>247</v>
      </c>
      <c r="B257" s="249" t="s">
        <v>439</v>
      </c>
      <c r="C257" s="173" t="s">
        <v>33</v>
      </c>
      <c r="D257" s="250">
        <v>69550</v>
      </c>
    </row>
    <row r="258" spans="1:4" ht="15.6">
      <c r="A258" s="196">
        <v>248</v>
      </c>
      <c r="B258" s="249" t="s">
        <v>440</v>
      </c>
      <c r="C258" s="173" t="s">
        <v>33</v>
      </c>
      <c r="D258" s="250">
        <v>151700</v>
      </c>
    </row>
    <row r="259" spans="1:4" ht="15.6">
      <c r="A259" s="196">
        <v>249</v>
      </c>
      <c r="B259" s="249" t="s">
        <v>441</v>
      </c>
      <c r="C259" s="173" t="s">
        <v>33</v>
      </c>
      <c r="D259" s="250">
        <v>8200</v>
      </c>
    </row>
    <row r="260" spans="1:4" ht="15.6">
      <c r="A260" s="196">
        <v>250</v>
      </c>
      <c r="B260" s="249" t="s">
        <v>442</v>
      </c>
      <c r="C260" s="173" t="s">
        <v>33</v>
      </c>
      <c r="D260" s="250">
        <v>10299</v>
      </c>
    </row>
    <row r="261" spans="1:4" ht="15.6">
      <c r="A261" s="196">
        <v>251</v>
      </c>
      <c r="B261" s="249" t="s">
        <v>443</v>
      </c>
      <c r="C261" s="173" t="s">
        <v>33</v>
      </c>
      <c r="D261" s="250">
        <v>21500</v>
      </c>
    </row>
    <row r="262" spans="1:4" ht="15.6">
      <c r="A262" s="196">
        <v>252</v>
      </c>
      <c r="B262" s="249" t="s">
        <v>444</v>
      </c>
      <c r="C262" s="173" t="s">
        <v>204</v>
      </c>
      <c r="D262" s="250">
        <v>3800</v>
      </c>
    </row>
    <row r="263" spans="1:4" ht="15.6">
      <c r="A263" s="196">
        <v>253</v>
      </c>
      <c r="B263" s="249" t="s">
        <v>445</v>
      </c>
      <c r="C263" s="173" t="s">
        <v>33</v>
      </c>
      <c r="D263" s="250">
        <v>46400</v>
      </c>
    </row>
    <row r="264" spans="1:4" ht="15.6">
      <c r="A264" s="196">
        <v>254</v>
      </c>
      <c r="B264" s="249" t="s">
        <v>446</v>
      </c>
      <c r="C264" s="173" t="s">
        <v>33</v>
      </c>
      <c r="D264" s="250">
        <v>1190</v>
      </c>
    </row>
    <row r="265" spans="1:4" ht="30.6">
      <c r="A265" s="196">
        <v>255</v>
      </c>
      <c r="B265" s="249" t="s">
        <v>447</v>
      </c>
      <c r="C265" s="173" t="s">
        <v>14</v>
      </c>
      <c r="D265" s="255">
        <v>1995</v>
      </c>
    </row>
    <row r="266" spans="1:4" ht="15.6">
      <c r="A266" s="196">
        <v>256</v>
      </c>
      <c r="B266" s="254" t="s">
        <v>448</v>
      </c>
      <c r="C266" s="173" t="s">
        <v>14</v>
      </c>
      <c r="D266" s="255">
        <v>495900</v>
      </c>
    </row>
    <row r="267" spans="1:4" ht="15.6">
      <c r="A267" s="196">
        <v>257</v>
      </c>
      <c r="B267" s="254" t="s">
        <v>449</v>
      </c>
      <c r="C267" s="173" t="s">
        <v>229</v>
      </c>
      <c r="D267" s="255">
        <v>4796.4000000000005</v>
      </c>
    </row>
    <row r="268" spans="1:4" ht="15.6">
      <c r="A268" s="196">
        <v>258</v>
      </c>
      <c r="B268" s="254" t="s">
        <v>450</v>
      </c>
      <c r="C268" s="173" t="s">
        <v>33</v>
      </c>
      <c r="D268" s="255">
        <v>25000</v>
      </c>
    </row>
    <row r="269" spans="1:4" ht="15.6">
      <c r="A269" s="196">
        <v>259</v>
      </c>
      <c r="B269" s="254" t="s">
        <v>451</v>
      </c>
      <c r="C269" s="173" t="s">
        <v>33</v>
      </c>
      <c r="D269" s="255">
        <v>5800</v>
      </c>
    </row>
    <row r="270" spans="1:4" ht="15.6">
      <c r="A270" s="196">
        <v>260</v>
      </c>
      <c r="B270" s="254" t="s">
        <v>452</v>
      </c>
      <c r="C270" s="173" t="s">
        <v>33</v>
      </c>
      <c r="D270" s="255">
        <v>20900</v>
      </c>
    </row>
    <row r="271" spans="1:4" ht="15.6">
      <c r="A271" s="196">
        <v>261</v>
      </c>
      <c r="B271" s="254" t="s">
        <v>453</v>
      </c>
      <c r="C271" s="173" t="s">
        <v>8</v>
      </c>
      <c r="D271" s="255">
        <v>2450</v>
      </c>
    </row>
    <row r="272" spans="1:4" ht="15.6">
      <c r="A272" s="196">
        <v>262</v>
      </c>
      <c r="B272" s="254" t="s">
        <v>454</v>
      </c>
      <c r="C272" s="173" t="s">
        <v>8</v>
      </c>
      <c r="D272" s="255">
        <v>2900</v>
      </c>
    </row>
    <row r="273" spans="1:4" ht="15.6">
      <c r="A273" s="196">
        <v>263</v>
      </c>
      <c r="B273" s="254" t="s">
        <v>455</v>
      </c>
      <c r="C273" s="173" t="s">
        <v>8</v>
      </c>
      <c r="D273" s="255">
        <v>200</v>
      </c>
    </row>
    <row r="274" spans="1:4" ht="15.6">
      <c r="A274" s="196">
        <v>264</v>
      </c>
      <c r="B274" s="254" t="s">
        <v>456</v>
      </c>
      <c r="C274" s="173" t="s">
        <v>8</v>
      </c>
      <c r="D274" s="255">
        <v>700</v>
      </c>
    </row>
    <row r="275" spans="1:4" ht="15.6">
      <c r="A275" s="196">
        <v>265</v>
      </c>
      <c r="B275" s="254" t="s">
        <v>457</v>
      </c>
      <c r="C275" s="173" t="s">
        <v>8</v>
      </c>
      <c r="D275" s="255">
        <v>1201</v>
      </c>
    </row>
    <row r="276" spans="1:4" ht="15.6">
      <c r="A276" s="196">
        <v>266</v>
      </c>
      <c r="B276" s="254" t="s">
        <v>458</v>
      </c>
      <c r="C276" s="173" t="s">
        <v>8</v>
      </c>
      <c r="D276" s="255">
        <v>200</v>
      </c>
    </row>
    <row r="277" spans="1:4" ht="15.6">
      <c r="A277" s="196">
        <v>267</v>
      </c>
      <c r="B277" s="249" t="s">
        <v>459</v>
      </c>
      <c r="C277" s="173" t="s">
        <v>204</v>
      </c>
      <c r="D277" s="250">
        <v>4517</v>
      </c>
    </row>
    <row r="278" spans="1:4" ht="15.6">
      <c r="A278" s="196">
        <v>268</v>
      </c>
      <c r="B278" s="249" t="s">
        <v>460</v>
      </c>
      <c r="C278" s="173" t="s">
        <v>204</v>
      </c>
      <c r="D278" s="250">
        <v>2493</v>
      </c>
    </row>
    <row r="279" spans="1:4" ht="15.6">
      <c r="A279" s="196">
        <v>269</v>
      </c>
      <c r="B279" s="249" t="s">
        <v>461</v>
      </c>
      <c r="C279" s="173" t="s">
        <v>204</v>
      </c>
      <c r="D279" s="250">
        <v>15300</v>
      </c>
    </row>
    <row r="280" spans="1:4" ht="15.6">
      <c r="A280" s="196">
        <v>270</v>
      </c>
      <c r="B280" s="249" t="s">
        <v>462</v>
      </c>
      <c r="C280" s="173" t="s">
        <v>204</v>
      </c>
      <c r="D280" s="250">
        <v>8000</v>
      </c>
    </row>
    <row r="281" spans="1:4" ht="15.6">
      <c r="A281" s="196">
        <v>271</v>
      </c>
      <c r="B281" s="249" t="s">
        <v>463</v>
      </c>
      <c r="C281" s="173" t="s">
        <v>222</v>
      </c>
      <c r="D281" s="250">
        <v>17525</v>
      </c>
    </row>
    <row r="282" spans="1:4" ht="15.6">
      <c r="A282" s="196">
        <v>272</v>
      </c>
      <c r="B282" s="249" t="s">
        <v>464</v>
      </c>
      <c r="C282" s="173" t="s">
        <v>204</v>
      </c>
      <c r="D282" s="250">
        <v>22125</v>
      </c>
    </row>
    <row r="283" spans="1:4" ht="15.6">
      <c r="A283" s="196">
        <v>273</v>
      </c>
      <c r="B283" s="249" t="s">
        <v>465</v>
      </c>
      <c r="C283" s="173" t="s">
        <v>204</v>
      </c>
      <c r="D283" s="250">
        <v>24900</v>
      </c>
    </row>
    <row r="284" spans="1:4" ht="15.6">
      <c r="A284" s="196">
        <v>274</v>
      </c>
      <c r="B284" s="249" t="s">
        <v>466</v>
      </c>
      <c r="C284" s="173" t="s">
        <v>204</v>
      </c>
      <c r="D284" s="250">
        <v>45650</v>
      </c>
    </row>
    <row r="285" spans="1:4" ht="15.6">
      <c r="A285" s="196">
        <v>275</v>
      </c>
      <c r="B285" s="249" t="s">
        <v>467</v>
      </c>
      <c r="C285" s="173" t="s">
        <v>204</v>
      </c>
      <c r="D285" s="250">
        <v>5866</v>
      </c>
    </row>
    <row r="286" spans="1:4" ht="15.6">
      <c r="A286" s="196">
        <v>276</v>
      </c>
      <c r="B286" s="249" t="s">
        <v>468</v>
      </c>
      <c r="C286" s="173" t="s">
        <v>204</v>
      </c>
      <c r="D286" s="250">
        <v>3375</v>
      </c>
    </row>
    <row r="287" spans="1:4" ht="15.6">
      <c r="A287" s="196">
        <v>277</v>
      </c>
      <c r="B287" s="249" t="s">
        <v>469</v>
      </c>
      <c r="C287" s="173" t="s">
        <v>204</v>
      </c>
      <c r="D287" s="250">
        <v>4708</v>
      </c>
    </row>
    <row r="288" spans="1:4" ht="15.6">
      <c r="A288" s="196">
        <v>278</v>
      </c>
      <c r="B288" s="249" t="s">
        <v>470</v>
      </c>
      <c r="C288" s="173" t="s">
        <v>204</v>
      </c>
      <c r="D288" s="250">
        <v>78250</v>
      </c>
    </row>
    <row r="289" spans="1:4" ht="15.6">
      <c r="A289" s="196">
        <v>279</v>
      </c>
      <c r="B289" s="249" t="s">
        <v>471</v>
      </c>
      <c r="C289" s="173" t="s">
        <v>204</v>
      </c>
      <c r="D289" s="250">
        <v>141243</v>
      </c>
    </row>
    <row r="290" spans="1:4" ht="15.6">
      <c r="A290" s="196">
        <v>280</v>
      </c>
      <c r="B290" s="249" t="s">
        <v>472</v>
      </c>
      <c r="C290" s="173" t="s">
        <v>204</v>
      </c>
      <c r="D290" s="250">
        <v>12498</v>
      </c>
    </row>
    <row r="291" spans="1:4" ht="15.6">
      <c r="A291" s="196">
        <v>281</v>
      </c>
      <c r="B291" s="249" t="s">
        <v>473</v>
      </c>
      <c r="C291" s="173" t="s">
        <v>204</v>
      </c>
      <c r="D291" s="250">
        <f>+G291</f>
        <v>0</v>
      </c>
    </row>
    <row r="292" spans="1:4" ht="15.6">
      <c r="A292" s="196">
        <v>282</v>
      </c>
      <c r="B292" s="249" t="s">
        <v>474</v>
      </c>
      <c r="C292" s="173" t="s">
        <v>204</v>
      </c>
      <c r="D292" s="250">
        <v>26015</v>
      </c>
    </row>
    <row r="293" spans="1:4" ht="15.6">
      <c r="A293" s="196">
        <v>283</v>
      </c>
      <c r="B293" s="249" t="s">
        <v>475</v>
      </c>
      <c r="C293" s="173" t="s">
        <v>204</v>
      </c>
      <c r="D293" s="250">
        <v>55091</v>
      </c>
    </row>
    <row r="294" spans="1:4" ht="15.6">
      <c r="A294" s="196">
        <v>284</v>
      </c>
      <c r="B294" s="249" t="s">
        <v>476</v>
      </c>
      <c r="C294" s="173" t="s">
        <v>204</v>
      </c>
      <c r="D294" s="250">
        <v>34039</v>
      </c>
    </row>
    <row r="295" spans="1:4" ht="15.6">
      <c r="A295" s="196">
        <v>285</v>
      </c>
      <c r="B295" s="249" t="s">
        <v>477</v>
      </c>
      <c r="C295" s="173" t="s">
        <v>204</v>
      </c>
      <c r="D295" s="250">
        <v>48659</v>
      </c>
    </row>
    <row r="296" spans="1:4" ht="15.6">
      <c r="A296" s="196">
        <v>286</v>
      </c>
      <c r="B296" s="249" t="s">
        <v>478</v>
      </c>
      <c r="C296" s="173" t="s">
        <v>204</v>
      </c>
      <c r="D296" s="250">
        <v>71069</v>
      </c>
    </row>
    <row r="297" spans="1:4" ht="15.6">
      <c r="A297" s="196">
        <v>287</v>
      </c>
      <c r="B297" s="249" t="s">
        <v>479</v>
      </c>
      <c r="C297" s="173" t="s">
        <v>204</v>
      </c>
      <c r="D297" s="250">
        <v>102263</v>
      </c>
    </row>
    <row r="298" spans="1:4" ht="15.6">
      <c r="A298" s="196">
        <v>288</v>
      </c>
      <c r="B298" s="249" t="s">
        <v>480</v>
      </c>
      <c r="C298" s="173" t="s">
        <v>204</v>
      </c>
      <c r="D298" s="250">
        <v>153255</v>
      </c>
    </row>
    <row r="299" spans="1:4" ht="15.6">
      <c r="A299" s="196">
        <v>289</v>
      </c>
      <c r="B299" s="249" t="s">
        <v>481</v>
      </c>
      <c r="C299" s="173" t="s">
        <v>204</v>
      </c>
      <c r="D299" s="250">
        <v>187447</v>
      </c>
    </row>
    <row r="300" spans="1:4" ht="15.6">
      <c r="A300" s="196">
        <v>290</v>
      </c>
      <c r="B300" s="249" t="s">
        <v>482</v>
      </c>
      <c r="C300" s="173" t="s">
        <v>204</v>
      </c>
      <c r="D300" s="250">
        <v>242088</v>
      </c>
    </row>
    <row r="301" spans="1:4" ht="15.6">
      <c r="A301" s="196">
        <v>291</v>
      </c>
      <c r="B301" s="249" t="s">
        <v>483</v>
      </c>
      <c r="C301" s="173" t="s">
        <v>204</v>
      </c>
      <c r="D301" s="250">
        <v>1242997</v>
      </c>
    </row>
    <row r="302" spans="1:4" ht="15.6">
      <c r="A302" s="196">
        <v>292</v>
      </c>
      <c r="B302" s="249" t="s">
        <v>484</v>
      </c>
      <c r="C302" s="173" t="s">
        <v>204</v>
      </c>
      <c r="D302" s="250">
        <v>600000</v>
      </c>
    </row>
    <row r="303" spans="1:4" ht="15.6">
      <c r="A303" s="196">
        <v>293</v>
      </c>
      <c r="B303" s="249" t="s">
        <v>485</v>
      </c>
      <c r="C303" s="173" t="s">
        <v>33</v>
      </c>
      <c r="D303" s="250">
        <v>7500</v>
      </c>
    </row>
    <row r="304" spans="1:4" ht="15.6">
      <c r="A304" s="196">
        <v>294</v>
      </c>
      <c r="B304" s="249" t="s">
        <v>486</v>
      </c>
      <c r="C304" s="173" t="s">
        <v>204</v>
      </c>
      <c r="D304" s="250">
        <f>87365/3</f>
        <v>29121.666666666668</v>
      </c>
    </row>
    <row r="305" spans="1:4" ht="15.6">
      <c r="A305" s="196">
        <v>295</v>
      </c>
      <c r="B305" s="249" t="s">
        <v>487</v>
      </c>
      <c r="C305" s="173" t="s">
        <v>33</v>
      </c>
      <c r="D305" s="250">
        <v>11100</v>
      </c>
    </row>
    <row r="306" spans="1:4" ht="15.6">
      <c r="A306" s="196">
        <v>296</v>
      </c>
      <c r="B306" s="249" t="s">
        <v>488</v>
      </c>
      <c r="C306" s="173" t="s">
        <v>33</v>
      </c>
      <c r="D306" s="250">
        <v>100</v>
      </c>
    </row>
    <row r="307" spans="1:4" ht="15.6">
      <c r="A307" s="196">
        <v>297</v>
      </c>
      <c r="B307" s="249" t="s">
        <v>489</v>
      </c>
      <c r="C307" s="173" t="s">
        <v>33</v>
      </c>
      <c r="D307" s="250">
        <v>21433</v>
      </c>
    </row>
    <row r="308" spans="1:4" ht="15.6">
      <c r="A308" s="196">
        <v>298</v>
      </c>
      <c r="B308" s="249" t="s">
        <v>490</v>
      </c>
      <c r="C308" s="173" t="s">
        <v>33</v>
      </c>
      <c r="D308" s="250">
        <v>28907</v>
      </c>
    </row>
    <row r="309" spans="1:4" ht="15.6">
      <c r="A309" s="196">
        <v>299</v>
      </c>
      <c r="B309" s="249" t="s">
        <v>491</v>
      </c>
      <c r="C309" s="173" t="s">
        <v>33</v>
      </c>
      <c r="D309" s="250">
        <v>1400</v>
      </c>
    </row>
    <row r="310" spans="1:4" ht="15.6">
      <c r="A310" s="196">
        <v>300</v>
      </c>
      <c r="B310" s="249" t="s">
        <v>492</v>
      </c>
      <c r="C310" s="173" t="s">
        <v>33</v>
      </c>
      <c r="D310" s="250">
        <v>2700</v>
      </c>
    </row>
    <row r="311" spans="1:4" ht="15.6">
      <c r="A311" s="196">
        <v>301</v>
      </c>
      <c r="B311" s="249" t="s">
        <v>493</v>
      </c>
      <c r="C311" s="173" t="s">
        <v>33</v>
      </c>
      <c r="D311" s="250">
        <v>1750</v>
      </c>
    </row>
    <row r="312" spans="1:4" ht="15.6">
      <c r="A312" s="196">
        <v>302</v>
      </c>
      <c r="B312" s="249" t="s">
        <v>494</v>
      </c>
      <c r="C312" s="173" t="s">
        <v>33</v>
      </c>
      <c r="D312" s="250">
        <v>511</v>
      </c>
    </row>
    <row r="313" spans="1:4" ht="15.6">
      <c r="A313" s="196">
        <v>303</v>
      </c>
      <c r="B313" s="249" t="s">
        <v>495</v>
      </c>
      <c r="C313" s="173" t="s">
        <v>33</v>
      </c>
      <c r="D313" s="250">
        <v>5320</v>
      </c>
    </row>
    <row r="314" spans="1:4" ht="15.6">
      <c r="A314" s="196">
        <v>304</v>
      </c>
      <c r="B314" s="249" t="s">
        <v>496</v>
      </c>
      <c r="C314" s="173" t="s">
        <v>33</v>
      </c>
      <c r="D314" s="250">
        <v>25990</v>
      </c>
    </row>
    <row r="315" spans="1:4" ht="15.6">
      <c r="A315" s="196">
        <v>305</v>
      </c>
      <c r="B315" s="249" t="s">
        <v>497</v>
      </c>
      <c r="C315" s="173" t="s">
        <v>33</v>
      </c>
      <c r="D315" s="250">
        <v>56420</v>
      </c>
    </row>
    <row r="316" spans="1:4" ht="15.6">
      <c r="A316" s="196">
        <v>306</v>
      </c>
      <c r="B316" s="249" t="s">
        <v>498</v>
      </c>
      <c r="C316" s="173" t="s">
        <v>33</v>
      </c>
      <c r="D316" s="250">
        <v>3230</v>
      </c>
    </row>
    <row r="317" spans="1:4" ht="15.6">
      <c r="A317" s="196">
        <v>307</v>
      </c>
      <c r="B317" s="249" t="s">
        <v>499</v>
      </c>
      <c r="C317" s="173" t="s">
        <v>33</v>
      </c>
      <c r="D317" s="250">
        <v>4640</v>
      </c>
    </row>
    <row r="318" spans="1:4" ht="15.6">
      <c r="A318" s="196">
        <v>308</v>
      </c>
      <c r="B318" s="249" t="s">
        <v>500</v>
      </c>
      <c r="C318" s="173" t="s">
        <v>33</v>
      </c>
      <c r="D318" s="250">
        <v>186900</v>
      </c>
    </row>
    <row r="319" spans="1:4" ht="15.6">
      <c r="A319" s="196">
        <v>309</v>
      </c>
      <c r="B319" s="249" t="s">
        <v>501</v>
      </c>
      <c r="C319" s="173" t="s">
        <v>33</v>
      </c>
      <c r="D319" s="250">
        <v>61700</v>
      </c>
    </row>
    <row r="320" spans="1:4" ht="15.6">
      <c r="A320" s="196">
        <v>310</v>
      </c>
      <c r="B320" s="249" t="s">
        <v>502</v>
      </c>
      <c r="C320" s="173" t="s">
        <v>33</v>
      </c>
      <c r="D320" s="250">
        <v>70000</v>
      </c>
    </row>
    <row r="321" spans="1:4" ht="15.6">
      <c r="A321" s="196">
        <v>311</v>
      </c>
      <c r="B321" s="249" t="s">
        <v>503</v>
      </c>
      <c r="C321" s="173" t="s">
        <v>33</v>
      </c>
      <c r="D321" s="250">
        <v>95000</v>
      </c>
    </row>
    <row r="322" spans="1:4" ht="15.6">
      <c r="A322" s="196">
        <v>312</v>
      </c>
      <c r="B322" s="249" t="s">
        <v>504</v>
      </c>
      <c r="C322" s="173" t="s">
        <v>204</v>
      </c>
      <c r="D322" s="250">
        <v>1350</v>
      </c>
    </row>
    <row r="323" spans="1:4" ht="15.6">
      <c r="A323" s="196">
        <v>313</v>
      </c>
      <c r="B323" s="249" t="s">
        <v>505</v>
      </c>
      <c r="C323" s="173" t="s">
        <v>229</v>
      </c>
      <c r="D323" s="250">
        <v>3081</v>
      </c>
    </row>
    <row r="324" spans="1:4" ht="30.6">
      <c r="A324" s="196">
        <v>314</v>
      </c>
      <c r="B324" s="249" t="s">
        <v>506</v>
      </c>
      <c r="C324" s="173" t="s">
        <v>33</v>
      </c>
      <c r="D324" s="250">
        <v>249000</v>
      </c>
    </row>
    <row r="325" spans="1:4" ht="30.6">
      <c r="A325" s="196">
        <v>315</v>
      </c>
      <c r="B325" s="249" t="s">
        <v>507</v>
      </c>
      <c r="C325" s="173" t="s">
        <v>33</v>
      </c>
      <c r="D325" s="250">
        <v>105900</v>
      </c>
    </row>
    <row r="326" spans="1:4" ht="30.6">
      <c r="A326" s="196">
        <v>316</v>
      </c>
      <c r="B326" s="249" t="s">
        <v>508</v>
      </c>
      <c r="C326" s="173" t="s">
        <v>14</v>
      </c>
      <c r="D326" s="250">
        <v>165000</v>
      </c>
    </row>
    <row r="327" spans="1:4" ht="15.6">
      <c r="A327" s="196">
        <v>317</v>
      </c>
      <c r="B327" s="249" t="s">
        <v>509</v>
      </c>
      <c r="C327" s="173" t="s">
        <v>14</v>
      </c>
      <c r="D327" s="250">
        <f>666666.666666667/2</f>
        <v>333333.33333333349</v>
      </c>
    </row>
    <row r="328" spans="1:4" ht="30.6">
      <c r="A328" s="196">
        <v>318</v>
      </c>
      <c r="B328" s="249" t="s">
        <v>510</v>
      </c>
      <c r="C328" s="173" t="s">
        <v>33</v>
      </c>
      <c r="D328" s="250">
        <v>399900</v>
      </c>
    </row>
    <row r="329" spans="1:4" ht="15.6">
      <c r="A329" s="196">
        <v>319</v>
      </c>
      <c r="B329" s="249" t="s">
        <v>511</v>
      </c>
      <c r="C329" s="173" t="s">
        <v>149</v>
      </c>
      <c r="D329" s="250">
        <v>5900</v>
      </c>
    </row>
    <row r="330" spans="1:4" ht="15.6">
      <c r="A330" s="196">
        <v>320</v>
      </c>
      <c r="B330" s="249" t="s">
        <v>512</v>
      </c>
      <c r="C330" s="173" t="s">
        <v>184</v>
      </c>
      <c r="D330" s="250">
        <v>5500</v>
      </c>
    </row>
    <row r="331" spans="1:4" ht="15.6">
      <c r="A331" s="196">
        <v>321</v>
      </c>
      <c r="B331" s="249" t="s">
        <v>513</v>
      </c>
      <c r="C331" s="173" t="s">
        <v>33</v>
      </c>
      <c r="D331" s="250">
        <v>16136</v>
      </c>
    </row>
    <row r="332" spans="1:4" ht="15.6">
      <c r="A332" s="196">
        <v>322</v>
      </c>
      <c r="B332" s="249" t="s">
        <v>514</v>
      </c>
      <c r="C332" s="173" t="s">
        <v>33</v>
      </c>
      <c r="D332" s="250">
        <v>839150</v>
      </c>
    </row>
    <row r="333" spans="1:4" ht="15.6">
      <c r="A333" s="196">
        <v>323</v>
      </c>
      <c r="B333" s="249" t="s">
        <v>515</v>
      </c>
      <c r="C333" s="173" t="s">
        <v>33</v>
      </c>
      <c r="D333" s="250">
        <v>2552400</v>
      </c>
    </row>
    <row r="334" spans="1:4" ht="15.6">
      <c r="A334" s="196">
        <v>324</v>
      </c>
      <c r="B334" s="249" t="s">
        <v>516</v>
      </c>
      <c r="C334" s="173" t="s">
        <v>33</v>
      </c>
      <c r="D334" s="250">
        <v>3946200</v>
      </c>
    </row>
    <row r="335" spans="1:4" ht="30.6">
      <c r="A335" s="196">
        <v>325</v>
      </c>
      <c r="B335" s="249" t="s">
        <v>517</v>
      </c>
      <c r="C335" s="173" t="s">
        <v>33</v>
      </c>
      <c r="D335" s="250">
        <v>36000</v>
      </c>
    </row>
    <row r="336" spans="1:4" ht="15.6">
      <c r="A336" s="196">
        <v>326</v>
      </c>
      <c r="B336" s="249" t="s">
        <v>518</v>
      </c>
      <c r="C336" s="173" t="s">
        <v>33</v>
      </c>
      <c r="D336" s="250">
        <v>4000</v>
      </c>
    </row>
    <row r="337" spans="1:5" ht="15.6">
      <c r="A337" s="196">
        <v>327</v>
      </c>
      <c r="B337" s="249" t="s">
        <v>519</v>
      </c>
      <c r="C337" s="173" t="s">
        <v>33</v>
      </c>
      <c r="D337" s="250">
        <v>29000</v>
      </c>
    </row>
    <row r="338" spans="1:5" ht="30.6">
      <c r="A338" s="196">
        <v>328</v>
      </c>
      <c r="B338" s="249" t="s">
        <v>520</v>
      </c>
      <c r="C338" s="173" t="s">
        <v>33</v>
      </c>
      <c r="D338" s="250">
        <v>150000</v>
      </c>
    </row>
    <row r="339" spans="1:5" ht="15.6">
      <c r="A339" s="196">
        <v>329</v>
      </c>
      <c r="B339" s="249" t="s">
        <v>521</v>
      </c>
      <c r="C339" s="173" t="s">
        <v>33</v>
      </c>
      <c r="D339" s="250">
        <v>104300</v>
      </c>
    </row>
    <row r="340" spans="1:5" ht="30.6">
      <c r="A340" s="196">
        <v>330</v>
      </c>
      <c r="B340" s="249" t="s">
        <v>522</v>
      </c>
      <c r="C340" s="173" t="s">
        <v>33</v>
      </c>
      <c r="D340" s="250">
        <v>60000</v>
      </c>
    </row>
    <row r="341" spans="1:5" ht="15.6">
      <c r="A341" s="197"/>
      <c r="B341" s="198"/>
      <c r="C341" s="199"/>
      <c r="D341" s="200"/>
      <c r="E341" s="175"/>
    </row>
    <row r="343" spans="1:5" ht="16.2" thickBot="1">
      <c r="A343" s="179"/>
      <c r="B343" s="180"/>
      <c r="C343" s="181"/>
    </row>
    <row r="344" spans="1:5">
      <c r="A344" s="183"/>
      <c r="B344" s="183" t="str">
        <f>EQUIPO!B18</f>
        <v>MANUEL ANGEL MUÑOZ PEREZ</v>
      </c>
      <c r="C344" s="183"/>
    </row>
    <row r="345" spans="1:5">
      <c r="A345" s="183"/>
      <c r="B345" s="183" t="str">
        <f>EQUIPO!B19</f>
        <v>DIRECTOR DE OBRAS PUBLICAS</v>
      </c>
      <c r="C345" s="183"/>
    </row>
    <row r="346" spans="1:5">
      <c r="A346" s="184"/>
      <c r="B346" s="153" t="s">
        <v>84</v>
      </c>
      <c r="C346" s="185" t="s">
        <v>85</v>
      </c>
      <c r="D346" s="153" t="s">
        <v>86</v>
      </c>
    </row>
    <row r="347" spans="1:5" ht="15.6">
      <c r="A347" s="186" t="s">
        <v>144</v>
      </c>
      <c r="B347" s="187" t="str">
        <f>Presupuesto!B41</f>
        <v xml:space="preserve">JEFFERSON CAMILO PRECIADO </v>
      </c>
      <c r="C347" s="188" t="s">
        <v>151</v>
      </c>
      <c r="D347" s="60"/>
    </row>
    <row r="348" spans="1:5" ht="15.6">
      <c r="A348" s="186" t="s">
        <v>154</v>
      </c>
      <c r="B348" s="187" t="str">
        <f>B344</f>
        <v>MANUEL ANGEL MUÑOZ PEREZ</v>
      </c>
      <c r="C348" s="188" t="str">
        <f>Presupuesto!C42</f>
        <v xml:space="preserve">Profesional universitario </v>
      </c>
      <c r="D348" s="60"/>
    </row>
    <row r="349" spans="1:5">
      <c r="A349" s="1131" t="s">
        <v>89</v>
      </c>
      <c r="B349" s="1132"/>
      <c r="C349" s="1132"/>
      <c r="D349" s="1132"/>
    </row>
  </sheetData>
  <mergeCells count="8">
    <mergeCell ref="A8:D8"/>
    <mergeCell ref="A349:D349"/>
    <mergeCell ref="A1:D1"/>
    <mergeCell ref="A2:D2"/>
    <mergeCell ref="A3:D3"/>
    <mergeCell ref="A4:D4"/>
    <mergeCell ref="A5:C5"/>
    <mergeCell ref="A7:D7"/>
  </mergeCells>
  <printOptions horizontalCentered="1"/>
  <pageMargins left="0.23622047244094491" right="0.23622047244094491" top="0.74803149606299213" bottom="0.74803149606299213" header="0.31496062992125984" footer="0.31496062992125984"/>
  <pageSetup scale="91" orientation="portrait" r:id="rId1"/>
  <colBreaks count="1" manualBreakCount="1">
    <brk id="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presupuesto completo </vt:lpstr>
      <vt:lpstr>PRESUPUESTO DEF</vt:lpstr>
      <vt:lpstr>PPTO INTERVENTORIA</vt:lpstr>
      <vt:lpstr>APU</vt:lpstr>
      <vt:lpstr>PGIO</vt:lpstr>
      <vt:lpstr>Presupuesto</vt:lpstr>
      <vt:lpstr>AU</vt:lpstr>
      <vt:lpstr>POLIZAS OBRA</vt:lpstr>
      <vt:lpstr>CRONOGRAMA</vt:lpstr>
      <vt:lpstr>CUADRILLA</vt:lpstr>
      <vt:lpstr>APA</vt:lpstr>
      <vt:lpstr>SALARIOS Y PRESTACIONES </vt:lpstr>
      <vt:lpstr>EQUIPO</vt:lpstr>
      <vt:lpstr>MATERIALES</vt:lpstr>
      <vt:lpstr>APA!Área_de_impresión</vt:lpstr>
      <vt:lpstr>APU!Área_de_impresión</vt:lpstr>
      <vt:lpstr>AU!Área_de_impresión</vt:lpstr>
      <vt:lpstr>CRONOGRAMA!Área_de_impresión</vt:lpstr>
      <vt:lpstr>EQUIPO!Área_de_impresión</vt:lpstr>
      <vt:lpstr>MATERIALES!Área_de_impresión</vt:lpstr>
      <vt:lpstr>PGIO!Área_de_impresión</vt:lpstr>
      <vt:lpstr>'POLIZAS OBRA'!Área_de_impresión</vt:lpstr>
      <vt:lpstr>'PPTO INTERVENTORIA'!Área_de_impresión</vt:lpstr>
      <vt:lpstr>Presupuesto!Área_de_impresión</vt:lpstr>
      <vt:lpstr>'presupuesto completo '!Área_de_impresión</vt:lpstr>
      <vt:lpstr>'PRESUPUESTO DEF'!Área_de_impresión</vt:lpstr>
      <vt:lpstr>EQUIPO!Títulos_a_imprimir</vt:lpstr>
      <vt:lpstr>MATERIALES!Títulos_a_imprimir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dc:creator>
  <cp:lastModifiedBy>Asus</cp:lastModifiedBy>
  <cp:lastPrinted>2023-06-26T14:39:15Z</cp:lastPrinted>
  <dcterms:created xsi:type="dcterms:W3CDTF">2022-11-01T22:14:55Z</dcterms:created>
  <dcterms:modified xsi:type="dcterms:W3CDTF">2026-01-24T00:04:32Z</dcterms:modified>
</cp:coreProperties>
</file>