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Usuario\OneDrive\Escritorio\ALCALDIA DE PEREIRA\HABITANTE DE CALLE\LICITACION VIGENCIA FUTURA HC 2026\ADJUDICACION VIFUTURA HABITANTE 2026\AJUSTE PRECIOS 2026 HC OPERADOR\Ajuste talrnto humano final habitante calle\"/>
    </mc:Choice>
  </mc:AlternateContent>
  <xr:revisionPtr revIDLastSave="0" documentId="13_ncr:1_{E2C0133D-47DD-448E-8886-DC6EE5DCE356}" xr6:coauthVersionLast="47" xr6:coauthVersionMax="47" xr10:uidLastSave="{00000000-0000-0000-0000-000000000000}"/>
  <bookViews>
    <workbookView xWindow="-110" yWindow="-110" windowWidth="19420" windowHeight="10300" firstSheet="1" activeTab="2" xr2:uid="{34BBFD70-0824-4BF2-9BB2-D4FE6ED2CCED}"/>
  </bookViews>
  <sheets>
    <sheet name="PROYECC RECARGOS TH" sheetId="3" r:id="rId1"/>
    <sheet name="TALENTO HUMANO" sheetId="4" r:id="rId2"/>
    <sheet name="SUMINISTROS Y SERVICIOS" sheetId="2" r:id="rId3"/>
    <sheet name="FACTOR MULTIPLICADOR FM" sheetId="5" r:id="rId4"/>
  </sheets>
  <definedNames>
    <definedName name="______xlnm._FilterDatabase">"#REF!"</definedName>
    <definedName name="____xlnm._FilterDatabase">"#REF!"</definedName>
    <definedName name="___INDEX_SHEET___ASAP_Utilities" localSheetId="3">#REF!</definedName>
    <definedName name="___INDEX_SHEET___ASAP_Utilities" localSheetId="0">#REF!</definedName>
    <definedName name="___INDEX_SHEET___ASAP_Utilities" localSheetId="2">#REF!</definedName>
    <definedName name="___INDEX_SHEET___ASAP_Utilities">#REF!</definedName>
    <definedName name="___xlnm._FilterDatabase">"#REF!"</definedName>
    <definedName name="__xlnm._FilterDatabase_1" localSheetId="3">#REF!</definedName>
    <definedName name="__xlnm._FilterDatabase_1" localSheetId="0">#REF!</definedName>
    <definedName name="__xlnm._FilterDatabase_1">#REF!</definedName>
    <definedName name="_1__123Graph_Aｸﾞﾗﾌ_7" localSheetId="3">#REF!</definedName>
    <definedName name="_1__123Graph_Aｸﾞﾗﾌ_7" localSheetId="0" hidden="1">#REF!</definedName>
    <definedName name="_1__123Graph_Aｸﾞﾗﾌ_7" localSheetId="2" hidden="1">#REF!</definedName>
    <definedName name="_1__123Graph_Aｸﾞﾗﾌ_7" hidden="1">#REF!</definedName>
    <definedName name="_112233" localSheetId="3">#REF!</definedName>
    <definedName name="_112233" localSheetId="0" hidden="1">#REF!</definedName>
    <definedName name="_112233" localSheetId="2" hidden="1">#REF!</definedName>
    <definedName name="_112233" hidden="1">#REF!</definedName>
    <definedName name="_112277" localSheetId="0" hidden="1">#REF!</definedName>
    <definedName name="_112277" localSheetId="2" hidden="1">#REF!</definedName>
    <definedName name="_112277" hidden="1">#REF!</definedName>
    <definedName name="_12__123Graph_BCHART_5" localSheetId="0" hidden="1">#REF!</definedName>
    <definedName name="_12__123Graph_BCHART_5" localSheetId="2" hidden="1">#REF!</definedName>
    <definedName name="_12__123Graph_BCHART_5" hidden="1">#REF!</definedName>
    <definedName name="_1222" localSheetId="0" hidden="1">#REF!</definedName>
    <definedName name="_1222" localSheetId="2" hidden="1">#REF!</definedName>
    <definedName name="_1222" hidden="1">#REF!</definedName>
    <definedName name="_13__123Graph_Bｸﾞﾗﾌ_7" localSheetId="0" hidden="1">#REF!</definedName>
    <definedName name="_13__123Graph_Bｸﾞﾗﾌ_7" localSheetId="2" hidden="1">#REF!</definedName>
    <definedName name="_13__123Graph_Bｸﾞﾗﾌ_7" hidden="1">#REF!</definedName>
    <definedName name="_14__123Graph_Cｸﾞﾗﾌ_7" localSheetId="0" hidden="1">#REF!</definedName>
    <definedName name="_14__123Graph_Cｸﾞﾗﾌ_7" localSheetId="2" hidden="1">#REF!</definedName>
    <definedName name="_14__123Graph_Cｸﾞﾗﾌ_7" hidden="1">#REF!</definedName>
    <definedName name="_15__123Graph_Dｸﾞﾗﾌ_7" localSheetId="0" hidden="1">#REF!</definedName>
    <definedName name="_15__123Graph_Dｸﾞﾗﾌ_7" localSheetId="2" hidden="1">#REF!</definedName>
    <definedName name="_15__123Graph_Dｸﾞﾗﾌ_7" hidden="1">#REF!</definedName>
    <definedName name="_16__123Graph_Eｸﾞﾗﾌ_7" localSheetId="0" hidden="1">#REF!</definedName>
    <definedName name="_16__123Graph_Eｸﾞﾗﾌ_7" localSheetId="2" hidden="1">#REF!</definedName>
    <definedName name="_16__123Graph_Eｸﾞﾗﾌ_7" hidden="1">#REF!</definedName>
    <definedName name="_17__123Graph_Fｸﾞﾗﾌ_7" localSheetId="0" hidden="1">#REF!</definedName>
    <definedName name="_17__123Graph_Fｸﾞﾗﾌ_7" localSheetId="2" hidden="1">#REF!</definedName>
    <definedName name="_17__123Graph_Fｸﾞﾗﾌ_7" hidden="1">#REF!</definedName>
    <definedName name="_21" localSheetId="0" hidden="1">#REF!</definedName>
    <definedName name="_21" localSheetId="2" hidden="1">#REF!</definedName>
    <definedName name="_21" hidden="1">#REF!</definedName>
    <definedName name="_25" localSheetId="0" hidden="1">#REF!</definedName>
    <definedName name="_25" localSheetId="2" hidden="1">#REF!</definedName>
    <definedName name="_25" hidden="1">#REF!</definedName>
    <definedName name="_29" localSheetId="0" hidden="1">#REF!</definedName>
    <definedName name="_29" localSheetId="2" hidden="1">#REF!</definedName>
    <definedName name="_29" hidden="1">#REF!</definedName>
    <definedName name="_456" localSheetId="3">{0,#N/A,FALSE,0;0,#N/A,FALSE,0;0,#N/A,FALSE,0;0,#N/A,FALSE,0;0,#N/A,FALSE,0;0,#N/A,FALSE,0}</definedName>
    <definedName name="_456" localSheetId="0" hidden="1">{0,#N/A,FALSE,0;0,#N/A,FALSE,0;0,#N/A,FALSE,0;0,#N/A,FALSE,0;0,#N/A,FALSE,0;0,#N/A,FALSE,0}</definedName>
    <definedName name="_456" localSheetId="2" hidden="1">{0,#N/A,FALSE,0;0,#N/A,FALSE,0;0,#N/A,FALSE,0;0,#N/A,FALSE,0;0,#N/A,FALSE,0;0,#N/A,FALSE,0}</definedName>
    <definedName name="_456" localSheetId="1" hidden="1">{0,#N/A,FALSE,0;0,#N/A,FALSE,0;0,#N/A,FALSE,0;0,#N/A,FALSE,0;0,#N/A,FALSE,0;0,#N/A,FALSE,0}</definedName>
    <definedName name="_456" hidden="1">{0,#N/A,FALSE,0;0,#N/A,FALSE,0;0,#N/A,FALSE,0;0,#N/A,FALSE,0;0,#N/A,FALSE,0;0,#N/A,FALSE,0}</definedName>
    <definedName name="_Fill" localSheetId="3">#REF!</definedName>
    <definedName name="_Fill" localSheetId="0" hidden="1">#REF!</definedName>
    <definedName name="_Fill" localSheetId="2" hidden="1">#REF!</definedName>
    <definedName name="_Fill" hidden="1">#REF!</definedName>
    <definedName name="_xlnm._FilterDatabase" localSheetId="0" hidden="1">#REF!</definedName>
    <definedName name="_xlnm._FilterDatabase" localSheetId="2" hidden="1">'SUMINISTROS Y SERVICIOS'!#REF!</definedName>
    <definedName name="_xlnm._FilterDatabase" hidden="1">#REF!</definedName>
    <definedName name="_NDC1" localSheetId="3">{"'内訳表'!$B$2:$N$64"}</definedName>
    <definedName name="_NDC1" localSheetId="0" hidden="1">{"'内訳表'!$B$2:$N$64"}</definedName>
    <definedName name="_NDC1" localSheetId="2" hidden="1">{"'内訳表'!$B$2:$N$64"}</definedName>
    <definedName name="_NDC1" localSheetId="1" hidden="1">{"'内訳表'!$B$2:$N$64"}</definedName>
    <definedName name="_NDC1" hidden="1">{"'内訳表'!$B$2:$N$64"}</definedName>
    <definedName name="_Order1" hidden="1">0</definedName>
    <definedName name="_Order2" hidden="1">255</definedName>
    <definedName name="_r3d" localSheetId="3">{#N/A,#N/A,FALSE,"POLONNA 8";#N/A,#N/A,FALSE,"POLONNA 7";#N/A,#N/A,FALSE,"POLONNA 6";#N/A,#N/A,FALSE,"POLONNA 5 ";#N/A,#N/A,FALSE,"POLONNA 3";#N/A,#N/A,FALSE,"POLONNA 4";#N/A,#N/A,FALSE,"POLONNA 2";#N/A,#N/A,FALSE,"POLONNA 1"}</definedName>
    <definedName name="_r3d" localSheetId="0" hidden="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_Toc470175852" localSheetId="2">'SUMINISTROS Y SERVICIOS'!#REF!</definedName>
    <definedName name="_Toc470175853" localSheetId="2">'SUMINISTROS Y SERVICIOS'!#REF!</definedName>
    <definedName name="_Toc470175855" localSheetId="2">'SUMINISTROS Y SERVICIOS'!#REF!</definedName>
    <definedName name="_Toc470175856" localSheetId="2">'SUMINISTROS Y SERVICIOS'!#REF!</definedName>
    <definedName name="´p" localSheetId="0" hidden="1">#REF!</definedName>
    <definedName name="´p" localSheetId="2" hidden="1">#REF!</definedName>
    <definedName name="´p" hidden="1">#REF!</definedName>
    <definedName name="¿Quiénes_están_inscritos_dentro_del_sistema__incluye_desinscr___" localSheetId="0">#REF!</definedName>
    <definedName name="¿Quiénes_están_inscritos_dentro_del_sistema__incluye_desinscr___" localSheetId="2">#REF!</definedName>
    <definedName name="¿Quiénes_están_inscritos_dentro_del_sistema__incluye_desinscr___">#REF!</definedName>
    <definedName name="a1_Y1" localSheetId="3">#REF!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 localSheetId="0">#REF!</definedName>
    <definedName name="a10_Y11">#REF!</definedName>
    <definedName name="a2_Y2" localSheetId="0">#REF!</definedName>
    <definedName name="a2_Y2">#REF!</definedName>
    <definedName name="a2_Y3" localSheetId="0">#REF!</definedName>
    <definedName name="a2_Y3">#REF!</definedName>
    <definedName name="a3_Y3" localSheetId="0">#REF!</definedName>
    <definedName name="a3_Y3">#REF!</definedName>
    <definedName name="a3_Y4" localSheetId="0">#REF!</definedName>
    <definedName name="a3_Y4">#REF!</definedName>
    <definedName name="a4_Y4" localSheetId="0">#REF!</definedName>
    <definedName name="a4_Y4">#REF!</definedName>
    <definedName name="a4_Y5" localSheetId="0">#REF!</definedName>
    <definedName name="a4_Y5">#REF!</definedName>
    <definedName name="a5_Y5" localSheetId="0">#REF!</definedName>
    <definedName name="a5_Y5">#REF!</definedName>
    <definedName name="a5_Y6" localSheetId="0">#REF!</definedName>
    <definedName name="a5_Y6">#REF!</definedName>
    <definedName name="a6_Y6" localSheetId="0">#REF!</definedName>
    <definedName name="a6_Y6">#REF!</definedName>
    <definedName name="a6_Y7" localSheetId="0">#REF!</definedName>
    <definedName name="a6_Y7">#REF!</definedName>
    <definedName name="a7_Y7" localSheetId="0">#REF!</definedName>
    <definedName name="a7_Y7">#REF!</definedName>
    <definedName name="a7_Y8" localSheetId="0">#REF!</definedName>
    <definedName name="a7_Y8">#REF!</definedName>
    <definedName name="a8_Y8" localSheetId="0">#REF!</definedName>
    <definedName name="a8_Y8">#REF!</definedName>
    <definedName name="a8_Y9" localSheetId="0">#REF!</definedName>
    <definedName name="a8_Y9">#REF!</definedName>
    <definedName name="a9_Y10" localSheetId="0">#REF!</definedName>
    <definedName name="a9_Y10">#REF!</definedName>
    <definedName name="a9_Y9" localSheetId="0">#REF!</definedName>
    <definedName name="a9_Y9">#REF!</definedName>
    <definedName name="aaaa" localSheetId="0" hidden="1">#REF!</definedName>
    <definedName name="aaaa" localSheetId="2" hidden="1">#REF!</definedName>
    <definedName name="aaaa" hidden="1">#REF!</definedName>
    <definedName name="ABF" localSheetId="0" hidden="1">#REF!</definedName>
    <definedName name="ABF" localSheetId="2" hidden="1">#REF!</definedName>
    <definedName name="ABF" hidden="1">#REF!</definedName>
    <definedName name="AccessDatabase" hidden="1">"C:\My Documents\New MMR\INPUT.mdb"</definedName>
    <definedName name="ACCV" localSheetId="3">#REF!</definedName>
    <definedName name="ACCV" localSheetId="0" hidden="1">#REF!</definedName>
    <definedName name="ACCV" localSheetId="2" hidden="1">#REF!</definedName>
    <definedName name="ACCV" hidden="1">#REF!</definedName>
    <definedName name="ActividadRE" localSheetId="3">#REF!</definedName>
    <definedName name="ActividadRE" localSheetId="0">#REF!</definedName>
    <definedName name="ActividadRE" localSheetId="2">#REF!</definedName>
    <definedName name="ActividadRE">#REF!</definedName>
    <definedName name="ADSF" localSheetId="3">#REF!</definedName>
    <definedName name="ADSF" localSheetId="0" hidden="1">#REF!</definedName>
    <definedName name="ADSF" localSheetId="2" hidden="1">#REF!</definedName>
    <definedName name="ADSF" hidden="1">#REF!</definedName>
    <definedName name="afdgbva" localSheetId="3">{#N/A,#N/A,TRUE,"Report"}</definedName>
    <definedName name="afdgbva" localSheetId="0" hidden="1">{#N/A,#N/A,TRUE,"Report"}</definedName>
    <definedName name="afdgbva" localSheetId="2" hidden="1">{#N/A,#N/A,TRUE,"Report"}</definedName>
    <definedName name="afdgbva" localSheetId="1" hidden="1">{#N/A,#N/A,TRUE,"Report"}</definedName>
    <definedName name="afdgbva" hidden="1">{#N/A,#N/A,TRUE,"Report"}</definedName>
    <definedName name="aga" localSheetId="3">{#N/A,#N/A,TRUE,"Report"}</definedName>
    <definedName name="aga" localSheetId="0" hidden="1">{#N/A,#N/A,TRUE,"Report"}</definedName>
    <definedName name="aga" localSheetId="2" hidden="1">{#N/A,#N/A,TRUE,"Report"}</definedName>
    <definedName name="aga" localSheetId="1" hidden="1">{#N/A,#N/A,TRUE,"Report"}</definedName>
    <definedName name="aga" hidden="1">{#N/A,#N/A,TRUE,"Report"}</definedName>
    <definedName name="AGHFD" localSheetId="3">#REF!</definedName>
    <definedName name="AGHFD" localSheetId="0" hidden="1">#REF!</definedName>
    <definedName name="AGHFD" localSheetId="2" hidden="1">#REF!</definedName>
    <definedName name="AGHFD" hidden="1">#REF!</definedName>
    <definedName name="alejo" localSheetId="3">#REF!</definedName>
    <definedName name="alejo" localSheetId="0" hidden="1">#REF!</definedName>
    <definedName name="alejo" localSheetId="2" hidden="1">#REF!</definedName>
    <definedName name="alejo" hidden="1">#REF!</definedName>
    <definedName name="ALMUERZO" localSheetId="3">#REF!</definedName>
    <definedName name="ALMUERZO" localSheetId="0">#REF!</definedName>
    <definedName name="ALMUERZO" localSheetId="2">#REF!</definedName>
    <definedName name="ALMUERZO">#REF!</definedName>
    <definedName name="almuerzocena" localSheetId="0">#REF!</definedName>
    <definedName name="almuerzocena" localSheetId="2">#REF!</definedName>
    <definedName name="almuerzocena">#REF!</definedName>
    <definedName name="AMAZONAS" localSheetId="0">#REF!</definedName>
    <definedName name="AMAZONAS" localSheetId="2">#REF!</definedName>
    <definedName name="AMAZONAS">#REF!</definedName>
    <definedName name="ANSSR" localSheetId="0">#REF!</definedName>
    <definedName name="ANSSR">#REF!</definedName>
    <definedName name="ANSSRV2" localSheetId="0">#REF!</definedName>
    <definedName name="ANSSRV2">#REF!</definedName>
    <definedName name="ANSSRV3" localSheetId="0">#REF!</definedName>
    <definedName name="ANSSRV3">#REF!</definedName>
    <definedName name="ANTIOQUIA" localSheetId="0">#REF!</definedName>
    <definedName name="ANTIOQUIA" localSheetId="2">#REF!</definedName>
    <definedName name="ANTIOQUIA">#REF!</definedName>
    <definedName name="año1" localSheetId="0">#REF!</definedName>
    <definedName name="año1">#REF!</definedName>
    <definedName name="APLICA" localSheetId="0">#REF!</definedName>
    <definedName name="APLICA">#REF!</definedName>
    <definedName name="APLICA." localSheetId="0">#REF!</definedName>
    <definedName name="APLICA.">#REF!</definedName>
    <definedName name="ARAUCA" localSheetId="0">#REF!</definedName>
    <definedName name="ARAUCA" localSheetId="2">#REF!</definedName>
    <definedName name="ARAUCA">#REF!</definedName>
    <definedName name="_xlnm.Print_Area" localSheetId="2">'SUMINISTROS Y SERVICIOS'!$C$3:$I$63</definedName>
    <definedName name="ass2wq2" localSheetId="3">#REF!</definedName>
    <definedName name="ass2wq2" localSheetId="0" hidden="1">#REF!</definedName>
    <definedName name="ass2wq2" localSheetId="2" hidden="1">#REF!</definedName>
    <definedName name="ass2wq2" hidden="1">#REF!</definedName>
    <definedName name="ATGHH" localSheetId="0" hidden="1">#REF!</definedName>
    <definedName name="ATGHH" localSheetId="2" hidden="1">#REF!</definedName>
    <definedName name="ATGHH" hidden="1">#REF!</definedName>
    <definedName name="ATLANTICO" localSheetId="0">#REF!</definedName>
    <definedName name="ATLANTICO" localSheetId="2">#REF!</definedName>
    <definedName name="ATLANTICO">#REF!</definedName>
    <definedName name="AVBC" localSheetId="0" hidden="1">#REF!</definedName>
    <definedName name="AVBC" localSheetId="2" hidden="1">#REF!</definedName>
    <definedName name="AVBC" hidden="1">#REF!</definedName>
    <definedName name="AXCC" localSheetId="0" hidden="1">#REF!</definedName>
    <definedName name="AXCC" localSheetId="2" hidden="1">#REF!</definedName>
    <definedName name="AXCC" hidden="1">#REF!</definedName>
    <definedName name="AXX" localSheetId="0" hidden="1">#REF!</definedName>
    <definedName name="AXX" localSheetId="2" hidden="1">#REF!</definedName>
    <definedName name="AXX" hidden="1">#REF!</definedName>
    <definedName name="Aグラフ" localSheetId="0" hidden="1">#REF!</definedName>
    <definedName name="Aグラフ" localSheetId="2" hidden="1">#REF!</definedName>
    <definedName name="Aグラフ" hidden="1">#REF!</definedName>
    <definedName name="badb" localSheetId="3">{"MG-2002-F1",#N/A,FALSE,"PPU-Telemig";"MG-2002-F2",#N/A,FALSE,"PPU-Telemig";"MG-2002-F3",#N/A,FALSE,"PPU-Telemig";"MG-2002-F4",#N/A,FALSE,"PPU-Telemig";"MG-2003-F1",#N/A,FALSE,"PPU-Telemig";"MG-2004-F1",#N/A,FALSE,"PPU-Telemig"}</definedName>
    <definedName name="badb" localSheetId="0" hidden="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3">#REF!</definedName>
    <definedName name="bbb" localSheetId="0">#REF!</definedName>
    <definedName name="bbb" localSheetId="2">#REF!</definedName>
    <definedName name="bbb">#REF!</definedName>
    <definedName name="bn" localSheetId="3">{"'内訳表'!$B$2:$N$64"}</definedName>
    <definedName name="bn" localSheetId="0" hidden="1">{"'内訳表'!$B$2:$N$64"}</definedName>
    <definedName name="bn" localSheetId="2" hidden="1">{"'内訳表'!$B$2:$N$64"}</definedName>
    <definedName name="bn" localSheetId="1" hidden="1">{"'内訳表'!$B$2:$N$64"}</definedName>
    <definedName name="bn" hidden="1">{"'内訳表'!$B$2:$N$64"}</definedName>
    <definedName name="BOLIVAR" localSheetId="0">#REF!</definedName>
    <definedName name="BOLIVAR" localSheetId="2">#REF!</definedName>
    <definedName name="BOLIVAR">#REF!</definedName>
    <definedName name="Ｂグラフ" localSheetId="0" hidden="1">#REF!</definedName>
    <definedName name="Ｂグラフ" localSheetId="2" hidden="1">#REF!</definedName>
    <definedName name="Ｂグラフ" hidden="1">#REF!</definedName>
    <definedName name="CajaDespacho" localSheetId="0">#REF!</definedName>
    <definedName name="CajaDespacho">#REF!</definedName>
    <definedName name="CALDAS" localSheetId="0">#REF!</definedName>
    <definedName name="CALDAS" localSheetId="2">#REF!</definedName>
    <definedName name="CALDAS">#REF!</definedName>
    <definedName name="CALENDARIO" localSheetId="0">#REF!</definedName>
    <definedName name="CALENDARIO">#REF!</definedName>
    <definedName name="Calidad" localSheetId="0">#REF!</definedName>
    <definedName name="Calidad" localSheetId="2">#REF!</definedName>
    <definedName name="Calidad">#REF!</definedName>
    <definedName name="Calidad_1">"['file://172.16.9.31/ArchivosICBF/DIRECCION%20TECNICA%20ICBF/Archivos%20FONADE/COSTEO%20DIAGNOSTICOS.xlsm'#$PERSONAL.$P$58]"</definedName>
    <definedName name="Campamento" localSheetId="3">#REF!</definedName>
    <definedName name="Campamento" localSheetId="0">#REF!</definedName>
    <definedName name="Campamento" localSheetId="2">#REF!</definedName>
    <definedName name="Campamento">#REF!</definedName>
    <definedName name="Campamento_1">"['file://172.16.9.31/ArchivosICBF/DIRECCION%20TECNICA%20ICBF/Archivos%20FONADE/COSTEO%20DIAGNOSTICOS.xlsm'#$PERSONAL.$P$122]"</definedName>
    <definedName name="CAQUETÁ" localSheetId="3">#REF!</definedName>
    <definedName name="CAQUETÁ" localSheetId="0">#REF!</definedName>
    <definedName name="CAQUETÁ" localSheetId="2">#REF!</definedName>
    <definedName name="CAQUETÁ">#REF!</definedName>
    <definedName name="CASANARE" localSheetId="3">#REF!</definedName>
    <definedName name="CASANARE" localSheetId="0">#REF!</definedName>
    <definedName name="CASANARE" localSheetId="2">#REF!</definedName>
    <definedName name="CASANARE">#REF!</definedName>
    <definedName name="CAUCA" localSheetId="3">#REF!</definedName>
    <definedName name="CAUCA" localSheetId="0">#REF!</definedName>
    <definedName name="CAUCA" localSheetId="2">#REF!</definedName>
    <definedName name="CAUCA">#REF!</definedName>
    <definedName name="CESAR" localSheetId="0">#REF!</definedName>
    <definedName name="CESAR" localSheetId="2">#REF!</definedName>
    <definedName name="CESAR">#REF!</definedName>
    <definedName name="CHOCO" localSheetId="0">#REF!</definedName>
    <definedName name="CHOCO" localSheetId="2">#REF!</definedName>
    <definedName name="CHOCO">#REF!</definedName>
    <definedName name="CIUDADES" localSheetId="0">#REF!</definedName>
    <definedName name="CIUDADES">#REF!</definedName>
    <definedName name="CÓRDOBA" localSheetId="3">#REF!</definedName>
    <definedName name="CÓRDOBA" localSheetId="0">#REF!</definedName>
    <definedName name="CÓRDOBA" localSheetId="2">#REF!</definedName>
    <definedName name="CÓRDOBA">#REF!</definedName>
    <definedName name="CostoDirectoObra" localSheetId="0">#REF!</definedName>
    <definedName name="CostoDirectoObra" localSheetId="2">#REF!</definedName>
    <definedName name="CostoDirectoObra">#REF!</definedName>
    <definedName name="CuantostieneEdSuperior" localSheetId="0">#REF!</definedName>
    <definedName name="CuantostieneEdSuperior" localSheetId="2">#REF!</definedName>
    <definedName name="CuantostieneEdSuperior">#REF!</definedName>
    <definedName name="Ｃグラフ" localSheetId="0" hidden="1">#REF!</definedName>
    <definedName name="Ｃグラフ" localSheetId="2" hidden="1">#REF!</definedName>
    <definedName name="Ｃグラフ" hidden="1">#REF!</definedName>
    <definedName name="dasd" localSheetId="0" hidden="1">#REF!</definedName>
    <definedName name="dasd" localSheetId="2" hidden="1">#REF!</definedName>
    <definedName name="dasd" hidden="1">#REF!</definedName>
    <definedName name="datos" localSheetId="0">#REF!</definedName>
    <definedName name="datos">#REF!</definedName>
    <definedName name="Decision" localSheetId="0">#REF!</definedName>
    <definedName name="Decision" localSheetId="2">#REF!</definedName>
    <definedName name="Decision">#REF!</definedName>
    <definedName name="Dedicacion" localSheetId="0">#REF!</definedName>
    <definedName name="Dedicacion" localSheetId="2">#REF!</definedName>
    <definedName name="Dedicacion">#REF!</definedName>
    <definedName name="DEPARTAMENTOS" localSheetId="0">#REF!</definedName>
    <definedName name="DEPARTAMENTOS" localSheetId="2">#REF!</definedName>
    <definedName name="DEPARTAMENTOS">#REF!</definedName>
    <definedName name="dependencia" localSheetId="0">#REF!</definedName>
    <definedName name="dependencia">#REF!</definedName>
    <definedName name="desayuno" localSheetId="0">#REF!</definedName>
    <definedName name="desayuno" localSheetId="2">#REF!</definedName>
    <definedName name="desayuno">#REF!</definedName>
    <definedName name="DESAYUNOS" localSheetId="0">#REF!</definedName>
    <definedName name="DESAYUNOS" localSheetId="2">#REF!</definedName>
    <definedName name="DESAYUNOS">#REF!</definedName>
    <definedName name="DeseanCapacitacionEn" localSheetId="0">#REF!</definedName>
    <definedName name="DeseanCapacitacionEn" localSheetId="2">#REF!</definedName>
    <definedName name="DeseanCapacitacionEn">#REF!</definedName>
    <definedName name="DESINSCRITOS" localSheetId="0">#REF!</definedName>
    <definedName name="DESINSCRITOS" localSheetId="2">#REF!</definedName>
    <definedName name="DESINSCRITOS">#REF!</definedName>
    <definedName name="DFG" localSheetId="0" hidden="1">#REF!</definedName>
    <definedName name="DFG" localSheetId="2" hidden="1">#REF!</definedName>
    <definedName name="DFG" hidden="1">#REF!</definedName>
    <definedName name="dfgd56" localSheetId="3">{0,#N/A,FALSE,0;0,#N/A,FALSE,0;0,#N/A,FALSE,0;0,#N/A,FALSE,0;0,#N/A,FALSE,0;0,#N/A,FALSE,0}</definedName>
    <definedName name="dfgd56" localSheetId="0" hidden="1">{0,#N/A,FALSE,0;0,#N/A,FALSE,0;0,#N/A,FALSE,0;0,#N/A,FALSE,0;0,#N/A,FALSE,0;0,#N/A,FALSE,0}</definedName>
    <definedName name="dfgd56" localSheetId="2" hidden="1">{0,#N/A,FALSE,0;0,#N/A,FALSE,0;0,#N/A,FALSE,0;0,#N/A,FALSE,0;0,#N/A,FALSE,0;0,#N/A,FALSE,0}</definedName>
    <definedName name="dfgd56" localSheetId="1" hidden="1">{0,#N/A,FALSE,0;0,#N/A,FALSE,0;0,#N/A,FALSE,0;0,#N/A,FALSE,0;0,#N/A,FALSE,0;0,#N/A,FALSE,0}</definedName>
    <definedName name="dfgd56" hidden="1">{0,#N/A,FALSE,0;0,#N/A,FALSE,0;0,#N/A,FALSE,0;0,#N/A,FALSE,0;0,#N/A,FALSE,0;0,#N/A,FALSE,0}</definedName>
    <definedName name="DFGH" localSheetId="3">#REF!</definedName>
    <definedName name="DFGH" localSheetId="0" hidden="1">#REF!</definedName>
    <definedName name="DFGH" localSheetId="2" hidden="1">#REF!</definedName>
    <definedName name="DFGH" hidden="1">#REF!</definedName>
    <definedName name="dfhdf" localSheetId="3">#REF!</definedName>
    <definedName name="dfhdf" localSheetId="0" hidden="1">#REF!</definedName>
    <definedName name="dfhdf" localSheetId="2" hidden="1">#REF!</definedName>
    <definedName name="dfhdf" hidden="1">#REF!</definedName>
    <definedName name="DFSG" localSheetId="3">#REF!</definedName>
    <definedName name="DFSG" localSheetId="0" hidden="1">#REF!</definedName>
    <definedName name="DFSG" localSheetId="2" hidden="1">#REF!</definedName>
    <definedName name="DFSG" hidden="1">#REF!</definedName>
    <definedName name="dgb" localSheetId="3">{"'内訳表'!$B$2:$N$64"}</definedName>
    <definedName name="dgb" localSheetId="0" hidden="1">{"'内訳表'!$B$2:$N$64"}</definedName>
    <definedName name="dgb" localSheetId="2" hidden="1">{"'内訳表'!$B$2:$N$64"}</definedName>
    <definedName name="dgb" localSheetId="1" hidden="1">{"'内訳表'!$B$2:$N$64"}</definedName>
    <definedName name="dgb" hidden="1">{"'内訳表'!$B$2:$N$64"}</definedName>
    <definedName name="dhb" localSheetId="3">{"'内訳表'!$B$2:$N$64"}</definedName>
    <definedName name="dhb" localSheetId="0" hidden="1">{"'内訳表'!$B$2:$N$64"}</definedName>
    <definedName name="dhb" localSheetId="2" hidden="1">{"'内訳表'!$B$2:$N$64"}</definedName>
    <definedName name="dhb" localSheetId="1" hidden="1">{"'内訳表'!$B$2:$N$64"}</definedName>
    <definedName name="dhb" hidden="1">{"'内訳表'!$B$2:$N$64"}</definedName>
    <definedName name="DISTRIBUCIONPORTIPOCONTRATO" localSheetId="0">#REF!</definedName>
    <definedName name="DISTRIBUCIONPORTIPOCONTRATO" localSheetId="2">#REF!</definedName>
    <definedName name="DISTRIBUCIONPORTIPOCONTRATO">#REF!</definedName>
    <definedName name="dszgre" localSheetId="3">{"MG-2002-F1",#N/A,FALSE,"PPU-Telemig";"MG-2002-F2",#N/A,FALSE,"PPU-Telemig";"MG-2002-F3",#N/A,FALSE,"PPU-Telemig";"MG-2002-F4",#N/A,FALSE,"PPU-Telemig";"MG-2003-F1",#N/A,FALSE,"PPU-Telemig";"MG-2004-F1",#N/A,FALSE,"PPU-Telemig"}</definedName>
    <definedName name="dszgre" localSheetId="0" hidden="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3">#REF!</definedName>
    <definedName name="Ｄグラフ" localSheetId="0" hidden="1">#REF!</definedName>
    <definedName name="Ｄグラフ" localSheetId="2" hidden="1">#REF!</definedName>
    <definedName name="Ｄグラフ" hidden="1">#REF!</definedName>
    <definedName name="eagrbve" localSheetId="3">{"'内訳表'!$B$2:$N$64"}</definedName>
    <definedName name="eagrbve" localSheetId="0" hidden="1">{"'内訳表'!$B$2:$N$64"}</definedName>
    <definedName name="eagrbve" localSheetId="2" hidden="1">{"'内訳表'!$B$2:$N$64"}</definedName>
    <definedName name="eagrbve" localSheetId="1" hidden="1">{"'内訳表'!$B$2:$N$64"}</definedName>
    <definedName name="eagrbve" hidden="1">{"'内訳表'!$B$2:$N$64"}</definedName>
    <definedName name="eargbwrg" localSheetId="3">{"'内訳表'!$B$2:$N$64"}</definedName>
    <definedName name="eargbwrg" localSheetId="0" hidden="1">{"'内訳表'!$B$2:$N$64"}</definedName>
    <definedName name="eargbwrg" localSheetId="2" hidden="1">{"'内訳表'!$B$2:$N$64"}</definedName>
    <definedName name="eargbwrg" localSheetId="1" hidden="1">{"'内訳表'!$B$2:$N$64"}</definedName>
    <definedName name="eargbwrg" hidden="1">{"'内訳表'!$B$2:$N$64"}</definedName>
    <definedName name="Ed_cons_empr_CodEntidad" localSheetId="0">#REF!</definedName>
    <definedName name="Ed_cons_empr_CodEntidad" localSheetId="2">#REF!</definedName>
    <definedName name="Ed_cons_empr_CodEntidad">#REF!</definedName>
    <definedName name="Ed_emp_codemp" localSheetId="0">#REF!</definedName>
    <definedName name="Ed_emp_codemp" localSheetId="2">#REF!</definedName>
    <definedName name="Ed_emp_codemp">#REF!</definedName>
    <definedName name="EdSuperior2" localSheetId="0">#REF!</definedName>
    <definedName name="EdSuperior2" localSheetId="2">#REF!</definedName>
    <definedName name="EdSuperior2">#REF!</definedName>
    <definedName name="EdSuperior3" localSheetId="0">#REF!</definedName>
    <definedName name="EdSuperior3" localSheetId="2">#REF!</definedName>
    <definedName name="EdSuperior3">#REF!</definedName>
    <definedName name="EE" localSheetId="3">{"MG-2002-F1",#N/A,FALSE,"PPU-Telemig";"MG-2002-F2",#N/A,FALSE,"PPU-Telemig";"MG-2002-F3",#N/A,FALSE,"PPU-Telemig";"MG-2002-F4",#N/A,FALSE,"PPU-Telemig";"MG-2003-F1",#N/A,FALSE,"PPU-Telemig";"MG-2004-F1",#N/A,FALSE,"PPU-Telemig"}</definedName>
    <definedName name="EE" localSheetId="0" hidden="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3">#REF!</definedName>
    <definedName name="Empresa" localSheetId="0">#REF!</definedName>
    <definedName name="Empresa" localSheetId="2">#REF!</definedName>
    <definedName name="Empresa">#REF!</definedName>
    <definedName name="Ensayos" localSheetId="3">#REF!</definedName>
    <definedName name="Ensayos" localSheetId="0">#REF!</definedName>
    <definedName name="Ensayos" localSheetId="2">#REF!</definedName>
    <definedName name="Ensayos">#REF!</definedName>
    <definedName name="Ensayos_1">"['file://172.16.9.31/ArchivosICBF/DIRECCION%20TECNICA%20ICBF/Archivos%20FONADE/COSTEO%20DIAGNOSTICOS.xlsm'#$PERSONAL.$P$100]"</definedName>
    <definedName name="EstadoMadCabFamilia" localSheetId="3">#REF!</definedName>
    <definedName name="EstadoMadCabFamilia" localSheetId="0">#REF!</definedName>
    <definedName name="EstadoMadCabFamilia" localSheetId="2">#REF!</definedName>
    <definedName name="EstadoMadCabFamilia">#REF!</definedName>
    <definedName name="Estrategia" localSheetId="3">#REF!</definedName>
    <definedName name="Estrategia" localSheetId="0">#REF!</definedName>
    <definedName name="Estrategia">#REF!</definedName>
    <definedName name="ET" localSheetId="3">{"MG-2002-F1",#N/A,FALSE,"PPU-Telemig";"MG-2002-F2",#N/A,FALSE,"PPU-Telemig";"MG-2002-F3",#N/A,FALSE,"PPU-Telemig";"MG-2002-F4",#N/A,FALSE,"PPU-Telemig";"MG-2003-F1",#N/A,FALSE,"PPU-Telemig";"MG-2004-F1",#N/A,FALSE,"PPU-Telemig"}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3">#REF!</definedName>
    <definedName name="EUR" localSheetId="0">#REF!</definedName>
    <definedName name="EUR">#REF!</definedName>
    <definedName name="Ｅグラフ" localSheetId="3">#REF!</definedName>
    <definedName name="Ｅグラフ" localSheetId="0" hidden="1">#REF!</definedName>
    <definedName name="Ｅグラフ" localSheetId="2" hidden="1">#REF!</definedName>
    <definedName name="Ｅグラフ" hidden="1">#REF!</definedName>
    <definedName name="fbvdv" localSheetId="3">{"MG-2002-F1",#N/A,FALSE,"PPU-Telemig";"MG-2002-F2",#N/A,FALSE,"PPU-Telemig";"MG-2002-F3",#N/A,FALSE,"PPU-Telemig";"MG-2002-F4",#N/A,FALSE,"PPU-Telemig";"MG-2003-F1",#N/A,FALSE,"PPU-Telemig";"MG-2004-F1",#N/A,FALSE,"PPU-Telemig"}</definedName>
    <definedName name="fbvdv" localSheetId="0" hidden="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3">#REF!</definedName>
    <definedName name="FDG" localSheetId="0" hidden="1">#REF!</definedName>
    <definedName name="FDG" localSheetId="2" hidden="1">#REF!</definedName>
    <definedName name="FDG" hidden="1">#REF!</definedName>
    <definedName name="fecha_fin_servicio" localSheetId="3">#REF!</definedName>
    <definedName name="fecha_fin_servicio" localSheetId="0">#REF!</definedName>
    <definedName name="fecha_fin_servicio">#REF!</definedName>
    <definedName name="fecha_inicio_servicio" localSheetId="3">#REF!</definedName>
    <definedName name="fecha_inicio_servicio" localSheetId="0">#REF!</definedName>
    <definedName name="fecha_inicio_servicio">#REF!</definedName>
    <definedName name="ff" localSheetId="3">{#N/A,#N/A,TRUE,"Report"}</definedName>
    <definedName name="ff" localSheetId="0" hidden="1">{#N/A,#N/A,TRUE,"Report"}</definedName>
    <definedName name="ff" localSheetId="2" hidden="1">{#N/A,#N/A,TRUE,"Report"}</definedName>
    <definedName name="ff" localSheetId="1" hidden="1">{#N/A,#N/A,TRUE,"Report"}</definedName>
    <definedName name="ff" hidden="1">{#N/A,#N/A,TRUE,"Report"}</definedName>
    <definedName name="FFF" localSheetId="3">{"MG-2002-F1",#N/A,FALSE,"PPU-Telemig";"MG-2002-F2",#N/A,FALSE,"PPU-Telemig";"MG-2002-F3",#N/A,FALSE,"PPU-Telemig";"MG-2002-F4",#N/A,FALSE,"PPU-Telemig";"MG-2003-F1",#N/A,FALSE,"PPU-Telemig";"MG-2004-F1",#N/A,FALSE,"PPU-Telemig"}</definedName>
    <definedName name="FFF" localSheetId="0" hidden="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3">{"'内訳表'!$B$2:$N$64"}</definedName>
    <definedName name="fgsznzfd" localSheetId="0" hidden="1">{"'内訳表'!$B$2:$N$64"}</definedName>
    <definedName name="fgsznzfd" localSheetId="2" hidden="1">{"'内訳表'!$B$2:$N$64"}</definedName>
    <definedName name="fgsznzfd" localSheetId="1" hidden="1">{"'内訳表'!$B$2:$N$64"}</definedName>
    <definedName name="fgsznzfd" hidden="1">{"'内訳表'!$B$2:$N$64"}</definedName>
    <definedName name="fgxnbf" localSheetId="3">{"MG-2002-F1",#N/A,FALSE,"PPU-Telemig";"MG-2002-F2",#N/A,FALSE,"PPU-Telemig";"MG-2002-F3",#N/A,FALSE,"PPU-Telemig";"MG-2002-F4",#N/A,FALSE,"PPU-Telemig";"MG-2003-F1",#N/A,FALSE,"PPU-Telemig";"MG-2004-F1",#N/A,FALSE,"PPU-Telemig"}</definedName>
    <definedName name="fgxnbf" localSheetId="0" hidden="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3">{0,#N/A,FALSE,0;0,#N/A,FALSE,0;0,#N/A,FALSE,0;0,#N/A,FALSE,0;0,#N/A,FALSE,0;0,#N/A,FALSE,0}</definedName>
    <definedName name="FSDFSD" localSheetId="0" hidden="1">{0,#N/A,FALSE,0;0,#N/A,FALSE,0;0,#N/A,FALSE,0;0,#N/A,FALSE,0;0,#N/A,FALSE,0;0,#N/A,FALSE,0}</definedName>
    <definedName name="FSDFSD" localSheetId="2" hidden="1">{0,#N/A,FALSE,0;0,#N/A,FALSE,0;0,#N/A,FALSE,0;0,#N/A,FALSE,0;0,#N/A,FALSE,0;0,#N/A,FALSE,0}</definedName>
    <definedName name="FSDFSD" localSheetId="1" hidden="1">{0,#N/A,FALSE,0;0,#N/A,FALSE,0;0,#N/A,FALSE,0;0,#N/A,FALSE,0;0,#N/A,FALSE,0;0,#N/A,FALSE,0}</definedName>
    <definedName name="FSDFSD" hidden="1">{0,#N/A,FALSE,0;0,#N/A,FALSE,0;0,#N/A,FALSE,0;0,#N/A,FALSE,0;0,#N/A,FALSE,0;0,#N/A,FALSE,0}</definedName>
    <definedName name="FSFSF" localSheetId="3">#REF!</definedName>
    <definedName name="FSFSF" localSheetId="0">#REF!</definedName>
    <definedName name="FSFSF">#REF!</definedName>
    <definedName name="fsmnfs" localSheetId="3">{"MG-2002-F1",#N/A,FALSE,"PPU-Telemig";"MG-2002-F2",#N/A,FALSE,"PPU-Telemig";"MG-2002-F3",#N/A,FALSE,"PPU-Telemig";"MG-2002-F4",#N/A,FALSE,"PPU-Telemig";"MG-2003-F1",#N/A,FALSE,"PPU-Telemig";"MG-2004-F1",#N/A,FALSE,"PPU-Telemig"}</definedName>
    <definedName name="fsmnfs" localSheetId="0" hidden="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3">#REF!</definedName>
    <definedName name="Fuente" localSheetId="0">#REF!</definedName>
    <definedName name="Fuente">#REF!</definedName>
    <definedName name="FUENTES" localSheetId="3">#REF!</definedName>
    <definedName name="FUENTES" localSheetId="0">#REF!</definedName>
    <definedName name="FUENTES">#REF!</definedName>
    <definedName name="Funcionario" localSheetId="3">#REF!</definedName>
    <definedName name="Funcionario" localSheetId="0">#REF!</definedName>
    <definedName name="Funcionario" localSheetId="2">#REF!</definedName>
    <definedName name="Funcionario">#REF!</definedName>
    <definedName name="Ｆグラフ" localSheetId="0" hidden="1">#REF!</definedName>
    <definedName name="Ｆグラフ" localSheetId="2" hidden="1">#REF!</definedName>
    <definedName name="Ｆグラフ" hidden="1">#REF!</definedName>
    <definedName name="gbvREDSAb" localSheetId="3">{"MG-2002-F1",#N/A,FALSE,"PPU-Telemig";"MG-2002-F2",#N/A,FALSE,"PPU-Telemig";"MG-2002-F3",#N/A,FALSE,"PPU-Telemig";"MG-2002-F4",#N/A,FALSE,"PPU-Telemig";"MG-2003-F1",#N/A,FALSE,"PPU-Telemig";"MG-2004-F1",#N/A,FALSE,"PPU-Telemig"}</definedName>
    <definedName name="gbvREDSAb" localSheetId="0" hidden="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3">#REF!</definedName>
    <definedName name="GFH" localSheetId="0" hidden="1">#REF!</definedName>
    <definedName name="GFH" localSheetId="2" hidden="1">#REF!</definedName>
    <definedName name="GFH" hidden="1">#REF!</definedName>
    <definedName name="gfhh" localSheetId="3">#REF!</definedName>
    <definedName name="gfhh" localSheetId="0">#REF!</definedName>
    <definedName name="gfhh">#REF!</definedName>
    <definedName name="GiasCertificado" localSheetId="3">#REF!</definedName>
    <definedName name="GiasCertificado" localSheetId="0">#REF!</definedName>
    <definedName name="GiasCertificado">#REF!</definedName>
    <definedName name="GRUPO" localSheetId="0">#REF!</definedName>
    <definedName name="GRUPO">#REF!</definedName>
    <definedName name="GruporUPS" localSheetId="0">#REF!</definedName>
    <definedName name="GruporUPS" localSheetId="2">#REF!</definedName>
    <definedName name="GruporUPS">#REF!</definedName>
    <definedName name="GUAINÍA" localSheetId="0">#REF!</definedName>
    <definedName name="GUAINÍA" localSheetId="2">#REF!</definedName>
    <definedName name="GUAINÍA">#REF!</definedName>
    <definedName name="GUAVIARE" localSheetId="0">#REF!</definedName>
    <definedName name="GUAVIARE" localSheetId="2">#REF!</definedName>
    <definedName name="GUAVIARE">#REF!</definedName>
    <definedName name="HFGHGFH3" localSheetId="0">#REF!</definedName>
    <definedName name="HFGHGFH3" localSheetId="2">#REF!</definedName>
    <definedName name="HFGHGFH3">#REF!</definedName>
    <definedName name="hhjn" localSheetId="3">{"MG-2002-F1",#N/A,FALSE,"PPU-Telemig";"MG-2002-F2",#N/A,FALSE,"PPU-Telemig";"MG-2002-F3",#N/A,FALSE,"PPU-Telemig";"MG-2002-F4",#N/A,FALSE,"PPU-Telemig";"MG-2003-F1",#N/A,FALSE,"PPU-Telemig";"MG-2004-F1",#N/A,FALSE,"PPU-Telemig"}</definedName>
    <definedName name="hhjn" localSheetId="0" hidden="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3">{#N/A,#N/A,FALSE,"KEGELLE 1 (3)";#N/A,#N/A,FALSE,"KEGELLE 2 (3)";#N/A,#N/A,FALSE,"KEGELLE 3 (3)";#N/A,#N/A,FALSE,"KEGELLE 4 (3)";#N/A,#N/A,FALSE,"KEGELLE 5 (3)";#N/A,#N/A,FALSE,"KEGELLE 6 (3)";#N/A,#N/A,FALSE,"KEGELLE 7 (3)"}</definedName>
    <definedName name="hjm" localSheetId="0" hidden="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3">{#N/A,#N/A,FALSE,"KEGELLE 1 (2)";#N/A,#N/A,FALSE,"KEGELLE 2 (2)";#N/A,#N/A,FALSE,"KEGELLE 3 (2)";#N/A,#N/A,FALSE,"KEGELLE 4 (2)";#N/A,#N/A,FALSE,"KEGELLE 5 (2)";#N/A,#N/A,FALSE,"KEGELLE 6 (2)";#N/A,#N/A,FALSE,"KEGELLE 7 (2)"}</definedName>
    <definedName name="hjmhg" localSheetId="0" hidden="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3">{#N/A,#N/A,TRUE,"Report"}</definedName>
    <definedName name="hmstj" localSheetId="0" hidden="1">{#N/A,#N/A,TRUE,"Report"}</definedName>
    <definedName name="hmstj" localSheetId="2" hidden="1">{#N/A,#N/A,TRUE,"Report"}</definedName>
    <definedName name="hmstj" localSheetId="1" hidden="1">{#N/A,#N/A,TRUE,"Report"}</definedName>
    <definedName name="hmstj" hidden="1">{#N/A,#N/A,TRUE,"Report"}</definedName>
    <definedName name="hnfg" localSheetId="3">{"MG-2002-F1",#N/A,FALSE,"PPU-Telemig";"MG-2002-F2",#N/A,FALSE,"PPU-Telemig";"MG-2002-F3",#N/A,FALSE,"PPU-Telemig";"MG-2002-F4",#N/A,FALSE,"PPU-Telemig";"MG-2003-F1",#N/A,FALSE,"PPU-Telemig";"MG-2004-F1",#N/A,FALSE,"PPU-Telemig"}</definedName>
    <definedName name="hnfg" localSheetId="0" hidden="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3">#REF!</definedName>
    <definedName name="Horas" localSheetId="0">#REF!</definedName>
    <definedName name="Horas" localSheetId="2">#REF!</definedName>
    <definedName name="Horas">#REF!</definedName>
    <definedName name="Horas_Disponibles" localSheetId="3">#REF!</definedName>
    <definedName name="Horas_Disponibles" localSheetId="0">#REF!</definedName>
    <definedName name="Horas_Disponibles">#REF!</definedName>
    <definedName name="horas_jornada" localSheetId="3">#REF!</definedName>
    <definedName name="horas_jornada" localSheetId="0">#REF!</definedName>
    <definedName name="horas_jornada">#REF!</definedName>
    <definedName name="horas_ubicacion1" localSheetId="0">#REF!</definedName>
    <definedName name="horas_ubicacion1">#REF!</definedName>
    <definedName name="horas_ubicacion2" localSheetId="0">#REF!</definedName>
    <definedName name="horas_ubicacion2">#REF!</definedName>
    <definedName name="horas_ubicacion3" localSheetId="0">#REF!</definedName>
    <definedName name="horas_ubicacion3">#REF!</definedName>
    <definedName name="horas_ubicacion4" localSheetId="0">#REF!</definedName>
    <definedName name="horas_ubicacion4">#REF!</definedName>
    <definedName name="horas_ubicacion5" localSheetId="0">#REF!</definedName>
    <definedName name="horas_ubicacion5">#REF!</definedName>
    <definedName name="horas_ubicacion6" localSheetId="0">#REF!</definedName>
    <definedName name="horas_ubicacion6">#REF!</definedName>
    <definedName name="horas_ubicacion7" localSheetId="0">#REF!</definedName>
    <definedName name="horas_ubicacion7">#REF!</definedName>
    <definedName name="hrgc" localSheetId="0">#REF!</definedName>
    <definedName name="hrgc" localSheetId="2">#REF!</definedName>
    <definedName name="hrgc">#REF!</definedName>
    <definedName name="hsf" localSheetId="3">{"'内訳表'!$B$2:$N$64"}</definedName>
    <definedName name="hsf" localSheetId="0" hidden="1">{"'内訳表'!$B$2:$N$64"}</definedName>
    <definedName name="hsf" localSheetId="2" hidden="1">{"'内訳表'!$B$2:$N$64"}</definedName>
    <definedName name="hsf" localSheetId="1" hidden="1">{"'内訳表'!$B$2:$N$64"}</definedName>
    <definedName name="hsf" hidden="1">{"'内訳表'!$B$2:$N$64"}</definedName>
    <definedName name="HTML_CodePage" localSheetId="2" hidden="1">1252</definedName>
    <definedName name="HTML_CodePage" hidden="1">932</definedName>
    <definedName name="HTML_Control" localSheetId="3">{"'内訳表'!$B$2:$N$64"}</definedName>
    <definedName name="HTML_Control" localSheetId="0" hidden="1">{"'内訳表'!$B$2:$N$64"}</definedName>
    <definedName name="HTML_Control" localSheetId="2" hidden="1">{"'Planner Cell based'!$A$1:$H$142"}</definedName>
    <definedName name="HTML_Control" localSheetId="1" hidden="1">{"'内訳表'!$B$2:$N$64"}</definedName>
    <definedName name="HTML_Control" hidden="1">{"'内訳表'!$B$2:$N$64"}</definedName>
    <definedName name="HTML_Description" hidden="1">""</definedName>
    <definedName name="HTML_Email" hidden="1">""</definedName>
    <definedName name="HTML_Header" localSheetId="2" hidden="1">"Planner Cell based"</definedName>
    <definedName name="HTML_Header" hidden="1">"内訳表"</definedName>
    <definedName name="HTML_LastUpdate" localSheetId="2" hidden="1">"24.08.2001"</definedName>
    <definedName name="HTML_LastUpdate" hidden="1">"99/12/27"</definedName>
    <definedName name="HTML_LineAfter" hidden="1">FALSE</definedName>
    <definedName name="HTML_LineBefore" hidden="1">FALSE</definedName>
    <definedName name="HTML_Name" localSheetId="2" hidden="1">"OEN NT-Netz"</definedName>
    <definedName name="HTML_Name" hidden="1">"Kenji Fujimori"</definedName>
    <definedName name="HTML_OBDlg2" hidden="1">TRUE</definedName>
    <definedName name="HTML_OBDlg4" hidden="1">TRUE</definedName>
    <definedName name="HTML_OS" hidden="1">0</definedName>
    <definedName name="HTML_PathFile" localSheetId="2" hidden="1">"F:\TV 4\Ebner\MeinHTML.htm"</definedName>
    <definedName name="HTML_PathFile" hidden="1">"A:\My Documents\MyHTML.htm"</definedName>
    <definedName name="HTML_Title" localSheetId="2" hidden="1">"Ang-ACI8-CB_neu230801 TDM"</definedName>
    <definedName name="HTML_Title" hidden="1">"BT21Rev4"</definedName>
    <definedName name="HUILA" localSheetId="3">#REF!</definedName>
    <definedName name="HUILA" localSheetId="0">#REF!</definedName>
    <definedName name="HUILA" localSheetId="2">#REF!</definedName>
    <definedName name="HUILA">#REF!</definedName>
    <definedName name="ii" localSheetId="3">{"'内訳表'!$B$2:$N$64"}</definedName>
    <definedName name="ii" localSheetId="0" hidden="1">{"'内訳表'!$B$2:$N$64"}</definedName>
    <definedName name="ii" localSheetId="2" hidden="1">{"'内訳表'!$B$2:$N$64"}</definedName>
    <definedName name="ii" localSheetId="1" hidden="1">{"'内訳表'!$B$2:$N$64"}</definedName>
    <definedName name="ii" hidden="1">{"'内訳表'!$B$2:$N$64"}</definedName>
    <definedName name="Incre" localSheetId="0">#REF!</definedName>
    <definedName name="Incre" localSheetId="2">#REF!</definedName>
    <definedName name="Incre">#REF!</definedName>
    <definedName name="INCREMENTO" localSheetId="0">#REF!</definedName>
    <definedName name="INCREMENTO" localSheetId="2">#REF!</definedName>
    <definedName name="INCREMENTO">#REF!</definedName>
    <definedName name="INCREMENTOS" localSheetId="0">#REF!</definedName>
    <definedName name="INCREMENTOS" localSheetId="2">#REF!</definedName>
    <definedName name="INCREMENTOS">#REF!</definedName>
    <definedName name="Indemnizacion" localSheetId="0">#REF!</definedName>
    <definedName name="Indemnizacion" localSheetId="2">#REF!</definedName>
    <definedName name="Indemnizacion">#REF!</definedName>
    <definedName name="Índice" localSheetId="0">#REF!</definedName>
    <definedName name="Índice">#REF!</definedName>
    <definedName name="InfLaboral" localSheetId="0">#REF!</definedName>
    <definedName name="InfLaboral" localSheetId="2">#REF!</definedName>
    <definedName name="InfLaboral">#REF!</definedName>
    <definedName name="InfLabrl" localSheetId="0">#REF!</definedName>
    <definedName name="InfLabrl" localSheetId="2">#REF!</definedName>
    <definedName name="InfLabrl">#REF!</definedName>
    <definedName name="Info_Prazo_do_contrato" localSheetId="0">#REF!</definedName>
    <definedName name="Info_Prazo_do_contrato">#REF!</definedName>
    <definedName name="Inicio10" localSheetId="0">#REF!</definedName>
    <definedName name="Inicio10">#REF!</definedName>
    <definedName name="Inicio11" localSheetId="0">#REF!</definedName>
    <definedName name="Inicio11">#REF!</definedName>
    <definedName name="Inicio12" localSheetId="0">#REF!</definedName>
    <definedName name="Inicio12">#REF!</definedName>
    <definedName name="Inicio13" localSheetId="0">#REF!</definedName>
    <definedName name="Inicio13">#REF!</definedName>
    <definedName name="Inicio14" localSheetId="0">#REF!</definedName>
    <definedName name="Inicio14">#REF!</definedName>
    <definedName name="Inicio15" localSheetId="0">#REF!</definedName>
    <definedName name="Inicio15">#REF!</definedName>
    <definedName name="Inicio16" localSheetId="0">#REF!</definedName>
    <definedName name="Inicio16">#REF!</definedName>
    <definedName name="Inicio17" localSheetId="0">#REF!</definedName>
    <definedName name="Inicio17">#REF!</definedName>
    <definedName name="Inicio18" localSheetId="0">#REF!</definedName>
    <definedName name="Inicio18">#REF!</definedName>
    <definedName name="Inicio19" localSheetId="0">#REF!</definedName>
    <definedName name="Inicio19">#REF!</definedName>
    <definedName name="Inicio2" localSheetId="0">#REF!</definedName>
    <definedName name="Inicio2">#REF!</definedName>
    <definedName name="Inicio20" localSheetId="0">#REF!</definedName>
    <definedName name="Inicio20">#REF!</definedName>
    <definedName name="Inicio21" localSheetId="0">#REF!</definedName>
    <definedName name="Inicio21">#REF!</definedName>
    <definedName name="Inicio22" localSheetId="0">#REF!</definedName>
    <definedName name="Inicio22">#REF!</definedName>
    <definedName name="Inicio23" localSheetId="0">#REF!</definedName>
    <definedName name="Inicio23">#REF!</definedName>
    <definedName name="Inicio24" localSheetId="0">#REF!</definedName>
    <definedName name="Inicio24">#REF!</definedName>
    <definedName name="Inicio25" localSheetId="0">#REF!</definedName>
    <definedName name="Inicio25">#REF!</definedName>
    <definedName name="Inicio26" localSheetId="0">#REF!</definedName>
    <definedName name="Inicio26">#REF!</definedName>
    <definedName name="Inicio27" localSheetId="0">#REF!</definedName>
    <definedName name="Inicio27">#REF!</definedName>
    <definedName name="Inicio28" localSheetId="0">#REF!</definedName>
    <definedName name="Inicio28">#REF!</definedName>
    <definedName name="Inicio29" localSheetId="0">#REF!</definedName>
    <definedName name="Inicio29">#REF!</definedName>
    <definedName name="Inicio3" localSheetId="0">#REF!</definedName>
    <definedName name="Inicio3">#REF!</definedName>
    <definedName name="Inicio30" localSheetId="0">#REF!</definedName>
    <definedName name="Inicio30">#REF!</definedName>
    <definedName name="Inicio31" localSheetId="0">#REF!</definedName>
    <definedName name="Inicio31">#REF!</definedName>
    <definedName name="Inicio4" localSheetId="0">#REF!</definedName>
    <definedName name="Inicio4">#REF!</definedName>
    <definedName name="Inicio5" localSheetId="0">#REF!</definedName>
    <definedName name="Inicio5">#REF!</definedName>
    <definedName name="Inicio6" localSheetId="0">#REF!</definedName>
    <definedName name="Inicio6">#REF!</definedName>
    <definedName name="Inicio7" localSheetId="0">#REF!</definedName>
    <definedName name="Inicio7">#REF!</definedName>
    <definedName name="Inicio8" localSheetId="0">#REF!</definedName>
    <definedName name="Inicio8">#REF!</definedName>
    <definedName name="Inicio9" localSheetId="0">#REF!</definedName>
    <definedName name="Inicio9">#REF!</definedName>
    <definedName name="Ins" localSheetId="0">#REF!</definedName>
    <definedName name="Ins" localSheetId="2">#REF!</definedName>
    <definedName name="Ins">#REF!</definedName>
    <definedName name="InsEnt" localSheetId="0">#REF!</definedName>
    <definedName name="InsEnt" localSheetId="2">#REF!</definedName>
    <definedName name="InsEnt">#REF!</definedName>
    <definedName name="InsFisMag" localSheetId="0">#REF!</definedName>
    <definedName name="InsFisMag" localSheetId="2">#REF!</definedName>
    <definedName name="InsFisMag">#REF!</definedName>
    <definedName name="INTERNACIONAL" localSheetId="0">#REF!</definedName>
    <definedName name="INTERNACIONAL" localSheetId="2">#REF!</definedName>
    <definedName name="INTERNACIONAL">#REF!</definedName>
    <definedName name="IVASobreUtilidad" localSheetId="0">#REF!</definedName>
    <definedName name="IVASobreUtilidad" localSheetId="2">#REF!</definedName>
    <definedName name="IVASobreUtilidad">#REF!</definedName>
    <definedName name="IVASobreUtilidad_1">"['file://172.16.9.31/ArchivosICBF/DIRECCION%20TECNICA%20ICBF/Archivos%20FONADE/COSTEO%20DIAGNOSTICOS.xlsm'#$IMPUESTOS.$E$16]"</definedName>
    <definedName name="j" localSheetId="3">#REF!</definedName>
    <definedName name="j" localSheetId="0" hidden="1">#REF!</definedName>
    <definedName name="j" localSheetId="2" hidden="1">#REF!</definedName>
    <definedName name="j" hidden="1">#REF!</definedName>
    <definedName name="JGJ" localSheetId="3">{0,#N/A,FALSE,0;0,#N/A,FALSE,0;0,#N/A,FALSE,0;0,#N/A,FALSE,0;0,#N/A,FALSE,0;0,#N/A,FALSE,0}</definedName>
    <definedName name="JGJ" localSheetId="0" hidden="1">{0,#N/A,FALSE,0;0,#N/A,FALSE,0;0,#N/A,FALSE,0;0,#N/A,FALSE,0;0,#N/A,FALSE,0;0,#N/A,FALSE,0}</definedName>
    <definedName name="JGJ" localSheetId="2" hidden="1">{0,#N/A,FALSE,0;0,#N/A,FALSE,0;0,#N/A,FALSE,0;0,#N/A,FALSE,0;0,#N/A,FALSE,0;0,#N/A,FALSE,0}</definedName>
    <definedName name="JGJ" localSheetId="1" hidden="1">{0,#N/A,FALSE,0;0,#N/A,FALSE,0;0,#N/A,FALSE,0;0,#N/A,FALSE,0;0,#N/A,FALSE,0;0,#N/A,FALSE,0}</definedName>
    <definedName name="JGJ" hidden="1">{0,#N/A,FALSE,0;0,#N/A,FALSE,0;0,#N/A,FALSE,0;0,#N/A,FALSE,0;0,#N/A,FALSE,0;0,#N/A,FALSE,0}</definedName>
    <definedName name="l" localSheetId="3">{"MG-2002-F1",#N/A,FALSE,"PPU-Telemig";"MG-2002-F2",#N/A,FALSE,"PPU-Telemig";"MG-2002-F3",#N/A,FALSE,"PPU-Telemig";"MG-2002-F4",#N/A,FALSE,"PPU-Telemig";"MG-2003-F1",#N/A,FALSE,"PPU-Telemig";"MG-2004-F1",#N/A,FALSE,"PPU-Telemig"}</definedName>
    <definedName name="l" localSheetId="0" hidden="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3">#REF!</definedName>
    <definedName name="LA_GUAJIRA" localSheetId="0">#REF!</definedName>
    <definedName name="LA_GUAJIRA" localSheetId="2">#REF!</definedName>
    <definedName name="LA_GUAJIRA">#REF!</definedName>
    <definedName name="LimitacionAuditiva" localSheetId="3">#REF!</definedName>
    <definedName name="LimitacionAuditiva" localSheetId="0">#REF!</definedName>
    <definedName name="LimitacionAuditiva" localSheetId="2">#REF!</definedName>
    <definedName name="LimitacionAuditiva">#REF!</definedName>
    <definedName name="LimitacionFisicaOMental" localSheetId="3">#REF!</definedName>
    <definedName name="LimitacionFisicaOMental" localSheetId="0">#REF!</definedName>
    <definedName name="LimitacionFisicaOMental" localSheetId="2">#REF!</definedName>
    <definedName name="LimitacionFisicaOMental">#REF!</definedName>
    <definedName name="LimitacionVisual" localSheetId="0">#REF!</definedName>
    <definedName name="LimitacionVisual" localSheetId="2">#REF!</definedName>
    <definedName name="LimitacionVisual">#REF!</definedName>
    <definedName name="LISTA_1" localSheetId="0">#REF!</definedName>
    <definedName name="LISTA_1" localSheetId="2">#REF!</definedName>
    <definedName name="LISTA_1">#REF!</definedName>
    <definedName name="LISTA_2" localSheetId="0">#REF!</definedName>
    <definedName name="LISTA_2" localSheetId="2">#REF!</definedName>
    <definedName name="LISTA_2">#REF!</definedName>
    <definedName name="lista_hnp" localSheetId="0">#REF!</definedName>
    <definedName name="lista_hnp">#REF!</definedName>
    <definedName name="lista_lineas_reparto" localSheetId="0">#REF!</definedName>
    <definedName name="lista_lineas_reparto">#REF!</definedName>
    <definedName name="lista_localizaciones" localSheetId="0">#REF!</definedName>
    <definedName name="lista_localizaciones">#REF!</definedName>
    <definedName name="lista_paises" localSheetId="0">#REF!</definedName>
    <definedName name="lista_paises">#REF!</definedName>
    <definedName name="lista_perfiles_esp" localSheetId="0">#REF!</definedName>
    <definedName name="lista_perfiles_esp">#REF!</definedName>
    <definedName name="lista_perfiles_resto" localSheetId="0">#REF!</definedName>
    <definedName name="lista_perfiles_resto">#REF!</definedName>
    <definedName name="LISTA_PROM" localSheetId="0">#REF!</definedName>
    <definedName name="LISTA_PROM" localSheetId="2">#REF!</definedName>
    <definedName name="LISTA_PROM">#REF!</definedName>
    <definedName name="LISTA_TASAS" localSheetId="0">#REF!</definedName>
    <definedName name="LISTA_TASAS">#REF!</definedName>
    <definedName name="macro" localSheetId="3">#REF!</definedName>
    <definedName name="macro" localSheetId="0" hidden="1">#REF!</definedName>
    <definedName name="macro" localSheetId="2" hidden="1">#REF!</definedName>
    <definedName name="macro" hidden="1">#REF!</definedName>
    <definedName name="MadreCabezaFamilia" localSheetId="0">#REF!</definedName>
    <definedName name="MadreCabezaFamilia" localSheetId="2">#REF!</definedName>
    <definedName name="MadreCabezaFamilia">#REF!</definedName>
    <definedName name="MAGDALENA" localSheetId="0">#REF!</definedName>
    <definedName name="MAGDALENA" localSheetId="2">#REF!</definedName>
    <definedName name="MAGDALENA">#REF!</definedName>
    <definedName name="margen" localSheetId="3">#REF!</definedName>
    <definedName name="margen" localSheetId="0">#REF!</definedName>
    <definedName name="margen">#REF!</definedName>
    <definedName name="markup_infra" localSheetId="3">#REF!</definedName>
    <definedName name="markup_infra" localSheetId="0">#REF!</definedName>
    <definedName name="markup_infra">#REF!</definedName>
    <definedName name="Mas_Bajo_Adminstración" localSheetId="0">#REF!</definedName>
    <definedName name="Mas_Bajo_Adminstración" localSheetId="2">#REF!</definedName>
    <definedName name="Mas_Bajo_Adminstración">#REF!</definedName>
    <definedName name="Mas_Bajo_Imprevistos" localSheetId="0">#REF!</definedName>
    <definedName name="Mas_Bajo_Imprevistos" localSheetId="2">#REF!</definedName>
    <definedName name="Mas_Bajo_Imprevistos">#REF!</definedName>
    <definedName name="mdgh" localSheetId="3">{"'内訳表'!$B$2:$N$64"}</definedName>
    <definedName name="mdgh" localSheetId="0" hidden="1">{"'内訳表'!$B$2:$N$64"}</definedName>
    <definedName name="mdgh" localSheetId="2" hidden="1">{"'内訳表'!$B$2:$N$64"}</definedName>
    <definedName name="mdgh" localSheetId="1" hidden="1">{"'内訳表'!$B$2:$N$64"}</definedName>
    <definedName name="mdgh" hidden="1">{"'内訳表'!$B$2:$N$64"}</definedName>
    <definedName name="mes_inicio_servicio" localSheetId="0">MONTH(#REF!)</definedName>
    <definedName name="mes_inicio_servicio">MONTH(#REF!)</definedName>
    <definedName name="meses_a1" localSheetId="0">#REF!</definedName>
    <definedName name="meses_a1">#REF!</definedName>
    <definedName name="meses_a10" localSheetId="0">#REF!</definedName>
    <definedName name="meses_a10">#REF!</definedName>
    <definedName name="meses_a11" localSheetId="0">#REF!</definedName>
    <definedName name="meses_a11">#REF!</definedName>
    <definedName name="meses_a2" localSheetId="0">#REF!</definedName>
    <definedName name="meses_a2">#REF!</definedName>
    <definedName name="meses_a3" localSheetId="0">#REF!</definedName>
    <definedName name="meses_a3">#REF!</definedName>
    <definedName name="meses_a4" localSheetId="0">#REF!</definedName>
    <definedName name="meses_a4">#REF!</definedName>
    <definedName name="meses_a5" localSheetId="0">#REF!</definedName>
    <definedName name="meses_a5">#REF!</definedName>
    <definedName name="meses_a6" localSheetId="0">#REF!</definedName>
    <definedName name="meses_a6">#REF!</definedName>
    <definedName name="meses_a7" localSheetId="0">#REF!</definedName>
    <definedName name="meses_a7">#REF!</definedName>
    <definedName name="meses_a8" localSheetId="0">#REF!</definedName>
    <definedName name="meses_a8">#REF!</definedName>
    <definedName name="meses_a9" localSheetId="0">#REF!</definedName>
    <definedName name="meses_a9">#REF!</definedName>
    <definedName name="meses_servicio" localSheetId="0">#REF!</definedName>
    <definedName name="meses_servicio">#REF!</definedName>
    <definedName name="META" localSheetId="0">#REF!</definedName>
    <definedName name="META" localSheetId="2">#REF!</definedName>
    <definedName name="META">#REF!</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#REF!</definedName>
    <definedName name="MmExcelLinker_A12B55A7_9F67_4A31_8ABE_1C1F4218B5AF" localSheetId="0">BASE DE #REF!</definedName>
    <definedName name="MmExcelLinker_A12B55A7_9F67_4A31_8ABE_1C1F4218B5AF" localSheetId="2">BASE DE #REF!</definedName>
    <definedName name="MmExcelLinker_A12B55A7_9F67_4A31_8ABE_1C1F4218B5AF" localSheetId="1">BASE DE #REF!</definedName>
    <definedName name="MmExcelLinker_A12B55A7_9F67_4A31_8ABE_1C1F4218B5AF">BASE DE #REF!</definedName>
    <definedName name="mmm" localSheetId="3">{"MG-2002-F1",#N/A,FALSE,"PPU-Telemig";"MG-2002-F2",#N/A,FALSE,"PPU-Telemig";"MG-2002-F3",#N/A,FALSE,"PPU-Telemig";"MG-2002-F4",#N/A,FALSE,"PPU-Telemig";"MG-2003-F1",#N/A,FALSE,"PPU-Telemig";"MG-2004-F1",#N/A,FALSE,"PPU-Telemig"}</definedName>
    <definedName name="mmm" localSheetId="0" hidden="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3">#REF!</definedName>
    <definedName name="MTC" localSheetId="0">#REF!</definedName>
    <definedName name="MTC">#REF!</definedName>
    <definedName name="NARIÑO" localSheetId="3">#REF!</definedName>
    <definedName name="NARIÑO" localSheetId="0">#REF!</definedName>
    <definedName name="NARIÑO" localSheetId="2">#REF!</definedName>
    <definedName name="NARIÑO">#REF!</definedName>
    <definedName name="ndc" localSheetId="3">{"'内訳表'!$B$2:$N$64"}</definedName>
    <definedName name="ndc" localSheetId="0" hidden="1">{"'内訳表'!$B$2:$N$64"}</definedName>
    <definedName name="ndc" localSheetId="2" hidden="1">{"'内訳表'!$B$2:$N$64"}</definedName>
    <definedName name="ndc" localSheetId="1" hidden="1">{"'内訳表'!$B$2:$N$64"}</definedName>
    <definedName name="ndc" hidden="1">{"'内訳表'!$B$2:$N$64"}</definedName>
    <definedName name="NivelEducacionBasica" localSheetId="0">#REF!</definedName>
    <definedName name="NivelEducacionBasica" localSheetId="2">#REF!</definedName>
    <definedName name="NivelEducacionBasica">#REF!</definedName>
    <definedName name="NIVELEDUCACIONSUP" localSheetId="0">#REF!</definedName>
    <definedName name="NIVELEDUCACIONSUP" localSheetId="2">#REF!</definedName>
    <definedName name="NIVELEDUCACIONSUP">#REF!</definedName>
    <definedName name="NivelEducacionSuperior" localSheetId="0">#REF!</definedName>
    <definedName name="NivelEducacionSuperior" localSheetId="2">#REF!</definedName>
    <definedName name="NivelEducacionSuperior">#REF!</definedName>
    <definedName name="NO_APLICA" localSheetId="0">#REF!</definedName>
    <definedName name="NO_APLICA">#REF!</definedName>
    <definedName name="NoFacturable" localSheetId="0">#REF!</definedName>
    <definedName name="NoFacturable" localSheetId="2">#REF!</definedName>
    <definedName name="NoFacturable">#REF!</definedName>
    <definedName name="NoFacturable_1">"['file://172.16.9.31/ArchivosICBF/DIRECCION%20TECNICA%20ICBF/Archivos%20FONADE/COSTEO%20DIAGNOSTICOS.xlsm'#$PERSONAL.$P$46]"</definedName>
    <definedName name="NoNOInscritos" localSheetId="3">#REF!</definedName>
    <definedName name="NoNOInscritos" localSheetId="0">#REF!</definedName>
    <definedName name="NoNOInscritos" localSheetId="2">#REF!</definedName>
    <definedName name="NoNOInscritos">#REF!</definedName>
    <definedName name="normal" localSheetId="3">#REF!</definedName>
    <definedName name="normal" localSheetId="0" hidden="1">#REF!</definedName>
    <definedName name="normal" localSheetId="2" hidden="1">#REF!</definedName>
    <definedName name="normal" hidden="1">#REF!</definedName>
    <definedName name="normal2" localSheetId="3">#REF!</definedName>
    <definedName name="normal2" localSheetId="0" hidden="1">#REF!</definedName>
    <definedName name="normal2" localSheetId="2" hidden="1">#REF!</definedName>
    <definedName name="normal2" hidden="1">#REF!</definedName>
    <definedName name="normal3" localSheetId="0" hidden="1">#REF!</definedName>
    <definedName name="normal3" localSheetId="2" hidden="1">#REF!</definedName>
    <definedName name="normal3" hidden="1">#REF!</definedName>
    <definedName name="normal4" localSheetId="0" hidden="1">#REF!</definedName>
    <definedName name="normal4" localSheetId="2" hidden="1">#REF!</definedName>
    <definedName name="normal4" hidden="1">#REF!</definedName>
    <definedName name="normal5" localSheetId="0" hidden="1">#REF!</definedName>
    <definedName name="normal5" localSheetId="2" hidden="1">#REF!</definedName>
    <definedName name="normal5" hidden="1">#REF!</definedName>
    <definedName name="normal6" localSheetId="0" hidden="1">#REF!</definedName>
    <definedName name="normal6" localSheetId="2" hidden="1">#REF!</definedName>
    <definedName name="normal6" hidden="1">#REF!</definedName>
    <definedName name="NSANTANDER" localSheetId="0">#REF!</definedName>
    <definedName name="NSANTANDER" localSheetId="2">#REF!</definedName>
    <definedName name="NSANTANDER">#REF!</definedName>
    <definedName name="NSSRV2" localSheetId="0">#REF!</definedName>
    <definedName name="NSSRV2">#REF!</definedName>
    <definedName name="nueva" localSheetId="0">#REF!</definedName>
    <definedName name="nueva" localSheetId="2">#REF!</definedName>
    <definedName name="nueva">#REF!</definedName>
    <definedName name="NUMERO" localSheetId="0">#REF!</definedName>
    <definedName name="NUMERO" localSheetId="2">#REF!</definedName>
    <definedName name="NUMERO">#REF!</definedName>
    <definedName name="Objetivos" localSheetId="3">#REF!</definedName>
    <definedName name="Objetivos" localSheetId="0">#REF!</definedName>
    <definedName name="Objetivos">#REF!</definedName>
    <definedName name="Oficina" localSheetId="3">#REF!</definedName>
    <definedName name="Oficina" localSheetId="0">#REF!</definedName>
    <definedName name="Oficina" localSheetId="2">#REF!</definedName>
    <definedName name="Oficina">#REF!</definedName>
    <definedName name="Oficina_1">"['file://172.16.9.31/ArchivosICBF/DIRECCION%20TECNICA%20ICBF/Archivos%20FONADE/COSTEO%20DIAGNOSTICOS.xlsm'#$PERSONAL.$P$69]"</definedName>
    <definedName name="oo" localSheetId="3">{"'内訳表'!$B$2:$N$64"}</definedName>
    <definedName name="oo" localSheetId="0" hidden="1">{"'内訳表'!$B$2:$N$64"}</definedName>
    <definedName name="oo" localSheetId="2" hidden="1">{"'内訳表'!$B$2:$N$64"}</definedName>
    <definedName name="oo" localSheetId="1" hidden="1">{"'内訳表'!$B$2:$N$64"}</definedName>
    <definedName name="oo" hidden="1">{"'内訳表'!$B$2:$N$64"}</definedName>
    <definedName name="PagoRE" localSheetId="0">#REF!</definedName>
    <definedName name="PagoRE" localSheetId="2">#REF!</definedName>
    <definedName name="PagoRE">#REF!</definedName>
    <definedName name="PARTICIPACION" localSheetId="0">#REF!</definedName>
    <definedName name="PARTICIPACION" localSheetId="2">#REF!</definedName>
    <definedName name="PARTICIPACION">#REF!</definedName>
    <definedName name="pejis" localSheetId="0" hidden="1">#REF!</definedName>
    <definedName name="pejis" localSheetId="2" hidden="1">#REF!</definedName>
    <definedName name="pejis" hidden="1">#REF!</definedName>
    <definedName name="penal_1" localSheetId="0">#REF!</definedName>
    <definedName name="penal_1">#REF!</definedName>
    <definedName name="penal_10" localSheetId="0">#REF!</definedName>
    <definedName name="penal_10">#REF!</definedName>
    <definedName name="penal_2" localSheetId="0">#REF!</definedName>
    <definedName name="penal_2">#REF!</definedName>
    <definedName name="penal_3" localSheetId="0">#REF!</definedName>
    <definedName name="penal_3">#REF!</definedName>
    <definedName name="penal_4" localSheetId="0">#REF!</definedName>
    <definedName name="penal_4">#REF!</definedName>
    <definedName name="penal_5" localSheetId="0">#REF!</definedName>
    <definedName name="penal_5">#REF!</definedName>
    <definedName name="penal_6" localSheetId="0">#REF!</definedName>
    <definedName name="penal_6">#REF!</definedName>
    <definedName name="penal_7" localSheetId="0">#REF!</definedName>
    <definedName name="penal_7">#REF!</definedName>
    <definedName name="penal_8" localSheetId="0">#REF!</definedName>
    <definedName name="penal_8">#REF!</definedName>
    <definedName name="penal_9" localSheetId="0">#REF!</definedName>
    <definedName name="penal_9">#REF!</definedName>
    <definedName name="penal_global" localSheetId="0">#REF!</definedName>
    <definedName name="penal_global">#REF!</definedName>
    <definedName name="perfil" localSheetId="0">#REF!</definedName>
    <definedName name="perfil">#REF!</definedName>
    <definedName name="perfiles" localSheetId="0">#REF!</definedName>
    <definedName name="perfiles">#REF!</definedName>
    <definedName name="pilares" localSheetId="0">#REF!</definedName>
    <definedName name="pilares">#REF!</definedName>
    <definedName name="PMCL" localSheetId="0">#REF!</definedName>
    <definedName name="PMCL" localSheetId="2">#REF!</definedName>
    <definedName name="PMCL">#REF!</definedName>
    <definedName name="Procedencia" localSheetId="0">#REF!</definedName>
    <definedName name="Procedencia" localSheetId="2">#REF!</definedName>
    <definedName name="Procedencia">#REF!</definedName>
    <definedName name="Producto" localSheetId="0">#REF!</definedName>
    <definedName name="Producto" localSheetId="2">#REF!</definedName>
    <definedName name="Producto">#REF!</definedName>
    <definedName name="PRODUCTOS" localSheetId="0">#REF!</definedName>
    <definedName name="PRODUCTOS">#REF!</definedName>
    <definedName name="productosdef" localSheetId="0">#REF!</definedName>
    <definedName name="productosdef" localSheetId="2">#REF!</definedName>
    <definedName name="productosdef">#REF!</definedName>
    <definedName name="Profesional" localSheetId="0">#REF!</definedName>
    <definedName name="Profesional" localSheetId="2">#REF!</definedName>
    <definedName name="Profesional">#REF!</definedName>
    <definedName name="Profesional_1">"['file://172.16.9.31/ArchivosICBF/DIRECCION%20TECNICA%20ICBF/Archivos%20FONADE/COSTEO%20DIAGNOSTICOS.xlsm'#$PERSONAL.$P$12]"</definedName>
    <definedName name="Promd_Administración" localSheetId="3">#REF!</definedName>
    <definedName name="Promd_Administración" localSheetId="0">#REF!</definedName>
    <definedName name="Promd_Administración" localSheetId="2">#REF!</definedName>
    <definedName name="Promd_Administración">#REF!</definedName>
    <definedName name="Promd_Adnimistración" localSheetId="3">#REF!</definedName>
    <definedName name="Promd_Adnimistración" localSheetId="0">#REF!</definedName>
    <definedName name="Promd_Adnimistración" localSheetId="2">#REF!</definedName>
    <definedName name="Promd_Adnimistración">#REF!</definedName>
    <definedName name="Promd_Imprevistos" localSheetId="3">#REF!</definedName>
    <definedName name="Promd_Imprevistos" localSheetId="0">#REF!</definedName>
    <definedName name="Promd_Imprevistos" localSheetId="2">#REF!</definedName>
    <definedName name="Promd_Imprevistos">#REF!</definedName>
    <definedName name="Promd_Utilidad" localSheetId="0">#REF!</definedName>
    <definedName name="Promd_Utilidad" localSheetId="2">#REF!</definedName>
    <definedName name="Promd_Utilidad">#REF!</definedName>
    <definedName name="promedios" localSheetId="0">#REF!</definedName>
    <definedName name="promedios" localSheetId="2">#REF!</definedName>
    <definedName name="promedios">#REF!</definedName>
    <definedName name="Proporcionalidad" localSheetId="0">#REF!</definedName>
    <definedName name="Proporcionalidad" localSheetId="2">#REF!</definedName>
    <definedName name="Proporcionalidad">#REF!</definedName>
    <definedName name="ProximoPension" localSheetId="0">#REF!</definedName>
    <definedName name="ProximoPension" localSheetId="2">#REF!</definedName>
    <definedName name="ProximoPension">#REF!</definedName>
    <definedName name="PUTUMAYO" localSheetId="0">#REF!</definedName>
    <definedName name="PUTUMAYO" localSheetId="2">#REF!</definedName>
    <definedName name="PUTUMAYO">#REF!</definedName>
    <definedName name="QUINDÍO" localSheetId="0">#REF!</definedName>
    <definedName name="QUINDÍO" localSheetId="2">#REF!</definedName>
    <definedName name="QUINDÍO">#REF!</definedName>
    <definedName name="reahgbaerg" localSheetId="3">{"'内訳表'!$B$2:$N$64"}</definedName>
    <definedName name="reahgbaerg" localSheetId="0" hidden="1">{"'内訳表'!$B$2:$N$64"}</definedName>
    <definedName name="reahgbaerg" localSheetId="2" hidden="1">{"'内訳表'!$B$2:$N$64"}</definedName>
    <definedName name="reahgbaerg" localSheetId="1" hidden="1">{"'内訳表'!$B$2:$N$64"}</definedName>
    <definedName name="reahgbaerg" hidden="1">{"'内訳表'!$B$2:$N$64"}</definedName>
    <definedName name="RECapacitacion" localSheetId="0">#REF!</definedName>
    <definedName name="RECapacitacion" localSheetId="2">#REF!</definedName>
    <definedName name="RECapacitacion">#REF!</definedName>
    <definedName name="REContPrivada" localSheetId="0">#REF!</definedName>
    <definedName name="REContPrivada" localSheetId="2">#REF!</definedName>
    <definedName name="REContPrivada">#REF!</definedName>
    <definedName name="REEXPEDIDO" localSheetId="0">#REF!</definedName>
    <definedName name="REEXPEDIDO">#REF!</definedName>
    <definedName name="res" localSheetId="3">{"MG-2002-F1",#N/A,FALSE,"PPU-Telemig";"MG-2002-F2",#N/A,FALSE,"PPU-Telemig";"MG-2002-F3",#N/A,FALSE,"PPU-Telemig";"MG-2002-F4",#N/A,FALSE,"PPU-Telemig";"MG-2003-F1",#N/A,FALSE,"PPU-Telemig";"MG-2004-F1",#N/A,FALSE,"PPU-Telemig"}</definedName>
    <definedName name="res" localSheetId="0" hidden="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3">#REF!</definedName>
    <definedName name="RESPUESTAS" localSheetId="0">#REF!</definedName>
    <definedName name="RESPUESTAS" localSheetId="2">#REF!</definedName>
    <definedName name="RESPUESTAS">#REF!</definedName>
    <definedName name="rggvs" localSheetId="3">{"'内訳表'!$B$2:$N$64"}</definedName>
    <definedName name="rggvs" localSheetId="0" hidden="1">{"'内訳表'!$B$2:$N$64"}</definedName>
    <definedName name="rggvs" localSheetId="2" hidden="1">{"'内訳表'!$B$2:$N$64"}</definedName>
    <definedName name="rggvs" localSheetId="1" hidden="1">{"'内訳表'!$B$2:$N$64"}</definedName>
    <definedName name="rggvs" hidden="1">{"'内訳表'!$B$2:$N$64"}</definedName>
    <definedName name="RISARALDA" localSheetId="0">#REF!</definedName>
    <definedName name="RISARALDA" localSheetId="2">#REF!</definedName>
    <definedName name="RISARALDA">#REF!</definedName>
    <definedName name="rnrsy" localSheetId="3">{#N/A,#N/A,TRUE,"Report"}</definedName>
    <definedName name="rnrsy" localSheetId="0" hidden="1">{#N/A,#N/A,TRUE,"Report"}</definedName>
    <definedName name="rnrsy" localSheetId="2" hidden="1">{#N/A,#N/A,TRUE,"Report"}</definedName>
    <definedName name="rnrsy" localSheetId="1" hidden="1">{#N/A,#N/A,TRUE,"Report"}</definedName>
    <definedName name="rnrsy" hidden="1">{#N/A,#N/A,TRUE,"Report"}</definedName>
    <definedName name="rrr" localSheetId="3">{"MG-2002-F1",#N/A,FALSE,"PPU-Telemig";"MG-2002-F2",#N/A,FALSE,"PPU-Telemig";"MG-2002-F3",#N/A,FALSE,"PPU-Telemig";"MG-2002-F4",#N/A,FALSE,"PPU-Telemig";"MG-2003-F1",#N/A,FALSE,"PPU-Telemig";"MG-2004-F1",#N/A,FALSE,"PPU-Telemig"}</definedName>
    <definedName name="rrr" localSheetId="0" hidden="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3">#REF!</definedName>
    <definedName name="RUTAS" localSheetId="0">#REF!</definedName>
    <definedName name="RUTAS" localSheetId="2">#REF!</definedName>
    <definedName name="RUTAS">#REF!</definedName>
    <definedName name="RY" localSheetId="3">{"MG-2002-F1",#N/A,FALSE,"PPU-Telemig";"MG-2002-F2",#N/A,FALSE,"PPU-Telemig";"MG-2002-F3",#N/A,FALSE,"PPU-Telemig";"MG-2002-F4",#N/A,FALSE,"PPU-Telemig";"MG-2003-F1",#N/A,FALSE,"PPU-Telemig";"MG-2004-F1",#N/A,FALSE,"PPU-Telemig"}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3">#REF!</definedName>
    <definedName name="S_2" localSheetId="0">#REF!</definedName>
    <definedName name="S_2">#REF!</definedName>
    <definedName name="salariosref" localSheetId="3">#REF!</definedName>
    <definedName name="salariosref" localSheetId="0">#REF!</definedName>
    <definedName name="salariosref" localSheetId="2">#REF!</definedName>
    <definedName name="salariosref">#REF!</definedName>
    <definedName name="SalarioSuperora3SMLVMyProfesionalidad" localSheetId="3">#REF!</definedName>
    <definedName name="SalarioSuperora3SMLVMyProfesionalidad" localSheetId="0">#REF!</definedName>
    <definedName name="SalarioSuperora3SMLVMyProfesionalidad" localSheetId="2">#REF!</definedName>
    <definedName name="SalarioSuperora3SMLVMyProfesionalidad">#REF!</definedName>
    <definedName name="SANANDRÉS" localSheetId="0">#REF!</definedName>
    <definedName name="SANANDRÉS" localSheetId="2">#REF!</definedName>
    <definedName name="SANANDRÉS">#REF!</definedName>
    <definedName name="SANTANDER" localSheetId="0">#REF!</definedName>
    <definedName name="SANTANDER" localSheetId="2">#REF!</definedName>
    <definedName name="SANTANDER">#REF!</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3">#REF!</definedName>
    <definedName name="SDFGFH" localSheetId="0" hidden="1">#REF!</definedName>
    <definedName name="SDFGFH" localSheetId="2" hidden="1">#REF!</definedName>
    <definedName name="SDFGFH" hidden="1">#REF!</definedName>
    <definedName name="Seguimiento" localSheetId="3">#REF!</definedName>
    <definedName name="Seguimiento" localSheetId="0">#REF!</definedName>
    <definedName name="Seguimiento" localSheetId="2">#REF!</definedName>
    <definedName name="Seguimiento">#REF!</definedName>
    <definedName name="sencount" hidden="1">2</definedName>
    <definedName name="Sexo" localSheetId="3">#REF!</definedName>
    <definedName name="Sexo" localSheetId="0">#REF!</definedName>
    <definedName name="Sexo" localSheetId="2">#REF!</definedName>
    <definedName name="Sexo">#REF!</definedName>
    <definedName name="sfgm" localSheetId="3">{#N/A,#N/A,TRUE,"Report"}</definedName>
    <definedName name="sfgm" localSheetId="0" hidden="1">{#N/A,#N/A,TRUE,"Report"}</definedName>
    <definedName name="sfgm" localSheetId="2" hidden="1">{#N/A,#N/A,TRUE,"Report"}</definedName>
    <definedName name="sfgm" localSheetId="1" hidden="1">{#N/A,#N/A,TRUE,"Report"}</definedName>
    <definedName name="sfgm" hidden="1">{#N/A,#N/A,TRUE,"Report"}</definedName>
    <definedName name="Sivis" localSheetId="3">#REF!</definedName>
    <definedName name="Sivis" localSheetId="0">#REF!</definedName>
    <definedName name="Sivis">#REF!</definedName>
    <definedName name="SM" localSheetId="3">#REF!</definedName>
    <definedName name="SM" localSheetId="0">#REF!</definedName>
    <definedName name="SM">#REF!</definedName>
    <definedName name="sss" localSheetId="3">#REF!</definedName>
    <definedName name="sss" localSheetId="0">#REF!</definedName>
    <definedName name="sss">#REF!</definedName>
    <definedName name="su" localSheetId="3">{"MG-2002-F1",#N/A,FALSE,"PPU-Telemig";"MG-2002-F2",#N/A,FALSE,"PPU-Telemig";"MG-2002-F3",#N/A,FALSE,"PPU-Telemig";"MG-2002-F4",#N/A,FALSE,"PPU-Telemig";"MG-2003-F1",#N/A,FALSE,"PPU-Telemig";"MG-2004-F1",#N/A,FALSE,"PPU-Telemig"}</definedName>
    <definedName name="su" localSheetId="0" hidden="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3">#REF!</definedName>
    <definedName name="SUCRE" localSheetId="0">#REF!</definedName>
    <definedName name="SUCRE" localSheetId="2">#REF!</definedName>
    <definedName name="SUCRE">#REF!</definedName>
    <definedName name="Sueldos" localSheetId="3">#REF!</definedName>
    <definedName name="Sueldos" localSheetId="0">#REF!</definedName>
    <definedName name="Sueldos" localSheetId="2">#REF!</definedName>
    <definedName name="Sueldos">#REF!</definedName>
    <definedName name="sugiura" localSheetId="3">{"'内訳表'!$B$2:$N$64"}</definedName>
    <definedName name="sugiura" localSheetId="0" hidden="1">{"'内訳表'!$B$2:$N$64"}</definedName>
    <definedName name="sugiura" localSheetId="2" hidden="1">{"'内訳表'!$B$2:$N$64"}</definedName>
    <definedName name="sugiura" localSheetId="1" hidden="1">{"'内訳表'!$B$2:$N$64"}</definedName>
    <definedName name="sugiura" hidden="1">{"'内訳表'!$B$2:$N$64"}</definedName>
    <definedName name="Tecnico" localSheetId="3">#REF!</definedName>
    <definedName name="Tecnico" localSheetId="0">#REF!</definedName>
    <definedName name="Tecnico" localSheetId="2">#REF!</definedName>
    <definedName name="Tecnico">#REF!</definedName>
    <definedName name="Tecnico_1">"['file://172.16.9.31/ArchivosICBF/DIRECCION%20TECNICA%20ICBF/Archivos%20FONADE/COSTEO%20DIAGNOSTICOS.xlsm'#$PERSONAL.$P$34]"</definedName>
    <definedName name="Telefono" localSheetId="3">#REF!</definedName>
    <definedName name="Telefono" localSheetId="0">#REF!</definedName>
    <definedName name="Telefono" localSheetId="2">#REF!</definedName>
    <definedName name="Telefono">#REF!</definedName>
    <definedName name="tipo" localSheetId="3">#REF!</definedName>
    <definedName name="tipo" localSheetId="0">#REF!</definedName>
    <definedName name="tipo" localSheetId="2">#REF!</definedName>
    <definedName name="tipo">#REF!</definedName>
    <definedName name="TIPOCONT" localSheetId="3">#REF!</definedName>
    <definedName name="TIPOCONT" localSheetId="0">#REF!</definedName>
    <definedName name="TIPOCONT" localSheetId="2">#REF!</definedName>
    <definedName name="TIPOCONT">#REF!</definedName>
    <definedName name="tipodeanalisis" localSheetId="0">#REF!</definedName>
    <definedName name="tipodeanalisis" localSheetId="2">#REF!</definedName>
    <definedName name="tipodeanalisis">#REF!</definedName>
    <definedName name="TipoEmpresa" localSheetId="0">#REF!</definedName>
    <definedName name="TipoEmpresa" localSheetId="2">#REF!</definedName>
    <definedName name="TipoEmpresa">#REF!</definedName>
    <definedName name="TipoTarifa" localSheetId="0">#REF!</definedName>
    <definedName name="TipoTarifa">#REF!</definedName>
    <definedName name="TipoTarifaManejo" localSheetId="0">#REF!</definedName>
    <definedName name="TipoTarifaManejo">#REF!</definedName>
    <definedName name="_xlnm.Print_Titles" localSheetId="2">'SUMINISTROS Y SERVICIOS'!#REF!</definedName>
    <definedName name="TotalContratoSinIVA" localSheetId="3">#REF!</definedName>
    <definedName name="TotalContratoSinIVA" localSheetId="0">#REF!</definedName>
    <definedName name="TotalContratoSinIVA" localSheetId="2">#REF!</definedName>
    <definedName name="TotalContratoSinIVA">#REF!</definedName>
    <definedName name="TotalImpuestosObra" localSheetId="0">#REF!</definedName>
    <definedName name="TotalImpuestosObra" localSheetId="2">#REF!</definedName>
    <definedName name="TotalImpuestosObra">#REF!</definedName>
    <definedName name="TotalImpuestosObra_1">"['file://172.16.9.31/ArchivosICBF/DIRECCION%20TECNICA%20ICBF/Archivos%20FONADE/COSTEO%20DIAGNOSTICOS.xlsm'#$IMPUESTOS.$F$10]"</definedName>
    <definedName name="Tramite" localSheetId="3">#REF!</definedName>
    <definedName name="Tramite" localSheetId="0">#REF!</definedName>
    <definedName name="Tramite" localSheetId="2">#REF!</definedName>
    <definedName name="Tramite">#REF!</definedName>
    <definedName name="Tramite_1">"['file://172.16.9.31/ArchivosICBF/DIRECCION%20TECNICA%20ICBF/Archivos%20FONADE/COSTEO%20DIAGNOSTICOS.xlsm'#$PERSONAL.$P$88]"</definedName>
    <definedName name="tta" localSheetId="3">{"MG-2002-F1",#N/A,FALSE,"PPU-Telemig";"MG-2002-F2",#N/A,FALSE,"PPU-Telemig";"MG-2002-F3",#N/A,FALSE,"PPU-Telemig";"MG-2002-F4",#N/A,FALSE,"PPU-Telemig";"MG-2003-F1",#N/A,FALSE,"PPU-Telemig";"MG-2004-F1",#N/A,FALSE,"PPU-Telemig"}</definedName>
    <definedName name="tta" localSheetId="0" hidden="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3">#REF!</definedName>
    <definedName name="USD" localSheetId="0">#REF!</definedName>
    <definedName name="USD">#REF!</definedName>
    <definedName name="v" localSheetId="3">#REF!</definedName>
    <definedName name="v" localSheetId="0" hidden="1">#REF!</definedName>
    <definedName name="v" localSheetId="2" hidden="1">#REF!</definedName>
    <definedName name="v" hidden="1">#REF!</definedName>
    <definedName name="VALLEDELCAUCA" localSheetId="3">#REF!</definedName>
    <definedName name="VALLEDELCAUCA" localSheetId="0">#REF!</definedName>
    <definedName name="VALLEDELCAUCA" localSheetId="2">#REF!</definedName>
    <definedName name="VALLEDELCAUCA">#REF!</definedName>
    <definedName name="VAUPÉS" localSheetId="0">#REF!</definedName>
    <definedName name="VAUPÉS" localSheetId="2">#REF!</definedName>
    <definedName name="VAUPÉS">#REF!</definedName>
    <definedName name="venc" localSheetId="0">#REF!</definedName>
    <definedName name="venc">#REF!</definedName>
    <definedName name="Viajes" localSheetId="0">#REF!</definedName>
    <definedName name="Viajes" localSheetId="2">#REF!</definedName>
    <definedName name="Viajes">#REF!</definedName>
    <definedName name="Viajes_1">"['file://172.16.9.31/ArchivosICBF/DIRECCION%20TECNICA%20ICBF/Archivos%20FONADE/COSTEO%20DIAGNOSTICOS.xlsm'#$PERSONAL.$P$93]"</definedName>
    <definedName name="VICHADA" localSheetId="3">#REF!</definedName>
    <definedName name="VICHADA" localSheetId="0">#REF!</definedName>
    <definedName name="VICHADA" localSheetId="2">#REF!</definedName>
    <definedName name="VICHADA">#REF!</definedName>
    <definedName name="VVV" localSheetId="3">#REF!</definedName>
    <definedName name="VVV" localSheetId="0" hidden="1">#REF!</definedName>
    <definedName name="VVV" localSheetId="2" hidden="1">#REF!</definedName>
    <definedName name="VVV" hidden="1">#REF!</definedName>
    <definedName name="whrt" localSheetId="3">{"'内訳表'!$B$2:$N$64"}</definedName>
    <definedName name="whrt" localSheetId="0" hidden="1">{"'内訳表'!$B$2:$N$64"}</definedName>
    <definedName name="whrt" localSheetId="2" hidden="1">{"'内訳表'!$B$2:$N$64"}</definedName>
    <definedName name="whrt" localSheetId="1" hidden="1">{"'内訳表'!$B$2:$N$64"}</definedName>
    <definedName name="whrt" hidden="1">{"'内訳表'!$B$2:$N$64"}</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3">{#N/A,#N/A,FALSE,"KEGELLE 1 (2)";#N/A,#N/A,FALSE,"KEGELLE 2 (2)";#N/A,#N/A,FALSE,"KEGELLE 3 (2)";#N/A,#N/A,FALSE,"KEGELLE 4 (2)";#N/A,#N/A,FALSE,"KEGELLE 5 (2)";#N/A,#N/A,FALSE,"KEGELLE 6 (2)";#N/A,#N/A,FALSE,"KEGELLE 7 (2)"}</definedName>
    <definedName name="wrn.55." localSheetId="0" hidden="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3">{#N/A,#N/A,FALSE,"KEGELLE 1 (3)";#N/A,#N/A,FALSE,"KEGELLE 2 (3)";#N/A,#N/A,FALSE,"KEGELLE 3 (3)";#N/A,#N/A,FALSE,"KEGELLE 4 (3)";#N/A,#N/A,FALSE,"KEGELLE 5 (3)";#N/A,#N/A,FALSE,"KEGELLE 6 (3)";#N/A,#N/A,FALSE,"KEGELLE 7 (3)"}</definedName>
    <definedName name="wrn.66." localSheetId="0" hidden="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3">{#N/A,#N/A,FALSE,"KEGELLE 2";#N/A,#N/A,FALSE,"KEGELLE 3";#N/A,#N/A,FALSE,"KEGELLE 4";#N/A,#N/A,FALSE,"KEGELLE 5";#N/A,#N/A,FALSE,"KEGELLE 6";#N/A,#N/A,FALSE,"KEGELLE 7"}</definedName>
    <definedName name="wrn.89." localSheetId="0" hidden="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3">{#N/A,#N/A,TRUE,"Report"}</definedName>
    <definedName name="wrn.Capacity._.Calculations._.for._.FM3." localSheetId="0" hidden="1">{#N/A,#N/A,TRUE,"Report"}</definedName>
    <definedName name="wrn.Capacity._.Calculations._.for._.FM3." localSheetId="2" hidden="1">{#N/A,#N/A,TRUE,"Report"}</definedName>
    <definedName name="wrn.Capacity._.Calculations._.for._.FM3." localSheetId="1" hidden="1">{#N/A,#N/A,TRUE,"Report"}</definedName>
    <definedName name="wrn.Capacity._.Calculations._.for._.FM3." hidden="1">{#N/A,#N/A,TRUE,"Report"}</definedName>
    <definedName name="wrn.GGP1." localSheetId="3">{#N/A,#N/A,TRUE,"TOT-GGRAL";#N/A,#N/A,TRUE,"G1000";#N/A,#N/A,TRUE,"G1200";#N/A,#N/A,TRUE,"G1400"}</definedName>
    <definedName name="wrn.GGP1." localSheetId="0" hidden="1">{#N/A,#N/A,TRUE,"TOT-GGRAL";#N/A,#N/A,TRUE,"G1000";#N/A,#N/A,TRUE,"G1200";#N/A,#N/A,TRUE,"G1400"}</definedName>
    <definedName name="wrn.GGP1." localSheetId="2" hidden="1">{#N/A,#N/A,TRUE,"TOT-GGRAL";#N/A,#N/A,TRUE,"G1000";#N/A,#N/A,TRUE,"G1200";#N/A,#N/A,TRUE,"G1400"}</definedName>
    <definedName name="wrn.GGP1." localSheetId="1" hidden="1">{#N/A,#N/A,TRUE,"TOT-GGRAL";#N/A,#N/A,TRUE,"G1000";#N/A,#N/A,TRUE,"G1200";#N/A,#N/A,TRUE,"G1400"}</definedName>
    <definedName name="wrn.GGP1." hidden="1">{#N/A,#N/A,TRUE,"TOT-GGRAL";#N/A,#N/A,TRUE,"G1000";#N/A,#N/A,TRUE,"G1200";#N/A,#N/A,TRUE,"G1400"}</definedName>
    <definedName name="wrn.GGP2." localSheetId="3">{#N/A,#N/A,TRUE,"TOT-GGRAL";#N/A,#N/A,TRUE,"G1000";#N/A,#N/A,TRUE,"G1200";#N/A,#N/A,TRUE,"G1400"}</definedName>
    <definedName name="wrn.GGP2." localSheetId="0" hidden="1">{#N/A,#N/A,TRUE,"TOT-GGRAL";#N/A,#N/A,TRUE,"G1000";#N/A,#N/A,TRUE,"G1200";#N/A,#N/A,TRUE,"G1400"}</definedName>
    <definedName name="wrn.GGP2." localSheetId="2"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3">{#N/A,#N/A,TRUE,"TOT-GGRAL";#N/A,#N/A,TRUE,"G1000";#N/A,#N/A,TRUE,"G1200";#N/A,#N/A,TRUE,"G1400"}</definedName>
    <definedName name="wrn.GGP3." localSheetId="0" hidden="1">{#N/A,#N/A,TRUE,"TOT-GGRAL";#N/A,#N/A,TRUE,"G1000";#N/A,#N/A,TRUE,"G1200";#N/A,#N/A,TRUE,"G1400"}</definedName>
    <definedName name="wrn.GGP3." localSheetId="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3">{#N/A,#N/A,TRUE,"TOT-GGRAL";#N/A,#N/A,TRUE,"G1000";#N/A,#N/A,TRUE,"G1200";#N/A,#N/A,TRUE,"G1400"}</definedName>
    <definedName name="wrn.GGP4." localSheetId="0" hidden="1">{#N/A,#N/A,TRUE,"TOT-GGRAL";#N/A,#N/A,TRUE,"G1000";#N/A,#N/A,TRUE,"G1200";#N/A,#N/A,TRUE,"G1400"}</definedName>
    <definedName name="wrn.GGP4." localSheetId="2"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3">{#N/A,#N/A,TRUE,"TOT-GGRAL"}</definedName>
    <definedName name="wrn.GGP5." localSheetId="0" hidden="1">{#N/A,#N/A,TRUE,"TOT-GGRAL"}</definedName>
    <definedName name="wrn.GGP5." localSheetId="2" hidden="1">{#N/A,#N/A,TRUE,"TOT-GGRAL"}</definedName>
    <definedName name="wrn.GGP5." localSheetId="1" hidden="1">{#N/A,#N/A,TRUE,"TOT-GGRAL"}</definedName>
    <definedName name="wrn.GGP5." hidden="1">{#N/A,#N/A,TRUE,"TOT-GGRAL"}</definedName>
    <definedName name="wrn.julio24." localSheetId="3">{#N/A,#N/A,FALSE,"310.1";#N/A,#N/A,FALSE,"321.1";#N/A,#N/A,FALSE,"320.3";#N/A,#N/A,FALSE,"330.1"}</definedName>
    <definedName name="wrn.julio24." localSheetId="0" hidden="1">{#N/A,#N/A,FALSE,"310.1";#N/A,#N/A,FALSE,"321.1";#N/A,#N/A,FALSE,"320.3";#N/A,#N/A,FALSE,"330.1"}</definedName>
    <definedName name="wrn.julio24." localSheetId="2"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LPU._.MG." localSheetId="3">{"MG-2002-F1",#N/A,FALSE,"PPU-Telemig";"MG-2002-F2",#N/A,FALSE,"PPU-Telemig";"MG-2002-F3",#N/A,FALSE,"PPU-Telemig";"MG-2002-F4",#N/A,FALSE,"PPU-Telemig";"MG-2003-F1",#N/A,FALSE,"PPU-Telemig";"MG-2004-F1",#N/A,FALSE,"PPU-Telemig"}</definedName>
    <definedName name="wrn.LPU._.MG." localSheetId="0" hidden="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3">{#N/A,#N/A,FALSE,"POLONNA 8";#N/A,#N/A,FALSE,"POLONNA 7";#N/A,#N/A,FALSE,"POLONNA 6";#N/A,#N/A,FALSE,"POLONNA 5 ";#N/A,#N/A,FALSE,"POLONNA 3";#N/A,#N/A,FALSE,"POLONNA 4";#N/A,#N/A,FALSE,"POLONNA 2";#N/A,#N/A,FALSE,"POLONNA 1"}</definedName>
    <definedName name="wrn.SUPPLY." localSheetId="0" hidden="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3">{#N/A,#N/A,TRUE,"Report"}</definedName>
    <definedName name="ww" localSheetId="0" hidden="1">{#N/A,#N/A,TRUE,"Report"}</definedName>
    <definedName name="ww" localSheetId="2" hidden="1">{#N/A,#N/A,TRUE,"Report"}</definedName>
    <definedName name="ww" localSheetId="1" hidden="1">{#N/A,#N/A,TRUE,"Report"}</definedName>
    <definedName name="ww" hidden="1">{#N/A,#N/A,TRUE,"Report"}</definedName>
    <definedName name="www" localSheetId="3">#REF!</definedName>
    <definedName name="www" localSheetId="0">#REF!</definedName>
    <definedName name="www">#REF!</definedName>
    <definedName name="x" localSheetId="3">#REF!</definedName>
    <definedName name="x" localSheetId="0">#REF!</definedName>
    <definedName name="x" localSheetId="2">#REF!</definedName>
    <definedName name="x">#REF!</definedName>
    <definedName name="xxxx" localSheetId="3">{"'内訳表'!$B$2:$N$64"}</definedName>
    <definedName name="xxxx" localSheetId="0" hidden="1">{"'内訳表'!$B$2:$N$64"}</definedName>
    <definedName name="xxxx" localSheetId="2" hidden="1">{"'内訳表'!$B$2:$N$64"}</definedName>
    <definedName name="xxxx" localSheetId="1" hidden="1">{"'内訳表'!$B$2:$N$64"}</definedName>
    <definedName name="xxxx" hidden="1">{"'内訳表'!$B$2:$N$64"}</definedName>
    <definedName name="z" localSheetId="0" hidden="1">#REF!</definedName>
    <definedName name="z" localSheetId="2" hidden="1">#REF!</definedName>
    <definedName name="z" hidden="1">#REF!</definedName>
    <definedName name="Z_ABCCF9B4_4F75_4F3B_AAD2_54E1C063315C_.wvu.Cols" localSheetId="0" hidden="1">#REF!</definedName>
    <definedName name="Z_ABCCF9B4_4F75_4F3B_AAD2_54E1C063315C_.wvu.Cols" localSheetId="2"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localSheetId="2"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localSheetId="2" hidden="1">#REF!</definedName>
    <definedName name="Z_ABCCF9B4_4F75_4F3B_AAD2_54E1C063315C_.wvu.PrintArea" hidden="1">#REF!</definedName>
    <definedName name="zzz" localSheetId="0">#REF!</definedName>
    <definedName name="zzz" localSheetId="2">#REF!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6" i="2" l="1"/>
  <c r="O33" i="2"/>
  <c r="D69" i="2" l="1"/>
  <c r="O19" i="4"/>
  <c r="P19" i="4"/>
  <c r="H17" i="4" l="1"/>
  <c r="D78" i="2" l="1"/>
  <c r="P58" i="2"/>
  <c r="D77" i="2" s="1"/>
  <c r="P30" i="2"/>
  <c r="D72" i="2" s="1"/>
  <c r="N36" i="2"/>
  <c r="H58" i="2" l="1"/>
  <c r="K61" i="2"/>
  <c r="M13" i="2"/>
  <c r="M14" i="2"/>
  <c r="M15" i="2"/>
  <c r="M16" i="2"/>
  <c r="M17" i="2"/>
  <c r="M18" i="2"/>
  <c r="M19" i="2"/>
  <c r="M20" i="2"/>
  <c r="M21" i="2"/>
  <c r="M22" i="2"/>
  <c r="M23" i="2"/>
  <c r="M24" i="2"/>
  <c r="M25" i="2"/>
  <c r="M26" i="2"/>
  <c r="M27" i="2"/>
  <c r="M28" i="2"/>
  <c r="M29" i="2"/>
  <c r="H9" i="5" l="1"/>
  <c r="H25" i="5" s="1"/>
  <c r="H26" i="5" s="1"/>
  <c r="G9" i="5"/>
  <c r="G25" i="5" s="1"/>
  <c r="G26" i="5" s="1"/>
  <c r="H18" i="4" l="1"/>
  <c r="K18" i="4" s="1"/>
  <c r="L18" i="4" s="1"/>
  <c r="I17" i="4"/>
  <c r="H16" i="4"/>
  <c r="K16" i="4" s="1"/>
  <c r="L16" i="4" s="1"/>
  <c r="H15" i="4"/>
  <c r="K15" i="4" s="1"/>
  <c r="L15" i="4" s="1"/>
  <c r="H14" i="4"/>
  <c r="K14" i="4" s="1"/>
  <c r="L14" i="4" s="1"/>
  <c r="H13" i="4"/>
  <c r="K13" i="4" s="1"/>
  <c r="L13" i="4" s="1"/>
  <c r="H12" i="4"/>
  <c r="K12" i="4" s="1"/>
  <c r="L12" i="4" s="1"/>
  <c r="H11" i="4"/>
  <c r="K11" i="4" s="1"/>
  <c r="L11" i="4" s="1"/>
  <c r="H10" i="4"/>
  <c r="K10" i="4" s="1"/>
  <c r="L10" i="4" s="1"/>
  <c r="H7" i="4"/>
  <c r="K6" i="4"/>
  <c r="L6" i="4" s="1"/>
  <c r="H6" i="4"/>
  <c r="D6" i="3"/>
  <c r="E6" i="3" s="1"/>
  <c r="I6" i="3" s="1"/>
  <c r="D5" i="3"/>
  <c r="G5" i="3" s="1"/>
  <c r="M5" i="3" s="1"/>
  <c r="I7" i="4" l="1"/>
  <c r="K7" i="4" s="1"/>
  <c r="L7" i="4" s="1"/>
  <c r="E5" i="3"/>
  <c r="I5" i="3" s="1"/>
  <c r="F5" i="3"/>
  <c r="K5" i="3" s="1"/>
  <c r="F6" i="3"/>
  <c r="K6" i="3" s="1"/>
  <c r="K17" i="4"/>
  <c r="L17" i="4" s="1"/>
  <c r="G6" i="3"/>
  <c r="M6" i="3" s="1"/>
  <c r="H62" i="2"/>
  <c r="L62" i="2"/>
  <c r="J62" i="2"/>
  <c r="M61" i="2"/>
  <c r="N61" i="2"/>
  <c r="M60" i="2"/>
  <c r="K60" i="2"/>
  <c r="N60" i="2"/>
  <c r="L58" i="2"/>
  <c r="J58" i="2"/>
  <c r="M57" i="2"/>
  <c r="N57" i="2"/>
  <c r="K57" i="2"/>
  <c r="M56" i="2"/>
  <c r="K56" i="2"/>
  <c r="M54" i="2"/>
  <c r="M55" i="2"/>
  <c r="M53" i="2"/>
  <c r="K54" i="2"/>
  <c r="K55" i="2"/>
  <c r="K53" i="2"/>
  <c r="N54" i="2"/>
  <c r="N55" i="2"/>
  <c r="N56" i="2"/>
  <c r="N53" i="2"/>
  <c r="L51" i="2"/>
  <c r="J51" i="2"/>
  <c r="H51" i="2"/>
  <c r="M50" i="2"/>
  <c r="K50" i="2"/>
  <c r="M49" i="2"/>
  <c r="K49" i="2"/>
  <c r="N49" i="2"/>
  <c r="J47" i="2"/>
  <c r="L47" i="2"/>
  <c r="H47" i="2"/>
  <c r="M46" i="2"/>
  <c r="M47" i="2" s="1"/>
  <c r="K46" i="2"/>
  <c r="K47" i="2" s="1"/>
  <c r="J45" i="2"/>
  <c r="L45" i="2"/>
  <c r="H45" i="2"/>
  <c r="M37" i="2"/>
  <c r="M38" i="2"/>
  <c r="M39" i="2"/>
  <c r="M40" i="2"/>
  <c r="M41" i="2"/>
  <c r="M42" i="2"/>
  <c r="M43" i="2"/>
  <c r="M44" i="2"/>
  <c r="M36" i="2"/>
  <c r="K37" i="2"/>
  <c r="K38" i="2"/>
  <c r="K39" i="2"/>
  <c r="K40" i="2"/>
  <c r="K41" i="2"/>
  <c r="K42" i="2"/>
  <c r="K43" i="2"/>
  <c r="K44" i="2"/>
  <c r="K36" i="2"/>
  <c r="I42" i="2"/>
  <c r="I43" i="2"/>
  <c r="I44" i="2"/>
  <c r="N37" i="2"/>
  <c r="N38" i="2"/>
  <c r="N39" i="2"/>
  <c r="N40" i="2"/>
  <c r="N41" i="2"/>
  <c r="N42" i="2"/>
  <c r="N43" i="2"/>
  <c r="N44" i="2"/>
  <c r="L34" i="2"/>
  <c r="J34" i="2"/>
  <c r="M33" i="2"/>
  <c r="K33" i="2"/>
  <c r="L30" i="2"/>
  <c r="J30" i="2"/>
  <c r="K14" i="2"/>
  <c r="K15" i="2"/>
  <c r="K16" i="2"/>
  <c r="K17" i="2"/>
  <c r="K18" i="2"/>
  <c r="K19" i="2"/>
  <c r="K20" i="2"/>
  <c r="K21" i="2"/>
  <c r="K22" i="2"/>
  <c r="K23" i="2"/>
  <c r="K24" i="2"/>
  <c r="K25" i="2"/>
  <c r="K26" i="2"/>
  <c r="K27" i="2"/>
  <c r="K28" i="2"/>
  <c r="K29" i="2"/>
  <c r="K13" i="2"/>
  <c r="I14" i="2"/>
  <c r="I15" i="2"/>
  <c r="I16" i="2"/>
  <c r="I17" i="2"/>
  <c r="I18" i="2"/>
  <c r="I19" i="2"/>
  <c r="I20" i="2"/>
  <c r="I21" i="2"/>
  <c r="I22" i="2"/>
  <c r="I23" i="2"/>
  <c r="I24" i="2"/>
  <c r="I25" i="2"/>
  <c r="I26" i="2"/>
  <c r="I27" i="2"/>
  <c r="I28" i="2"/>
  <c r="I29" i="2"/>
  <c r="N14" i="2"/>
  <c r="N15" i="2"/>
  <c r="N16" i="2"/>
  <c r="N17" i="2"/>
  <c r="N18" i="2"/>
  <c r="N19" i="2"/>
  <c r="N20" i="2"/>
  <c r="N21" i="2"/>
  <c r="N22" i="2"/>
  <c r="N23" i="2"/>
  <c r="N24" i="2"/>
  <c r="N25" i="2"/>
  <c r="N26" i="2"/>
  <c r="N27" i="2"/>
  <c r="N28" i="2"/>
  <c r="N29" i="2"/>
  <c r="N13" i="2"/>
  <c r="L10" i="2"/>
  <c r="J10" i="2"/>
  <c r="K5" i="2"/>
  <c r="I6" i="2"/>
  <c r="I5" i="2"/>
  <c r="I7" i="2"/>
  <c r="I8" i="2"/>
  <c r="I9" i="2"/>
  <c r="N6" i="2"/>
  <c r="N7" i="2"/>
  <c r="N8" i="2"/>
  <c r="N9" i="2"/>
  <c r="N5" i="2"/>
  <c r="M6" i="2"/>
  <c r="M7" i="2"/>
  <c r="M8" i="2"/>
  <c r="M9" i="2"/>
  <c r="M5" i="2"/>
  <c r="K6" i="2"/>
  <c r="K7" i="2"/>
  <c r="K8" i="2"/>
  <c r="K9" i="2"/>
  <c r="O60" i="2" l="1"/>
  <c r="N47" i="2"/>
  <c r="O24" i="2"/>
  <c r="Q24" i="2" s="1"/>
  <c r="K34" i="2"/>
  <c r="O9" i="2"/>
  <c r="Q9" i="2" s="1"/>
  <c r="O7" i="2"/>
  <c r="Q7" i="2" s="1"/>
  <c r="O6" i="2"/>
  <c r="Q6" i="2" s="1"/>
  <c r="O5" i="2"/>
  <c r="Q5" i="2" s="1"/>
  <c r="M51" i="2"/>
  <c r="O8" i="2"/>
  <c r="Q8" i="2" s="1"/>
  <c r="K62" i="2"/>
  <c r="M62" i="2"/>
  <c r="N10" i="2"/>
  <c r="N62" i="2"/>
  <c r="O43" i="2"/>
  <c r="O14" i="2"/>
  <c r="Q14" i="2" s="1"/>
  <c r="O19" i="2"/>
  <c r="Q19" i="2" s="1"/>
  <c r="N51" i="2"/>
  <c r="N45" i="2"/>
  <c r="N5" i="3"/>
  <c r="P5" i="3" s="1"/>
  <c r="Q5" i="3" s="1"/>
  <c r="G9" i="4" s="1"/>
  <c r="N58" i="2"/>
  <c r="O44" i="2"/>
  <c r="K51" i="2"/>
  <c r="K45" i="2"/>
  <c r="M45" i="2"/>
  <c r="K58" i="2"/>
  <c r="M58" i="2"/>
  <c r="N6" i="3"/>
  <c r="P6" i="3" s="1"/>
  <c r="Q6" i="3" s="1"/>
  <c r="G8" i="4" s="1"/>
  <c r="N34" i="2"/>
  <c r="M34" i="2"/>
  <c r="O42" i="2"/>
  <c r="Q42" i="2" s="1"/>
  <c r="O21" i="2"/>
  <c r="Q21" i="2" s="1"/>
  <c r="O20" i="2"/>
  <c r="Q20" i="2" s="1"/>
  <c r="M30" i="2"/>
  <c r="N30" i="2"/>
  <c r="K30" i="2"/>
  <c r="O27" i="2"/>
  <c r="Q27" i="2" s="1"/>
  <c r="O26" i="2"/>
  <c r="Q26" i="2" s="1"/>
  <c r="O25" i="2"/>
  <c r="Q25" i="2" s="1"/>
  <c r="O22" i="2"/>
  <c r="Q22" i="2" s="1"/>
  <c r="O29" i="2"/>
  <c r="Q29" i="2" s="1"/>
  <c r="O28" i="2"/>
  <c r="Q28" i="2" s="1"/>
  <c r="O23" i="2"/>
  <c r="Q23" i="2" s="1"/>
  <c r="O18" i="2"/>
  <c r="Q18" i="2" s="1"/>
  <c r="O17" i="2"/>
  <c r="Q17" i="2" s="1"/>
  <c r="O16" i="2"/>
  <c r="Q16" i="2" s="1"/>
  <c r="O15" i="2"/>
  <c r="Q15" i="2" s="1"/>
  <c r="K10" i="2"/>
  <c r="M10" i="2"/>
  <c r="H9" i="4" l="1"/>
  <c r="I9" i="4" s="1"/>
  <c r="K9" i="4" s="1"/>
  <c r="H8" i="4"/>
  <c r="I8" i="4" s="1"/>
  <c r="K8" i="4" s="1"/>
  <c r="L8" i="4" s="1"/>
  <c r="P44" i="2"/>
  <c r="Q44" i="2"/>
  <c r="P43" i="2"/>
  <c r="Q43" i="2"/>
  <c r="P8" i="2"/>
  <c r="P6" i="2"/>
  <c r="P7" i="2"/>
  <c r="P9" i="2"/>
  <c r="Q10" i="2"/>
  <c r="E71" i="2" s="1"/>
  <c r="P5" i="2"/>
  <c r="O10" i="2"/>
  <c r="P10" i="2" l="1"/>
  <c r="D71" i="2" s="1"/>
  <c r="L9" i="4"/>
  <c r="K19" i="4"/>
  <c r="I61" i="2"/>
  <c r="O61" i="2" s="1"/>
  <c r="I60" i="2"/>
  <c r="I57" i="2"/>
  <c r="O57" i="2" s="1"/>
  <c r="Q57" i="2" s="1"/>
  <c r="I56" i="2"/>
  <c r="O56" i="2" s="1"/>
  <c r="Q56" i="2" s="1"/>
  <c r="I55" i="2"/>
  <c r="O55" i="2" s="1"/>
  <c r="Q55" i="2" s="1"/>
  <c r="I54" i="2"/>
  <c r="O54" i="2" s="1"/>
  <c r="Q54" i="2" s="1"/>
  <c r="I53" i="2"/>
  <c r="O53" i="2" s="1"/>
  <c r="Q53" i="2" s="1"/>
  <c r="I50" i="2"/>
  <c r="I49" i="2"/>
  <c r="O49" i="2" s="1"/>
  <c r="I46" i="2"/>
  <c r="I41" i="2"/>
  <c r="O41" i="2" s="1"/>
  <c r="I40" i="2"/>
  <c r="O40" i="2" s="1"/>
  <c r="I39" i="2"/>
  <c r="O39" i="2" s="1"/>
  <c r="I38" i="2"/>
  <c r="O38" i="2" s="1"/>
  <c r="I37" i="2"/>
  <c r="O37" i="2" s="1"/>
  <c r="I36" i="2"/>
  <c r="I33" i="2"/>
  <c r="I13" i="2"/>
  <c r="I10" i="2"/>
  <c r="P33" i="2" l="1"/>
  <c r="Q33" i="2"/>
  <c r="P49" i="2"/>
  <c r="Q49" i="2"/>
  <c r="P40" i="2"/>
  <c r="Q40" i="2"/>
  <c r="P41" i="2"/>
  <c r="Q41" i="2"/>
  <c r="P37" i="2"/>
  <c r="Q37" i="2"/>
  <c r="P39" i="2"/>
  <c r="Q39" i="2"/>
  <c r="P50" i="2"/>
  <c r="Q50" i="2"/>
  <c r="P38" i="2"/>
  <c r="Q38" i="2"/>
  <c r="L19" i="4"/>
  <c r="Q58" i="2"/>
  <c r="E77" i="2" s="1"/>
  <c r="Q62" i="2"/>
  <c r="E78" i="2" s="1"/>
  <c r="O62" i="2"/>
  <c r="O34" i="2"/>
  <c r="O58" i="2"/>
  <c r="I47" i="2"/>
  <c r="O36" i="2"/>
  <c r="I45" i="2"/>
  <c r="O51" i="2"/>
  <c r="I30" i="2"/>
  <c r="O13" i="2"/>
  <c r="Q13" i="2" s="1"/>
  <c r="I62" i="2"/>
  <c r="I58" i="2"/>
  <c r="I51" i="2"/>
  <c r="I34" i="2"/>
  <c r="E69" i="2" l="1"/>
  <c r="Q51" i="2"/>
  <c r="E76" i="2" s="1"/>
  <c r="P34" i="2"/>
  <c r="D73" i="2" s="1"/>
  <c r="P51" i="2"/>
  <c r="D76" i="2" s="1"/>
  <c r="Q34" i="2"/>
  <c r="E73" i="2" s="1"/>
  <c r="P46" i="2"/>
  <c r="P47" i="2" s="1"/>
  <c r="D75" i="2" s="1"/>
  <c r="Q46" i="2"/>
  <c r="Q47" i="2" s="1"/>
  <c r="E75" i="2" s="1"/>
  <c r="P36" i="2"/>
  <c r="P45" i="2" s="1"/>
  <c r="D74" i="2" s="1"/>
  <c r="Q36" i="2"/>
  <c r="Q45" i="2" s="1"/>
  <c r="E74" i="2" s="1"/>
  <c r="O30" i="2"/>
  <c r="Q30" i="2"/>
  <c r="E72" i="2" s="1"/>
  <c r="O47" i="2"/>
  <c r="O45" i="2"/>
  <c r="D79" i="2" l="1"/>
  <c r="D80" i="2" s="1"/>
  <c r="D81" i="2" s="1"/>
  <c r="D82" i="2" s="1"/>
  <c r="P63" i="2"/>
  <c r="E79" i="2"/>
  <c r="E80" i="2" l="1"/>
  <c r="E81" i="2" s="1"/>
  <c r="E82" i="2" s="1"/>
  <c r="E83" i="2" l="1"/>
  <c r="E85" i="2" s="1"/>
</calcChain>
</file>

<file path=xl/sharedStrings.xml><?xml version="1.0" encoding="utf-8"?>
<sst xmlns="http://schemas.openxmlformats.org/spreadsheetml/2006/main" count="436" uniqueCount="241">
  <si>
    <t>UNIDAD DE MEDIDA</t>
  </si>
  <si>
    <t>CANTIDAD</t>
  </si>
  <si>
    <t>FRECUENCIA</t>
  </si>
  <si>
    <t>PRECIO UNITARIO IVA INCLUÍDO</t>
  </si>
  <si>
    <t>Desayuno</t>
  </si>
  <si>
    <t>Unidad</t>
  </si>
  <si>
    <t>Diaria</t>
  </si>
  <si>
    <t>Almuerzo</t>
  </si>
  <si>
    <t>Cena</t>
  </si>
  <si>
    <t xml:space="preserve">SUBTOTAL 1 ALIMENTACIÓN </t>
  </si>
  <si>
    <t>Lápiz N 2 Cajasx 12 Unid</t>
  </si>
  <si>
    <t>Caja</t>
  </si>
  <si>
    <t>MENSUAL</t>
  </si>
  <si>
    <t xml:space="preserve">Borrador </t>
  </si>
  <si>
    <t xml:space="preserve">Reglas de 30 cm </t>
  </si>
  <si>
    <t>Lapicero retráctil Negro x 12 unid</t>
  </si>
  <si>
    <t>Caja de color x 12 unidades</t>
  </si>
  <si>
    <t xml:space="preserve">Sacapuntas </t>
  </si>
  <si>
    <t xml:space="preserve">Pliegos de bond </t>
  </si>
  <si>
    <t>Pliego de cartulina 70x100</t>
  </si>
  <si>
    <t>Pliego de kraft 70 x 100</t>
  </si>
  <si>
    <t xml:space="preserve">Resma Carta </t>
  </si>
  <si>
    <t xml:space="preserve">Pegante líquido x 250 ml </t>
  </si>
  <si>
    <t>Cinta de enmascarar gruesa por  48mm y de 40 mts</t>
  </si>
  <si>
    <t>Cinta transparente gruesa de 48mm y de 40 mts</t>
  </si>
  <si>
    <t>SUBTOTAL ACTIVIDADES  MANUALIDADES</t>
  </si>
  <si>
    <t xml:space="preserve">Servicio </t>
  </si>
  <si>
    <t>Jabón hotelero  8 gr   (200 diarios)</t>
  </si>
  <si>
    <t>Paquete de toallas higiénicas</t>
  </si>
  <si>
    <t>Paquete</t>
  </si>
  <si>
    <t xml:space="preserve">Crema dental de 150 gr </t>
  </si>
  <si>
    <t>Talco para pies de 200 gr</t>
  </si>
  <si>
    <t xml:space="preserve">Papel higiénico x 12 </t>
  </si>
  <si>
    <t xml:space="preserve">Cuchilla de afeitar para hombre desechable </t>
  </si>
  <si>
    <t xml:space="preserve">Cepillo de Dientes para adulto tipo mediano mango flexible </t>
  </si>
  <si>
    <t>TRIMESTRAL</t>
  </si>
  <si>
    <t>Sachet  de desodorante 10 gr (200 diarios)</t>
  </si>
  <si>
    <t>Sachet shampoo 18 ml  (200 diarios)</t>
  </si>
  <si>
    <t xml:space="preserve">UNICA ENTREGA  </t>
  </si>
  <si>
    <t xml:space="preserve">Servicio de corte de pelo </t>
  </si>
  <si>
    <t xml:space="preserve">Microbus para transporte de personas </t>
  </si>
  <si>
    <t xml:space="preserve">Microbus para transporte de alimentos </t>
  </si>
  <si>
    <t xml:space="preserve">Pantalón tela rígida </t>
  </si>
  <si>
    <t xml:space="preserve">Brasier </t>
  </si>
  <si>
    <t>TOTAL KIT DE ASEO</t>
  </si>
  <si>
    <t>TOTAL TRANSPORTE</t>
  </si>
  <si>
    <t>TOTAL ENCUENTROS FAMILIARES</t>
  </si>
  <si>
    <t>VALOR MENSUAL  IVA INCLUÍDO</t>
  </si>
  <si>
    <t>Par</t>
  </si>
  <si>
    <t>TOTAL DE ASEO Y CORTE DE PELO</t>
  </si>
  <si>
    <t>2.1 Insumos actividades manualidades</t>
  </si>
  <si>
    <t>TOTAL ALOJAMIENTO</t>
  </si>
  <si>
    <t>Camiseta tipo polo o blusa en poliéster  tallas varias (M-L-XL).</t>
  </si>
  <si>
    <t>Bóxer o panty X 3</t>
  </si>
  <si>
    <t>Marcador borrable negro, rojo, verde x 8 unidades</t>
  </si>
  <si>
    <t>´paquete</t>
  </si>
  <si>
    <t>Marcador permanente negro, rojo, verde caja x 12</t>
  </si>
  <si>
    <t>Fomi pliegos en colores surtidos x 10 unidades</t>
  </si>
  <si>
    <t>paquete</t>
  </si>
  <si>
    <t>caja</t>
  </si>
  <si>
    <t xml:space="preserve">Papel seda pliego paquete x 10 unidades  colores surtidos </t>
  </si>
  <si>
    <t>Refrigerios Invitados a cada  encuentro entre ellos  redes de apoyo. Refrigerio compuesto por una (1) bebida, un (1) solido y una (1) fruta de temporada. Las opciones de la bebida son: Jugo en Néctar 300 ml, vaso de avena 9 Oz, jugo fruta 100% natural 9Oz, Yogurt o kumis 200 gr. Las opciones de alimento solido son: dedito de queso 150 gr, empanada de carne o pollo 170 gr, flauta de jamon y queso 160 gr, pastel de pollo 170 gr, Hojaldra 160 gr, Mantecada 160 gr, ensalada de frutas con helado. 
NOTA. EMPACADO.</t>
  </si>
  <si>
    <t xml:space="preserve"> ENCUENTROS FAMILIARES ( Se realizara un encuentro una vez durante la ejecución del contrato para este se requiere   Alquiler Sonido Dos (2) Cabinas autopotenciadas de 450 Wts cada una, con consola (mixer) de 4 canales, potencia del sonido deberá ser acorde al número de personas (Max. 50 pax). Sonido de óptima calidad que esté acorde a las características del lugar, incluye: cabinas amplificadas, tripodes para las cabinas, dos (2) Micrófonos de cable, cableado suficiente, extensiones eléctricas y demás elementos para su correcto funcionamiento.  Alquiler Salón amplio con capacidad de hasta 30 personas, con ventilación adecuada, conexiones eléctricas e iluminación adecuada para el desarrollo de actividades tipo taller o seminario. . Un día de servicio.   </t>
  </si>
  <si>
    <t xml:space="preserve">Tenis  Material sintético y/o textil Y/o cuero con características de ligereza y flexibilidad, y/o con micromallas Forro: De material textil abullonado (materiales textiles no tejidos) Plantilla de Armado: En celulosa o materiales de características similares, que brinde confort Suela:  antideslizante Entresuela: De peso liviano y piezas moldeadas para mejorar la estabilidad media y lateral, eva, materiales en microporosa o materiales similares. Tacón Altura: Máximo 3 cm Plantilla de Presentación: Materiales con buena absorción y excelente des absorción. Debe brindar confort al usuario Horma: Con excelente calzabilidad </t>
  </si>
  <si>
    <t xml:space="preserve">SUMINISTROS, INSUMOS, DOTACIONES Y SERVICIOS </t>
  </si>
  <si>
    <t>TOTAL KIT VESTUARIO</t>
  </si>
  <si>
    <t>CIUDAD FUTURO</t>
  </si>
  <si>
    <t>DIVINO PASTOR</t>
  </si>
  <si>
    <t>PROMEDIO</t>
  </si>
  <si>
    <t>SIRPAZ</t>
  </si>
  <si>
    <t>1. ALIMENTACION</t>
  </si>
  <si>
    <t xml:space="preserve">PERFIL </t>
  </si>
  <si>
    <t xml:space="preserve">BÁSICO </t>
  </si>
  <si>
    <t>Valor hora ordinaria</t>
  </si>
  <si>
    <t>VALOR RECARGO NOCTURNO  (35%)</t>
  </si>
  <si>
    <t xml:space="preserve">VALOR RECARGO NOCTURNO DOMINICAL Y FESTIVO (110%) </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</si>
  <si>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</si>
  <si>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</si>
  <si>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</si>
  <si>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</si>
  <si>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</si>
  <si>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</si>
  <si>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</si>
  <si>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</si>
  <si>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</si>
  <si>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Total devengado</t>
  </si>
  <si>
    <t>AUXILIAR DE ENFERMERÍA 2025</t>
  </si>
  <si>
    <t>GESTOR DE APOYO ASISTENICAL 2025</t>
  </si>
  <si>
    <t xml:space="preserve">TOTAL </t>
  </si>
  <si>
    <t xml:space="preserve">*número de horas RNM promedio </t>
  </si>
  <si>
    <t xml:space="preserve">Nota 1: El Valor de los recargos por cargo, incrementa o disminuye según el número de personas que realizan la misma labor. Es decir a mas personas, el valor x recargos es menor, a menos personas el valor x recargos es mayor. </t>
  </si>
  <si>
    <t>Nota 2: El Proponente revisará el valor de recargos aplicable, estos podrán variar según el nro de horas  o según la necesidad de recargos, pero en ningún caso podrán exceder los topes establecidos en esta proyección.</t>
  </si>
  <si>
    <t>*Número de horas RNDF mes</t>
  </si>
  <si>
    <t>*Número de horas RDDF mes</t>
  </si>
  <si>
    <t>5.5*24=132 horas</t>
  </si>
  <si>
    <t>*Los recargos dominicales y festivos son las 24 horas del día</t>
  </si>
  <si>
    <t>1. Talento Humano</t>
  </si>
  <si>
    <t>DESCRIPCION</t>
  </si>
  <si>
    <t>VALORES ASIGNACION SALARIAL/HONORARIOS</t>
  </si>
  <si>
    <t>SUTOTAL</t>
  </si>
  <si>
    <t>TOTAL DEVENGADO</t>
  </si>
  <si>
    <t>FM (Perifles*  dedicación 100%</t>
  </si>
  <si>
    <t>AUXILIO TRASNPORTE</t>
  </si>
  <si>
    <t>1.1</t>
  </si>
  <si>
    <t>DIRECTOR TECNICO</t>
  </si>
  <si>
    <t>UNIDAD/PERSONA</t>
  </si>
  <si>
    <t>1.2</t>
  </si>
  <si>
    <t>COORD. ALBERGUE</t>
  </si>
  <si>
    <t>1.3</t>
  </si>
  <si>
    <t>GESTOR  DE APOYO ASISTENCIAL</t>
  </si>
  <si>
    <t>1.4</t>
  </si>
  <si>
    <t>AUXILIAR DE ENFERMERIA</t>
  </si>
  <si>
    <t>1.5</t>
  </si>
  <si>
    <t>PSICOLOGO</t>
  </si>
  <si>
    <t>1.6</t>
  </si>
  <si>
    <t>TRABAJADOR SOCIAL</t>
  </si>
  <si>
    <t>1.7</t>
  </si>
  <si>
    <t>AUXILIAR DE MANTENIMIENTO</t>
  </si>
  <si>
    <t>1.8</t>
  </si>
  <si>
    <t>MANIPULADORAS DE ALIMENTOS</t>
  </si>
  <si>
    <t>1.9</t>
  </si>
  <si>
    <t xml:space="preserve">SERVICIOS GENERALES </t>
  </si>
  <si>
    <t>1.10</t>
  </si>
  <si>
    <t>NUTRICIONISTA</t>
  </si>
  <si>
    <t>1.11</t>
  </si>
  <si>
    <t>1.12</t>
  </si>
  <si>
    <t>AUXILIAR ADMINISTRATIVO</t>
  </si>
  <si>
    <t>1.13</t>
  </si>
  <si>
    <t>TECNOLOGO EN LAS AREAS DE LA INGENIERIA Y/O CIENCIAS ADMINISTRATIVAS</t>
  </si>
  <si>
    <t xml:space="preserve">TOTALES </t>
  </si>
  <si>
    <t xml:space="preserve">PROFESIONALES en el área de las ciencias sociales, humanas, o de la salud </t>
  </si>
  <si>
    <t>Nota 3. El Valor total de los recargos se multiplica por dos, teniendo en cuenta que son dos por turno en  todo momento, entonces las franjas horarias con recargos son atendidas por dos cuidadores</t>
  </si>
  <si>
    <t xml:space="preserve">La jornada semanal será de 44 horas  a partir del 15 de julio </t>
  </si>
  <si>
    <t>Un mes tiene aproximadamente 4,33 semanas  (30 días/ 7 días a la semana)</t>
  </si>
  <si>
    <t>Horas laborales 190,52</t>
  </si>
  <si>
    <t>44 horas/semana*4,33 semanas/mes</t>
  </si>
  <si>
    <t>VALOR RECARGO DIURNO DOMINICAL Y FESTIVO DIURNO (80%)</t>
  </si>
  <si>
    <t>*Los recargos nocturnos son de 7:00 pm. A 6:00 am</t>
  </si>
  <si>
    <r>
      <t xml:space="preserve">11 horas × 31 días = </t>
    </r>
    <r>
      <rPr>
        <b/>
        <sz val="11"/>
        <color theme="1"/>
        <rFont val="Aptos Narrow"/>
        <family val="2"/>
        <scheme val="minor"/>
      </rPr>
      <t>341 horas</t>
    </r>
  </si>
  <si>
    <t xml:space="preserve">Recargos nocturnos </t>
  </si>
  <si>
    <t>5.5*11= 60,5 horas</t>
  </si>
  <si>
    <t>Salario Mínimo Mensual Legal Vigente año 2025</t>
  </si>
  <si>
    <t>Subsidio de Transporte (salario &lt;= 2 SMMLV)</t>
  </si>
  <si>
    <t>FACTOR MULTIPLICADOR TALENTO HUMANO</t>
  </si>
  <si>
    <t>FM1 SALARIO &lt;= 2 SMMLV</t>
  </si>
  <si>
    <t>FM2               SALARIO &gt; 2 SMMLV</t>
  </si>
  <si>
    <t>A.</t>
  </si>
  <si>
    <t>VALOR BASE (Sueldo)</t>
  </si>
  <si>
    <t>B.</t>
  </si>
  <si>
    <t>PRESTACIONES SOCIALES, APORTES y GATOS</t>
  </si>
  <si>
    <t>Cesantías</t>
  </si>
  <si>
    <t>(A/12)</t>
  </si>
  <si>
    <t>Intereses sobre cesantía</t>
  </si>
  <si>
    <t>(a*12%)</t>
  </si>
  <si>
    <t>Prima anual</t>
  </si>
  <si>
    <t>Vacaciones  (1)</t>
  </si>
  <si>
    <t>(15/360*100)</t>
  </si>
  <si>
    <t>Dotación  (2)</t>
  </si>
  <si>
    <t>APORTES  A SEGURIDAD SOCIAL</t>
  </si>
  <si>
    <t>Sistema de seguridad social : Salud (EGM) (3)</t>
  </si>
  <si>
    <t>% A</t>
  </si>
  <si>
    <t>Sistema de seguridad social : Pensiòn (I.V.M) (4)</t>
  </si>
  <si>
    <t>Accidentes de Trabajo y Enf Profes ATEP (5)</t>
  </si>
  <si>
    <t>APORTES PARAFISCALES</t>
  </si>
  <si>
    <t xml:space="preserve">Caja de Compensación </t>
  </si>
  <si>
    <t>SENA (6)</t>
  </si>
  <si>
    <t xml:space="preserve">ICBF (7) </t>
  </si>
  <si>
    <t>SUBSIDIOS</t>
  </si>
  <si>
    <t>Subsidiio de Transporte</t>
  </si>
  <si>
    <t>C.</t>
  </si>
  <si>
    <t>SUMA (A + B )</t>
  </si>
  <si>
    <t>FACTOR MULTIPLICADOR  C/100</t>
  </si>
  <si>
    <t>%A+B/100</t>
  </si>
  <si>
    <t>(1) Son 15 días hábiles, que corresponden a 18 días calendario.</t>
  </si>
  <si>
    <t>(2) Se provisiona hasta completar el valor de la dotación o dotaciones efectivamente entregadas según la ley</t>
  </si>
  <si>
    <t>(3) EGM- o Salud- Para entidades del RTO, se encuentran exoneradas la entidades que tiene personal con salarios inferiores a 10 SMMLV (Art.114-1 del estatuto tributario)</t>
  </si>
  <si>
    <t>(4) IVM Seguro  Invalidez, Vejez y Muerte (pensión)</t>
  </si>
  <si>
    <t>(5) ATEP Accidentes Trabajo y Enfermedades Profesionales o aporte a ARL</t>
  </si>
  <si>
    <t>(6) y (7) Para entidades del RTO, se encuentran exoneradas la entidades que tiene personal con salarios inferiores a 10 SMMLV (Art.114-1 del estatuto tributario)</t>
  </si>
  <si>
    <t>Nota1:NO se reconocerán valores que no tengan soporte verificable.</t>
  </si>
  <si>
    <t>Nota2: Las ESAL no están exoneradas de salud y Parafiscales</t>
  </si>
  <si>
    <t>Nota3 : En caso de estar exonerados de Parafiscales, el Municipio, no pagará estos estos conceptos, por tanto se deben deducir del Factor Multiplicador.</t>
  </si>
  <si>
    <t xml:space="preserve">VALOR TOTAL </t>
  </si>
  <si>
    <t>ALIMENTACION</t>
  </si>
  <si>
    <t xml:space="preserve"> 2.  INSUMOS PARA DIVERSAS ACTIVIDADES MANUALES Y PRODUCTIVAS DE LA POBLACION BENEFICIARIA</t>
  </si>
  <si>
    <t>TALENTO HUMANO</t>
  </si>
  <si>
    <t>ACTIV MANUALIDADES</t>
  </si>
  <si>
    <t>ALOJAMIENTO</t>
  </si>
  <si>
    <t>KIT DE ASEO</t>
  </si>
  <si>
    <t>SERV. ASEO Y CORTE DE PELO</t>
  </si>
  <si>
    <t>TRANSPORTE</t>
  </si>
  <si>
    <t>ENCUENTROS FAMILIARES</t>
  </si>
  <si>
    <t>TOTAL INSUMOS, SUMINSTROS Y SERVICIOS</t>
  </si>
  <si>
    <t>TOTALES POR COMPONENTE O ITEM</t>
  </si>
  <si>
    <t>TOTAL SUMINISTROS</t>
  </si>
  <si>
    <t>ADMINISTRACION CONTRATO 10% (Costos indirectos)</t>
  </si>
  <si>
    <t>SUBTOTAL SERVICIO ATENCION INTEGRAL HC</t>
  </si>
  <si>
    <t>TOTAL SERVICIO ATENCION INTEGRAL HC (INCLUIDO IVA)</t>
  </si>
  <si>
    <t>*F.M. Pefiles de Coord Albergue : 1,52</t>
  </si>
  <si>
    <t>Nota 1:  Se aplica Factor Multiplicador a aquellos perfiles o cargos con una deidcación 100% a la ejecución del contrato:</t>
  </si>
  <si>
    <t>Nota 2: En ningúna caso, se podrá modificar el valor de la asignación básica u honorarios base establecida x el municipio de cada cargo</t>
  </si>
  <si>
    <t>* FM Perfiles de Enfermeras,  gestor asistencial y auxiliar administrativo 1,60</t>
  </si>
  <si>
    <t>Refrigerio Opc 2</t>
  </si>
  <si>
    <t>Refrigerio  Opc 1</t>
  </si>
  <si>
    <t>1 MES</t>
  </si>
  <si>
    <t>VALOR 2025</t>
  </si>
  <si>
    <t>DOS ENTREGAS</t>
  </si>
  <si>
    <t>VALOR ENTREGA</t>
  </si>
  <si>
    <t>2026 (5 meses)</t>
  </si>
  <si>
    <t>TOTAL X 5 MESES</t>
  </si>
  <si>
    <t xml:space="preserve">PLAZO </t>
  </si>
  <si>
    <t>6 MESES</t>
  </si>
  <si>
    <t>VIGENCIA F 2025</t>
  </si>
  <si>
    <t>Nota 3: La proyección de recargos para el personal 100% dedicación, es un estimado en el mes para cada cargo, sin embargo,  este puede variar en la ejecución, según la necesidad  de operación.</t>
  </si>
  <si>
    <t>Nota 4: Cada proponente proyectará los recargos según su necesidad d eoperación, por tanto el total devengado puede variar,  pero en ningún caso, superará lo establecido por el municipio en este presupuesto.</t>
  </si>
  <si>
    <t>VIGENCIA FUTURA 2026 (PLAZO TOTAL 6 MESES)</t>
  </si>
  <si>
    <t xml:space="preserve">3. SERVICIOS E INSUMOS para garantizar el mínimo vital a la población habitante de calle </t>
  </si>
  <si>
    <t>3.1 ALOJAMIENTO</t>
  </si>
  <si>
    <t xml:space="preserve">3.2 KIT DE ASEO </t>
  </si>
  <si>
    <t>3.3 SERVICIO DE ASEO Y  CORTE DE PELO</t>
  </si>
  <si>
    <t>3.4 TRANSPORTE</t>
  </si>
  <si>
    <t xml:space="preserve">3.6 ENCUENTROS FAMILIARES </t>
  </si>
  <si>
    <t>3.5 KIT DE VESTUARIO</t>
  </si>
  <si>
    <t>Vigencia 2025</t>
  </si>
  <si>
    <t>TOTAL PRESUPUESTO</t>
  </si>
  <si>
    <t>1.1 ALIMENTACIÓN De acuerdo a la minuta patrón  ICBF. Los profesionales de Nutrición y Dietética del operador construirán  el ciclo de menú.</t>
  </si>
  <si>
    <t>KIT VESTUARIO</t>
  </si>
  <si>
    <t>Inmueble(s) urbano y/o suburbano y/o rural según  ficha de condiciones técnicas (valor mensual por persona)</t>
  </si>
  <si>
    <t>VIGENCIA F206</t>
  </si>
  <si>
    <t>Nota 1: Para  la vigencia 2026, se proyecta un incrementode de hasta el 10% sobre los valores totales mes del personal con dedicación 100% . Este incremento proyectado constituye la bolsa total que hará parte del presupuesto y se agotará para actualizar (si hay lugar a ello) el presupuesto de talento humano  que devenguen el SMMLV,  teniendo en cuenta el incremento del SMMLV 2026 y auxilio de transporte fijados por el Goberino Nacional.  Para los básicos que superan el SMMLV, EL Municipio podrá fijar un incremento razonable de acuerdo con el tope máximo  fijado en este estudio y el presupuesto disponible. Para el personal que no tiene una dedicación del 100% en la ejecución del contrato, el ajuste se aplicará hasta el 4.3% proyectado en este estudio. en la medida de lo posible, en linea con  los valores de honorarios pagados por el Municipio para perfiles iguales o similares. En ningún caso, los valoress pagados en el contrato serán superiores a los establecidos por el Municipio.</t>
  </si>
  <si>
    <t>Nota 2: Para la actualización de los precios de suministros y alojamiento para la vigencia 2026, se aplicará el promedio de la variación porcentual del IPC dada entre el mes de cotización y su vigencia y el IPC anual o de cierre al 31 de diciembre de 2025.</t>
  </si>
  <si>
    <t>Nota 3. Los porcentajes de incremento establecidos en este estudio son topes estimados,  que se constituyen en una bolsa de recursos que se agotará de acuerdo con la necesidad de ajuste presentada para los items de suministros, alojamiento y talento humano para la vigencia 2026, indistintamente de su % proyectado para cada uno de estos componentes.</t>
  </si>
  <si>
    <t>MONTO ESTIMADO INCREMENTO  TALENTO HUMANO SMMLV 2026 Y PS Y SUMINISTROS Y ALOJAMIENTO</t>
  </si>
  <si>
    <t>VALOR MENSUAL X PERFIL 2026</t>
  </si>
  <si>
    <t>Valores básicos 2025</t>
  </si>
  <si>
    <t xml:space="preserve">OFERTA ORIGINAL </t>
  </si>
  <si>
    <t>SALDO</t>
  </si>
  <si>
    <t xml:space="preserve">Valores x cantidad </t>
  </si>
  <si>
    <t>Valor total x 5 meses</t>
  </si>
  <si>
    <t>ACTUALIZACION VALORES 2026</t>
  </si>
  <si>
    <t>Valores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</si>
</sst>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_(&quot;$&quot;\ * #,##0.00_);_(&quot;$&quot;\ * \(#,##0.00\);_(&quot;$&quot;\ * &quot;-&quot;??_);_(@_)"/>
    <numFmt numFmtId="166" formatCode="_-&quot;$&quot;\ * #,##0_-;\-&quot;$&quot;\ * #,##0_-;_-&quot;$&quot;\ * &quot;-&quot;??_-;_-@"/>
    <numFmt numFmtId="167" formatCode="_-* #,##0_-;\-* #,##0_-;_-* &quot;-&quot;??_-;_-@"/>
  </numFmts>
  <fonts count="34">
    <font>
      <sz val="11"/>
      <color theme="1"/>
      <name val="Aptos Narrow"/>
      <family val="2"/>
      <scheme val="minor"/>
    </font>
    <font>
      <sz val="11"/>
      <color theme="1"/>
      <name val="Aptos Narrow"/>
      <family val="2"/>
      <scheme val="minor"/>
    </font>
    <font>
      <sz val="10"/>
      <color theme="1"/>
      <name val="Arial"/>
      <family val="2"/>
    </font>
    <font>
      <b/>
      <sz val="11"/>
      <color theme="1"/>
      <name val="Arial"/>
      <family val="2"/>
    </font>
    <font>
      <sz val="11"/>
      <color theme="1"/>
      <name val="Arial"/>
      <family val="2"/>
    </font>
    <font>
      <sz val="8"/>
      <color theme="1"/>
      <name val="Arial"/>
      <family val="2"/>
    </font>
    <font>
      <b/>
      <sz val="10"/>
      <color theme="1"/>
      <name val="Arial"/>
      <family val="2"/>
    </font>
    <font>
      <sz val="12"/>
      <color theme="1"/>
      <name val="Arial"/>
      <family val="2"/>
    </font>
    <font>
      <sz val="10"/>
      <name val="Zurich BT"/>
    </font>
    <font>
      <b/>
      <sz val="11"/>
      <color theme="1"/>
      <name val="Aptos Narrow"/>
      <family val="2"/>
      <scheme val="minor"/>
    </font>
    <font>
      <b/>
      <sz val="8"/>
      <color theme="1"/>
      <name val="Arial"/>
      <family val="2"/>
    </font>
    <font>
      <b/>
      <sz val="8"/>
      <color theme="1"/>
      <name val="Aptos Narrow"/>
      <family val="2"/>
      <scheme val="minor"/>
    </font>
    <font>
      <sz val="8"/>
      <color theme="1"/>
      <name val="Aptos Narrow"/>
      <family val="2"/>
      <scheme val="minor"/>
    </font>
    <font>
      <sz val="8"/>
      <color rgb="FF000000"/>
      <name val="Aptos Narrow"/>
      <family val="2"/>
      <scheme val="minor"/>
    </font>
    <font>
      <sz val="8"/>
      <name val="Aptos Narrow"/>
      <family val="2"/>
      <scheme val="minor"/>
    </font>
    <font>
      <sz val="11"/>
      <name val="Aptos Narrow"/>
      <family val="2"/>
      <scheme val="minor"/>
    </font>
    <font>
      <sz val="11"/>
      <color theme="1"/>
      <name val="Aptos Narrow"/>
      <family val="2"/>
      <scheme val="minor"/>
    </font>
    <font>
      <sz val="10"/>
      <color theme="1"/>
      <name val="Arial"/>
      <family val="2"/>
    </font>
    <font>
      <b/>
      <sz val="10"/>
      <color theme="1"/>
      <name val="Aptos Narrow"/>
      <family val="2"/>
      <scheme val="minor"/>
    </font>
    <font>
      <sz val="10"/>
      <color theme="1"/>
      <name val="Calibri"/>
      <family val="2"/>
    </font>
    <font>
      <sz val="11"/>
      <color theme="1"/>
      <name val="Calibri"/>
      <family val="2"/>
    </font>
    <font>
      <sz val="11"/>
      <color rgb="FF000000"/>
      <name val="Calibri"/>
      <family val="2"/>
    </font>
    <font>
      <sz val="10"/>
      <color rgb="FF000000"/>
      <name val="Calibri"/>
      <family val="2"/>
    </font>
    <font>
      <b/>
      <sz val="10"/>
      <color rgb="FF000000"/>
      <name val="Arial"/>
      <family val="2"/>
    </font>
    <font>
      <sz val="11"/>
      <name val="Calibri"/>
      <family val="2"/>
    </font>
    <font>
      <b/>
      <sz val="11"/>
      <color rgb="FF000000"/>
      <name val="Calibri"/>
      <family val="2"/>
    </font>
    <font>
      <sz val="10"/>
      <color rgb="FF000000"/>
      <name val="Arial"/>
      <family val="2"/>
    </font>
    <font>
      <b/>
      <sz val="11"/>
      <color theme="1"/>
      <name val="Calibri"/>
      <family val="2"/>
    </font>
    <font>
      <sz val="9"/>
      <color rgb="FF000000"/>
      <name val="Calibri"/>
      <family val="2"/>
    </font>
    <font>
      <sz val="9"/>
      <color theme="1"/>
      <name val="Calibri"/>
      <family val="2"/>
    </font>
    <font>
      <sz val="8"/>
      <color rgb="FF000000"/>
      <name val="Arial"/>
      <family val="2"/>
    </font>
    <font>
      <sz val="8"/>
      <color theme="1"/>
      <name val="Aptos Narrow"/>
      <family val="2"/>
    </font>
    <font>
      <b/>
      <sz val="9"/>
      <color theme="1"/>
      <name val="Calibri"/>
      <family val="2"/>
    </font>
    <font>
      <b/>
      <sz val="8"/>
      <color theme="1"/>
      <name val="Calibri"/>
      <family val="2"/>
    </font>
  </fonts>
  <fills count="17">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92D050"/>
        <bgColor indexed="64"/>
      </patternFill>
    </fill>
    <fill>
      <patternFill patternType="solid">
        <fgColor rgb="FFC0C0C0"/>
        <bgColor rgb="FFC0C0C0"/>
      </patternFill>
    </fill>
    <fill>
      <patternFill patternType="solid">
        <fgColor rgb="FFC4BD97"/>
        <bgColor rgb="FFC4BD97"/>
      </patternFill>
    </fill>
    <fill>
      <patternFill patternType="solid">
        <fgColor theme="2" tint="-0.249977111117893"/>
        <bgColor indexed="64"/>
      </patternFill>
    </fill>
    <fill>
      <patternFill patternType="solid">
        <fgColor theme="3" tint="0.89999084444715716"/>
        <bgColor indexed="64"/>
      </patternFill>
    </fill>
    <fill>
      <patternFill patternType="solid">
        <fgColor theme="4" tint="0.79998168889431442"/>
        <bgColor indexed="64"/>
      </patternFill>
    </fill>
    <fill>
      <patternFill patternType="solid">
        <fgColor theme="2"/>
        <bgColor indexed="64"/>
      </patternFill>
    </fill>
    <fill>
      <patternFill patternType="solid">
        <fgColor rgb="FFB4C6E7"/>
        <bgColor rgb="FFB4C6E7"/>
      </patternFill>
    </fill>
  </fills>
  <borders count="5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medium">
        <color indexed="64"/>
      </top>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thin">
        <color rgb="FF000000"/>
      </right>
      <top/>
      <bottom/>
      <diagonal/>
    </border>
    <border>
      <left style="thin">
        <color rgb="FF000000"/>
      </left>
      <right/>
      <top/>
      <bottom/>
      <diagonal/>
    </border>
    <border>
      <left style="thin">
        <color rgb="FF000000"/>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bottom/>
      <diagonal/>
    </border>
    <border>
      <left/>
      <right/>
      <top style="thin">
        <color indexed="64"/>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medium">
        <color indexed="64"/>
      </left>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s>
  <cellStyleXfs count="14">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0" fontId="4" fillId="0" borderId="0"/>
    <xf numFmtId="43" fontId="1" fillId="0" borderId="0" applyFont="0" applyFill="0" applyBorder="0" applyAlignment="0" applyProtection="0"/>
    <xf numFmtId="0" fontId="8" fillId="0" borderId="0"/>
    <xf numFmtId="165" fontId="4" fillId="0" borderId="0" applyFont="0" applyFill="0" applyBorder="0" applyAlignment="0" applyProtection="0"/>
    <xf numFmtId="44" fontId="1" fillId="0" borderId="0" applyFont="0" applyFill="0" applyBorder="0" applyAlignment="0" applyProtection="0"/>
    <xf numFmtId="0" fontId="16" fillId="0" borderId="0"/>
    <xf numFmtId="0" fontId="16" fillId="0" borderId="0"/>
    <xf numFmtId="0" fontId="1" fillId="0" borderId="0"/>
  </cellStyleXfs>
  <cellXfs count="369">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7" fillId="0" borderId="0" xfId="0" applyFont="1" applyAlignment="1">
      <alignment horizontal="center" vertical="center" wrapText="1"/>
    </xf>
    <xf numFmtId="0" fontId="11" fillId="0" borderId="5" xfId="3" applyFont="1" applyBorder="1" applyAlignment="1">
      <alignment horizontal="center" vertical="center"/>
    </xf>
    <xf numFmtId="0" fontId="11" fillId="5" borderId="5" xfId="3" applyFont="1" applyFill="1" applyBorder="1" applyAlignment="1">
      <alignment vertical="center" wrapText="1"/>
    </xf>
    <xf numFmtId="0" fontId="11" fillId="5" borderId="5" xfId="3" applyFont="1" applyFill="1" applyBorder="1" applyAlignment="1">
      <alignment horizontal="center" vertical="center" wrapText="1"/>
    </xf>
    <xf numFmtId="0" fontId="11" fillId="6" borderId="5" xfId="3" applyFont="1" applyFill="1" applyBorder="1" applyAlignment="1">
      <alignment vertical="center" wrapText="1"/>
    </xf>
    <xf numFmtId="0" fontId="11" fillId="6" borderId="5" xfId="3" applyFont="1" applyFill="1" applyBorder="1" applyAlignment="1">
      <alignment horizontal="center" vertical="center" wrapText="1"/>
    </xf>
    <xf numFmtId="0" fontId="11" fillId="3" borderId="5" xfId="3" applyFont="1" applyFill="1" applyBorder="1" applyAlignment="1">
      <alignment vertical="center" wrapText="1"/>
    </xf>
    <xf numFmtId="0" fontId="11" fillId="3" borderId="5" xfId="3" applyFont="1" applyFill="1" applyBorder="1" applyAlignment="1">
      <alignment horizontal="center" vertical="center" wrapText="1"/>
    </xf>
    <xf numFmtId="0" fontId="11" fillId="7" borderId="5" xfId="3" applyFont="1" applyFill="1" applyBorder="1" applyAlignment="1">
      <alignment vertical="center" wrapText="1"/>
    </xf>
    <xf numFmtId="0" fontId="11" fillId="7" borderId="12" xfId="3" applyFont="1" applyFill="1" applyBorder="1" applyAlignment="1">
      <alignment horizontal="center" vertical="center" wrapText="1"/>
    </xf>
    <xf numFmtId="0" fontId="11" fillId="3" borderId="12" xfId="3" applyFont="1" applyFill="1" applyBorder="1" applyAlignment="1">
      <alignment horizontal="center" vertical="center" wrapText="1"/>
    </xf>
    <xf numFmtId="0" fontId="11" fillId="3" borderId="9" xfId="3" applyFont="1" applyFill="1" applyBorder="1" applyAlignment="1">
      <alignment horizontal="center" vertical="center" wrapText="1"/>
    </xf>
    <xf numFmtId="0" fontId="12" fillId="0" borderId="0" xfId="3" applyFont="1"/>
    <xf numFmtId="42" fontId="12" fillId="0" borderId="0" xfId="3" applyNumberFormat="1" applyFont="1"/>
    <xf numFmtId="0" fontId="12" fillId="0" borderId="5" xfId="3" applyFont="1" applyBorder="1"/>
    <xf numFmtId="0" fontId="11" fillId="8" borderId="15" xfId="3" applyFont="1" applyFill="1" applyBorder="1"/>
    <xf numFmtId="42" fontId="12" fillId="8" borderId="0" xfId="3" applyNumberFormat="1" applyFont="1" applyFill="1"/>
    <xf numFmtId="0" fontId="12" fillId="8" borderId="5" xfId="10" applyNumberFormat="1" applyFont="1" applyFill="1" applyBorder="1" applyAlignment="1">
      <alignment horizontal="center"/>
    </xf>
    <xf numFmtId="42" fontId="12" fillId="8" borderId="5" xfId="3" applyNumberFormat="1" applyFont="1" applyFill="1" applyBorder="1"/>
    <xf numFmtId="0" fontId="12" fillId="8" borderId="5" xfId="3" applyFont="1" applyFill="1" applyBorder="1" applyAlignment="1">
      <alignment vertical="center"/>
    </xf>
    <xf numFmtId="42" fontId="12" fillId="8" borderId="15" xfId="3" applyNumberFormat="1" applyFont="1" applyFill="1" applyBorder="1"/>
    <xf numFmtId="0" fontId="11" fillId="8" borderId="5" xfId="3" applyFont="1" applyFill="1" applyBorder="1"/>
    <xf numFmtId="0" fontId="11" fillId="9" borderId="5" xfId="3" applyFont="1" applyFill="1" applyBorder="1"/>
    <xf numFmtId="0" fontId="12" fillId="9" borderId="0" xfId="3" applyFont="1" applyFill="1"/>
    <xf numFmtId="0" fontId="12" fillId="9" borderId="5" xfId="3" applyFont="1" applyFill="1" applyBorder="1"/>
    <xf numFmtId="0" fontId="12" fillId="9" borderId="15" xfId="3" applyFont="1" applyFill="1" applyBorder="1"/>
    <xf numFmtId="42" fontId="11" fillId="9" borderId="15" xfId="3" applyNumberFormat="1" applyFont="1" applyFill="1" applyBorder="1"/>
    <xf numFmtId="42" fontId="11" fillId="9" borderId="0" xfId="3" applyNumberFormat="1" applyFont="1" applyFill="1"/>
    <xf numFmtId="44" fontId="12" fillId="9" borderId="0" xfId="3" applyNumberFormat="1" applyFont="1" applyFill="1"/>
    <xf numFmtId="0" fontId="13" fillId="0" borderId="0" xfId="3" applyFont="1" applyAlignment="1">
      <alignment vertical="center"/>
    </xf>
    <xf numFmtId="0" fontId="12" fillId="0" borderId="0" xfId="3" applyFont="1" applyAlignment="1">
      <alignment vertical="center" wrapText="1"/>
    </xf>
    <xf numFmtId="0" fontId="1" fillId="0" borderId="0" xfId="3"/>
    <xf numFmtId="0" fontId="17" fillId="0" borderId="0" xfId="11" applyFont="1" applyAlignment="1">
      <alignment vertical="center"/>
    </xf>
    <xf numFmtId="0" fontId="9" fillId="0" borderId="0" xfId="3" applyFont="1" applyAlignment="1">
      <alignment horizontal="center" wrapText="1"/>
    </xf>
    <xf numFmtId="0" fontId="9" fillId="0" borderId="0" xfId="3" applyFont="1"/>
    <xf numFmtId="0" fontId="12" fillId="2" borderId="1" xfId="3" applyFont="1" applyFill="1" applyBorder="1" applyAlignment="1">
      <alignment horizontal="center" vertical="center" wrapText="1"/>
    </xf>
    <xf numFmtId="0" fontId="11" fillId="2" borderId="2" xfId="3" applyFont="1" applyFill="1" applyBorder="1" applyAlignment="1">
      <alignment horizontal="center" vertical="center"/>
    </xf>
    <xf numFmtId="0" fontId="11" fillId="2" borderId="2" xfId="3" applyFont="1" applyFill="1" applyBorder="1" applyAlignment="1">
      <alignment horizontal="center" vertical="center" wrapText="1"/>
    </xf>
    <xf numFmtId="0" fontId="11" fillId="2" borderId="2" xfId="3" applyFont="1" applyFill="1" applyBorder="1" applyAlignment="1">
      <alignment horizontal="center" wrapText="1"/>
    </xf>
    <xf numFmtId="0" fontId="12" fillId="0" borderId="4" xfId="3" applyFont="1" applyBorder="1" applyAlignment="1">
      <alignment horizontal="center"/>
    </xf>
    <xf numFmtId="0" fontId="14" fillId="0" borderId="5" xfId="3" applyFont="1" applyBorder="1"/>
    <xf numFmtId="41" fontId="12" fillId="0" borderId="5" xfId="4" applyFont="1" applyBorder="1" applyAlignment="1">
      <alignment horizontal="center"/>
    </xf>
    <xf numFmtId="41" fontId="14" fillId="0" borderId="5" xfId="3" applyNumberFormat="1" applyFont="1" applyBorder="1" applyAlignment="1">
      <alignment horizontal="center"/>
    </xf>
    <xf numFmtId="41" fontId="12" fillId="0" borderId="5" xfId="3" applyNumberFormat="1" applyFont="1" applyBorder="1"/>
    <xf numFmtId="41" fontId="1" fillId="0" borderId="0" xfId="3" applyNumberFormat="1"/>
    <xf numFmtId="41" fontId="12" fillId="0" borderId="5" xfId="4" applyFont="1" applyFill="1" applyBorder="1" applyAlignment="1">
      <alignment horizontal="center"/>
    </xf>
    <xf numFmtId="0" fontId="14" fillId="0" borderId="5" xfId="3" applyFont="1" applyBorder="1" applyAlignment="1">
      <alignment horizontal="left"/>
    </xf>
    <xf numFmtId="0" fontId="14" fillId="0" borderId="5" xfId="3" applyFont="1" applyBorder="1" applyAlignment="1">
      <alignment wrapText="1"/>
    </xf>
    <xf numFmtId="0" fontId="18" fillId="0" borderId="5" xfId="3" applyFont="1" applyBorder="1" applyAlignment="1">
      <alignment horizontal="center" wrapText="1"/>
    </xf>
    <xf numFmtId="0" fontId="9" fillId="0" borderId="5" xfId="3" applyFont="1" applyBorder="1" applyAlignment="1">
      <alignment horizontal="center" wrapText="1"/>
    </xf>
    <xf numFmtId="164" fontId="1" fillId="0" borderId="0" xfId="3" applyNumberFormat="1"/>
    <xf numFmtId="0" fontId="14" fillId="0" borderId="0" xfId="3" applyFont="1"/>
    <xf numFmtId="164" fontId="9" fillId="0" borderId="0" xfId="3" applyNumberFormat="1" applyFont="1"/>
    <xf numFmtId="0" fontId="9" fillId="0" borderId="0" xfId="3" applyFont="1" applyAlignment="1">
      <alignment horizontal="center"/>
    </xf>
    <xf numFmtId="41" fontId="14" fillId="0" borderId="0" xfId="3" applyNumberFormat="1" applyFont="1" applyAlignment="1">
      <alignment horizontal="center"/>
    </xf>
    <xf numFmtId="41" fontId="14" fillId="0" borderId="5" xfId="4" applyFont="1" applyBorder="1" applyAlignment="1">
      <alignment horizontal="center"/>
    </xf>
    <xf numFmtId="44" fontId="12" fillId="8" borderId="5" xfId="10" applyFont="1" applyFill="1" applyBorder="1"/>
    <xf numFmtId="0" fontId="12" fillId="8" borderId="5" xfId="3" applyFont="1" applyFill="1" applyBorder="1"/>
    <xf numFmtId="42" fontId="12" fillId="9" borderId="5" xfId="3" applyNumberFormat="1" applyFont="1" applyFill="1" applyBorder="1"/>
    <xf numFmtId="0" fontId="16" fillId="0" borderId="0" xfId="11"/>
    <xf numFmtId="0" fontId="2" fillId="0" borderId="0" xfId="11" applyFont="1"/>
    <xf numFmtId="0" fontId="19" fillId="0" borderId="0" xfId="11" applyFont="1"/>
    <xf numFmtId="6" fontId="20" fillId="0" borderId="0" xfId="11" applyNumberFormat="1" applyFont="1"/>
    <xf numFmtId="3" fontId="20" fillId="0" borderId="0" xfId="11" applyNumberFormat="1" applyFont="1"/>
    <xf numFmtId="0" fontId="21" fillId="0" borderId="0" xfId="11" applyFont="1"/>
    <xf numFmtId="0" fontId="22" fillId="0" borderId="0" xfId="11" applyFont="1"/>
    <xf numFmtId="0" fontId="23" fillId="10" borderId="30" xfId="11" applyFont="1" applyFill="1" applyBorder="1" applyAlignment="1">
      <alignment horizontal="center"/>
    </xf>
    <xf numFmtId="0" fontId="25" fillId="0" borderId="0" xfId="11" applyFont="1"/>
    <xf numFmtId="0" fontId="23" fillId="10" borderId="36" xfId="11" applyFont="1" applyFill="1" applyBorder="1" applyAlignment="1">
      <alignment horizontal="center"/>
    </xf>
    <xf numFmtId="166" fontId="21" fillId="0" borderId="0" xfId="11" applyNumberFormat="1" applyFont="1"/>
    <xf numFmtId="166" fontId="25" fillId="0" borderId="0" xfId="11" applyNumberFormat="1" applyFont="1"/>
    <xf numFmtId="0" fontId="23" fillId="0" borderId="37" xfId="11" applyFont="1" applyBorder="1"/>
    <xf numFmtId="0" fontId="26" fillId="0" borderId="0" xfId="11" applyFont="1"/>
    <xf numFmtId="0" fontId="23" fillId="0" borderId="0" xfId="11" applyFont="1"/>
    <xf numFmtId="0" fontId="26" fillId="0" borderId="0" xfId="11" applyFont="1" applyAlignment="1">
      <alignment horizontal="center"/>
    </xf>
    <xf numFmtId="0" fontId="26" fillId="0" borderId="39" xfId="11" applyFont="1" applyBorder="1"/>
    <xf numFmtId="0" fontId="26" fillId="0" borderId="39" xfId="11" applyFont="1" applyBorder="1" applyAlignment="1">
      <alignment horizontal="right"/>
    </xf>
    <xf numFmtId="166" fontId="20" fillId="0" borderId="0" xfId="11" applyNumberFormat="1" applyFont="1"/>
    <xf numFmtId="0" fontId="21" fillId="0" borderId="39" xfId="11" applyFont="1" applyBorder="1"/>
    <xf numFmtId="1" fontId="23" fillId="0" borderId="39" xfId="11" applyNumberFormat="1" applyFont="1" applyBorder="1" applyAlignment="1">
      <alignment horizontal="right"/>
    </xf>
    <xf numFmtId="0" fontId="26" fillId="0" borderId="0" xfId="11" applyFont="1" applyAlignment="1">
      <alignment horizontal="right"/>
    </xf>
    <xf numFmtId="0" fontId="26" fillId="0" borderId="39" xfId="11" applyFont="1" applyBorder="1" applyAlignment="1">
      <alignment horizontal="center"/>
    </xf>
    <xf numFmtId="166" fontId="27" fillId="0" borderId="0" xfId="11" applyNumberFormat="1" applyFont="1"/>
    <xf numFmtId="2" fontId="26" fillId="0" borderId="39" xfId="11" applyNumberFormat="1" applyFont="1" applyBorder="1" applyAlignment="1">
      <alignment horizontal="right"/>
    </xf>
    <xf numFmtId="0" fontId="27" fillId="0" borderId="0" xfId="11" applyFont="1"/>
    <xf numFmtId="6" fontId="20" fillId="0" borderId="39" xfId="11" applyNumberFormat="1" applyFont="1" applyBorder="1"/>
    <xf numFmtId="0" fontId="23" fillId="11" borderId="40" xfId="11" applyFont="1" applyFill="1" applyBorder="1"/>
    <xf numFmtId="0" fontId="26" fillId="11" borderId="41" xfId="11" applyFont="1" applyFill="1" applyBorder="1"/>
    <xf numFmtId="0" fontId="23" fillId="11" borderId="41" xfId="11" applyFont="1" applyFill="1" applyBorder="1"/>
    <xf numFmtId="0" fontId="26" fillId="11" borderId="42" xfId="11" applyFont="1" applyFill="1" applyBorder="1" applyAlignment="1">
      <alignment horizontal="center"/>
    </xf>
    <xf numFmtId="0" fontId="23" fillId="11" borderId="42" xfId="11" applyFont="1" applyFill="1" applyBorder="1" applyAlignment="1">
      <alignment horizontal="center"/>
    </xf>
    <xf numFmtId="2" fontId="23" fillId="11" borderId="42" xfId="11" applyNumberFormat="1" applyFont="1" applyFill="1" applyBorder="1"/>
    <xf numFmtId="167" fontId="21" fillId="0" borderId="0" xfId="11" applyNumberFormat="1" applyFont="1"/>
    <xf numFmtId="0" fontId="28" fillId="0" borderId="0" xfId="11" applyFont="1"/>
    <xf numFmtId="0" fontId="29" fillId="0" borderId="0" xfId="11" applyFont="1"/>
    <xf numFmtId="0" fontId="5" fillId="0" borderId="0" xfId="0" applyFont="1" applyAlignment="1">
      <alignment horizontal="center" vertical="center"/>
    </xf>
    <xf numFmtId="164" fontId="5" fillId="0" borderId="5" xfId="2" applyNumberFormat="1" applyFont="1" applyFill="1" applyBorder="1" applyAlignment="1">
      <alignment horizontal="center" vertical="center"/>
    </xf>
    <xf numFmtId="164" fontId="30" fillId="0" borderId="15" xfId="2" applyNumberFormat="1" applyFont="1" applyFill="1" applyBorder="1" applyAlignment="1">
      <alignment vertical="center"/>
    </xf>
    <xf numFmtId="164" fontId="5" fillId="0" borderId="2" xfId="2" applyNumberFormat="1" applyFont="1" applyFill="1" applyBorder="1" applyAlignment="1" applyProtection="1">
      <alignment horizontal="center" vertical="center"/>
      <protection locked="0"/>
    </xf>
    <xf numFmtId="164" fontId="30" fillId="0" borderId="5" xfId="2" applyNumberFormat="1" applyFont="1" applyFill="1" applyBorder="1" applyAlignment="1">
      <alignment vertical="center"/>
    </xf>
    <xf numFmtId="164" fontId="5" fillId="0" borderId="5" xfId="2" applyNumberFormat="1" applyFont="1" applyFill="1" applyBorder="1" applyAlignment="1" applyProtection="1">
      <alignment horizontal="center" vertical="center"/>
      <protection locked="0"/>
    </xf>
    <xf numFmtId="164" fontId="5" fillId="0" borderId="12" xfId="2" applyNumberFormat="1" applyFont="1" applyFill="1" applyBorder="1" applyAlignment="1" applyProtection="1">
      <alignment horizontal="center" vertical="center"/>
      <protection locked="0"/>
    </xf>
    <xf numFmtId="164" fontId="30" fillId="0" borderId="12" xfId="2" applyNumberFormat="1" applyFont="1" applyFill="1" applyBorder="1" applyAlignment="1">
      <alignment vertical="center"/>
    </xf>
    <xf numFmtId="164" fontId="5" fillId="0" borderId="9" xfId="2" applyNumberFormat="1" applyFont="1" applyFill="1" applyBorder="1" applyAlignment="1" applyProtection="1">
      <alignment horizontal="center" vertical="center"/>
      <protection locked="0"/>
    </xf>
    <xf numFmtId="164" fontId="5" fillId="0" borderId="15" xfId="2" applyNumberFormat="1" applyFont="1" applyFill="1" applyBorder="1" applyAlignment="1" applyProtection="1">
      <alignment horizontal="center" vertical="center"/>
      <protection locked="0"/>
    </xf>
    <xf numFmtId="164" fontId="5" fillId="0" borderId="21" xfId="2" applyNumberFormat="1" applyFont="1" applyFill="1" applyBorder="1" applyAlignment="1" applyProtection="1">
      <alignment horizontal="center" vertical="center"/>
      <protection locked="0"/>
    </xf>
    <xf numFmtId="164" fontId="5" fillId="0" borderId="18" xfId="2" applyNumberFormat="1" applyFont="1" applyFill="1" applyBorder="1" applyAlignment="1" applyProtection="1">
      <alignment horizontal="center" vertical="center"/>
      <protection locked="0"/>
    </xf>
    <xf numFmtId="164" fontId="30" fillId="0" borderId="5" xfId="2" applyNumberFormat="1" applyFont="1" applyFill="1" applyBorder="1" applyAlignment="1">
      <alignment horizontal="center" vertical="center"/>
    </xf>
    <xf numFmtId="164" fontId="5" fillId="0" borderId="6" xfId="2" applyNumberFormat="1" applyFont="1" applyFill="1" applyBorder="1" applyAlignment="1" applyProtection="1">
      <alignment horizontal="center" vertical="center"/>
      <protection locked="0"/>
    </xf>
    <xf numFmtId="164" fontId="10" fillId="3" borderId="5" xfId="6" applyNumberFormat="1" applyFont="1" applyFill="1" applyBorder="1" applyAlignment="1">
      <alignment horizontal="center" vertical="center" wrapText="1"/>
    </xf>
    <xf numFmtId="164" fontId="10" fillId="3" borderId="5" xfId="0" applyNumberFormat="1" applyFont="1" applyFill="1" applyBorder="1" applyAlignment="1">
      <alignment horizontal="center" vertical="center" wrapText="1"/>
    </xf>
    <xf numFmtId="0" fontId="10" fillId="3" borderId="5" xfId="6" applyFont="1" applyFill="1" applyBorder="1" applyAlignment="1">
      <alignment horizontal="center" vertical="center" wrapText="1"/>
    </xf>
    <xf numFmtId="164" fontId="5" fillId="0" borderId="6" xfId="2" applyNumberFormat="1" applyFont="1" applyFill="1" applyBorder="1" applyAlignment="1">
      <alignment horizontal="center" vertical="center"/>
    </xf>
    <xf numFmtId="164" fontId="30" fillId="0" borderId="6" xfId="2" applyNumberFormat="1" applyFont="1" applyFill="1" applyBorder="1" applyAlignment="1">
      <alignment vertical="center"/>
    </xf>
    <xf numFmtId="164" fontId="5" fillId="0" borderId="43" xfId="2" applyNumberFormat="1" applyFont="1" applyFill="1" applyBorder="1" applyAlignment="1" applyProtection="1">
      <alignment horizontal="center" vertical="center"/>
      <protection locked="0"/>
    </xf>
    <xf numFmtId="0" fontId="2" fillId="0" borderId="5" xfId="0" applyFont="1" applyBorder="1" applyAlignment="1">
      <alignment horizontal="center" vertical="center"/>
    </xf>
    <xf numFmtId="0" fontId="6" fillId="0" borderId="9" xfId="0" applyFont="1" applyBorder="1" applyAlignment="1">
      <alignment horizontal="center" vertical="center"/>
    </xf>
    <xf numFmtId="164" fontId="2" fillId="0" borderId="5" xfId="0" applyNumberFormat="1" applyFont="1" applyBorder="1" applyAlignment="1">
      <alignment horizontal="center" vertical="center"/>
    </xf>
    <xf numFmtId="0" fontId="6" fillId="4" borderId="5" xfId="0" applyFont="1" applyFill="1" applyBorder="1" applyAlignment="1">
      <alignment horizontal="center" vertical="center" wrapText="1"/>
    </xf>
    <xf numFmtId="0" fontId="6" fillId="4" borderId="5" xfId="0" applyFont="1" applyFill="1" applyBorder="1" applyAlignment="1">
      <alignment horizontal="center" vertical="center"/>
    </xf>
    <xf numFmtId="164" fontId="6" fillId="4" borderId="5" xfId="0" applyNumberFormat="1" applyFont="1" applyFill="1" applyBorder="1" applyAlignment="1">
      <alignment horizontal="center" vertical="center"/>
    </xf>
    <xf numFmtId="0" fontId="6" fillId="12" borderId="5" xfId="0" applyFont="1" applyFill="1" applyBorder="1" applyAlignment="1">
      <alignment horizontal="center" vertical="center" wrapText="1"/>
    </xf>
    <xf numFmtId="164" fontId="6" fillId="12" borderId="5" xfId="0" applyNumberFormat="1" applyFont="1" applyFill="1" applyBorder="1" applyAlignment="1">
      <alignment horizontal="center" vertical="center"/>
    </xf>
    <xf numFmtId="164" fontId="5" fillId="0" borderId="12" xfId="2" applyNumberFormat="1" applyFont="1" applyFill="1" applyBorder="1" applyAlignment="1">
      <alignment horizontal="center" vertical="center"/>
    </xf>
    <xf numFmtId="164" fontId="5" fillId="0" borderId="21" xfId="2" applyNumberFormat="1" applyFont="1" applyFill="1" applyBorder="1" applyAlignment="1">
      <alignment horizontal="center" vertical="center"/>
    </xf>
    <xf numFmtId="164" fontId="30" fillId="0" borderId="12" xfId="2" applyNumberFormat="1" applyFont="1" applyFill="1" applyBorder="1" applyAlignment="1">
      <alignment horizontal="center" vertical="center"/>
    </xf>
    <xf numFmtId="0" fontId="4" fillId="0" borderId="23" xfId="1" applyNumberFormat="1" applyFont="1" applyFill="1" applyBorder="1" applyAlignment="1" applyProtection="1">
      <alignment horizontal="center" vertical="center" wrapText="1"/>
      <protection locked="0"/>
    </xf>
    <xf numFmtId="164" fontId="5" fillId="0" borderId="44" xfId="2" applyNumberFormat="1" applyFont="1" applyFill="1" applyBorder="1" applyAlignment="1" applyProtection="1">
      <alignment horizontal="center" vertical="center"/>
      <protection locked="0"/>
    </xf>
    <xf numFmtId="0" fontId="4" fillId="0" borderId="0" xfId="0" applyFont="1" applyAlignment="1">
      <alignment vertical="center"/>
    </xf>
    <xf numFmtId="0" fontId="5" fillId="0" borderId="0" xfId="0" applyFont="1" applyAlignment="1">
      <alignment horizontal="center" vertical="center" wrapText="1"/>
    </xf>
    <xf numFmtId="164" fontId="10" fillId="12" borderId="5" xfId="0" applyNumberFormat="1" applyFont="1" applyFill="1" applyBorder="1" applyAlignment="1">
      <alignment vertical="center"/>
    </xf>
    <xf numFmtId="0" fontId="10" fillId="12" borderId="5" xfId="0" applyFont="1" applyFill="1" applyBorder="1" applyAlignment="1">
      <alignment vertical="center"/>
    </xf>
    <xf numFmtId="164" fontId="2" fillId="0" borderId="0" xfId="0" applyNumberFormat="1" applyFont="1" applyAlignment="1">
      <alignment vertical="center"/>
    </xf>
    <xf numFmtId="0" fontId="18" fillId="0" borderId="0" xfId="3" applyFont="1" applyAlignment="1">
      <alignment horizontal="center" wrapText="1"/>
    </xf>
    <xf numFmtId="41" fontId="12" fillId="0" borderId="0" xfId="3" applyNumberFormat="1" applyFont="1"/>
    <xf numFmtId="164" fontId="9" fillId="0" borderId="0" xfId="3" applyNumberFormat="1" applyFont="1" applyAlignment="1">
      <alignment wrapText="1"/>
    </xf>
    <xf numFmtId="164" fontId="5" fillId="0" borderId="5" xfId="0" applyNumberFormat="1" applyFont="1" applyBorder="1" applyAlignment="1">
      <alignment horizontal="center" vertical="center" wrapText="1"/>
    </xf>
    <xf numFmtId="164" fontId="5" fillId="0" borderId="5" xfId="0" applyNumberFormat="1" applyFont="1" applyBorder="1" applyAlignment="1">
      <alignment vertical="center" wrapText="1"/>
    </xf>
    <xf numFmtId="0" fontId="5" fillId="0" borderId="5" xfId="0" applyFont="1" applyBorder="1" applyAlignment="1">
      <alignment horizontal="center" vertical="center"/>
    </xf>
    <xf numFmtId="164" fontId="5" fillId="0" borderId="5" xfId="0" applyNumberFormat="1" applyFont="1" applyBorder="1" applyAlignment="1">
      <alignment horizontal="center" vertical="center"/>
    </xf>
    <xf numFmtId="164" fontId="5" fillId="0" borderId="5" xfId="2" applyNumberFormat="1" applyFont="1" applyFill="1" applyBorder="1" applyAlignment="1">
      <alignment vertical="center"/>
    </xf>
    <xf numFmtId="44" fontId="2" fillId="0" borderId="0" xfId="0" applyNumberFormat="1" applyFont="1" applyAlignment="1">
      <alignment vertical="center"/>
    </xf>
    <xf numFmtId="164" fontId="5" fillId="0" borderId="12" xfId="0" applyNumberFormat="1" applyFont="1" applyBorder="1" applyAlignment="1">
      <alignment vertical="center" wrapText="1"/>
    </xf>
    <xf numFmtId="164" fontId="5" fillId="0" borderId="12" xfId="0" applyNumberFormat="1" applyFont="1" applyBorder="1" applyAlignment="1">
      <alignment horizontal="center" vertical="center" wrapText="1"/>
    </xf>
    <xf numFmtId="0" fontId="5" fillId="0" borderId="12" xfId="0" applyFont="1" applyBorder="1" applyAlignment="1">
      <alignment horizontal="center" vertical="center"/>
    </xf>
    <xf numFmtId="164" fontId="5" fillId="0" borderId="12" xfId="0" applyNumberFormat="1" applyFont="1" applyBorder="1" applyAlignment="1">
      <alignment horizontal="center" vertical="center"/>
    </xf>
    <xf numFmtId="164" fontId="5" fillId="0" borderId="12" xfId="2" applyNumberFormat="1" applyFont="1" applyFill="1" applyBorder="1" applyAlignment="1">
      <alignment vertical="center"/>
    </xf>
    <xf numFmtId="164" fontId="3" fillId="0" borderId="3" xfId="0" applyNumberFormat="1" applyFont="1" applyBorder="1" applyAlignment="1">
      <alignment horizontal="left" vertical="center" wrapText="1"/>
    </xf>
    <xf numFmtId="164" fontId="3" fillId="0" borderId="19" xfId="0" applyNumberFormat="1" applyFont="1" applyBorder="1" applyAlignment="1">
      <alignment horizontal="left" vertical="center" wrapText="1"/>
    </xf>
    <xf numFmtId="0" fontId="3" fillId="0" borderId="19" xfId="0" applyFont="1" applyBorder="1" applyAlignment="1">
      <alignment horizontal="left" vertical="center" wrapText="1"/>
    </xf>
    <xf numFmtId="164" fontId="10" fillId="0" borderId="13" xfId="2" applyNumberFormat="1" applyFont="1" applyFill="1" applyBorder="1" applyAlignment="1">
      <alignment vertical="center"/>
    </xf>
    <xf numFmtId="164" fontId="6" fillId="0" borderId="13" xfId="2" applyNumberFormat="1" applyFont="1" applyFill="1" applyBorder="1" applyAlignment="1">
      <alignment vertical="center"/>
    </xf>
    <xf numFmtId="164" fontId="6" fillId="0" borderId="25" xfId="2" applyNumberFormat="1" applyFont="1" applyFill="1" applyBorder="1" applyAlignment="1">
      <alignment vertical="center"/>
    </xf>
    <xf numFmtId="0" fontId="5" fillId="0" borderId="0" xfId="0" applyFont="1" applyAlignment="1">
      <alignment vertical="center"/>
    </xf>
    <xf numFmtId="164" fontId="10" fillId="0" borderId="5" xfId="6" applyNumberFormat="1" applyFont="1" applyBorder="1" applyAlignment="1">
      <alignment horizontal="center" vertical="center" wrapText="1"/>
    </xf>
    <xf numFmtId="164" fontId="5" fillId="0" borderId="15" xfId="0" applyNumberFormat="1" applyFont="1" applyBorder="1" applyAlignment="1">
      <alignment horizontal="left" vertical="center"/>
    </xf>
    <xf numFmtId="164" fontId="5" fillId="0" borderId="15" xfId="0" applyNumberFormat="1" applyFont="1" applyBorder="1" applyAlignment="1">
      <alignment horizontal="center" vertical="center"/>
    </xf>
    <xf numFmtId="0" fontId="5" fillId="0" borderId="15" xfId="0" applyFont="1" applyBorder="1" applyAlignment="1">
      <alignment horizontal="center" vertical="center" wrapText="1"/>
    </xf>
    <xf numFmtId="164" fontId="5" fillId="0" borderId="15" xfId="0" applyNumberFormat="1" applyFont="1" applyBorder="1" applyAlignment="1">
      <alignment horizontal="center" vertical="center" wrapText="1"/>
    </xf>
    <xf numFmtId="164" fontId="5" fillId="0" borderId="5" xfId="0" applyNumberFormat="1" applyFont="1" applyBorder="1" applyAlignment="1">
      <alignment horizontal="left" vertical="center"/>
    </xf>
    <xf numFmtId="0" fontId="5" fillId="0" borderId="5" xfId="0" applyFont="1" applyBorder="1" applyAlignment="1">
      <alignment horizontal="center" vertical="center" wrapText="1"/>
    </xf>
    <xf numFmtId="164" fontId="5" fillId="0" borderId="6" xfId="0" applyNumberFormat="1" applyFont="1" applyBorder="1" applyAlignment="1">
      <alignment horizontal="left" vertical="center"/>
    </xf>
    <xf numFmtId="164" fontId="5" fillId="0" borderId="12" xfId="0" applyNumberFormat="1" applyFont="1" applyBorder="1" applyAlignment="1">
      <alignment horizontal="left" vertical="center"/>
    </xf>
    <xf numFmtId="0" fontId="5" fillId="0" borderId="12" xfId="0" applyFont="1" applyBorder="1" applyAlignment="1">
      <alignment horizontal="center" vertical="center" wrapText="1"/>
    </xf>
    <xf numFmtId="164" fontId="3" fillId="0" borderId="13" xfId="0" applyNumberFormat="1" applyFont="1" applyBorder="1" applyAlignment="1">
      <alignment horizontal="center" vertical="center" wrapText="1"/>
    </xf>
    <xf numFmtId="0" fontId="3" fillId="0" borderId="13" xfId="0" applyFont="1" applyBorder="1" applyAlignment="1">
      <alignment horizontal="center" vertical="center" wrapText="1"/>
    </xf>
    <xf numFmtId="164" fontId="6" fillId="0" borderId="13" xfId="2" applyNumberFormat="1" applyFont="1" applyFill="1" applyBorder="1" applyAlignment="1" applyProtection="1">
      <alignment horizontal="center" vertical="center"/>
    </xf>
    <xf numFmtId="164" fontId="6" fillId="0" borderId="13" xfId="0" applyNumberFormat="1" applyFont="1" applyBorder="1" applyAlignment="1">
      <alignment vertical="center"/>
    </xf>
    <xf numFmtId="164" fontId="6" fillId="0" borderId="25" xfId="0" applyNumberFormat="1" applyFont="1" applyBorder="1" applyAlignment="1">
      <alignment vertical="center"/>
    </xf>
    <xf numFmtId="164" fontId="5" fillId="0" borderId="2" xfId="0" applyNumberFormat="1" applyFont="1" applyBorder="1" applyAlignment="1">
      <alignment horizontal="left" vertical="center" wrapText="1"/>
    </xf>
    <xf numFmtId="164" fontId="0" fillId="0" borderId="13" xfId="0" applyNumberFormat="1" applyBorder="1"/>
    <xf numFmtId="164" fontId="0" fillId="0" borderId="25" xfId="0" applyNumberFormat="1" applyBorder="1"/>
    <xf numFmtId="0" fontId="0" fillId="0" borderId="13" xfId="0" applyBorder="1"/>
    <xf numFmtId="164" fontId="3" fillId="0" borderId="20" xfId="2" applyNumberFormat="1" applyFont="1" applyFill="1" applyBorder="1" applyAlignment="1" applyProtection="1">
      <alignment horizontal="center" vertical="center"/>
    </xf>
    <xf numFmtId="164" fontId="6" fillId="0" borderId="19" xfId="0" applyNumberFormat="1" applyFont="1" applyBorder="1" applyAlignment="1">
      <alignment vertical="center"/>
    </xf>
    <xf numFmtId="164" fontId="3" fillId="0" borderId="14" xfId="0" applyNumberFormat="1" applyFont="1" applyBorder="1" applyAlignment="1">
      <alignment horizontal="center" vertical="center" wrapText="1"/>
    </xf>
    <xf numFmtId="164" fontId="5" fillId="0" borderId="5" xfId="0" applyNumberFormat="1" applyFont="1" applyBorder="1" applyAlignment="1">
      <alignment horizontal="left" vertical="center" wrapText="1"/>
    </xf>
    <xf numFmtId="164" fontId="5" fillId="0" borderId="17" xfId="0" applyNumberFormat="1" applyFont="1" applyBorder="1" applyAlignment="1">
      <alignment horizontal="center" vertical="center"/>
    </xf>
    <xf numFmtId="0" fontId="5" fillId="0" borderId="17" xfId="0" applyFont="1" applyBorder="1" applyAlignment="1">
      <alignment horizontal="center" vertical="center" wrapText="1"/>
    </xf>
    <xf numFmtId="164" fontId="5" fillId="0" borderId="17"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0" fontId="2" fillId="0" borderId="0" xfId="0" applyFont="1" applyAlignment="1">
      <alignment vertical="center" wrapText="1"/>
    </xf>
    <xf numFmtId="0" fontId="5" fillId="0" borderId="23" xfId="0" applyFont="1" applyBorder="1" applyAlignment="1">
      <alignment horizontal="center" vertical="center" wrapText="1"/>
    </xf>
    <xf numFmtId="164" fontId="5" fillId="0" borderId="47" xfId="0" applyNumberFormat="1" applyFont="1" applyBorder="1" applyAlignment="1">
      <alignment horizontal="left" vertical="center"/>
    </xf>
    <xf numFmtId="0" fontId="5" fillId="0" borderId="7" xfId="0" applyFont="1" applyBorder="1" applyAlignment="1">
      <alignment horizontal="center" vertical="center" wrapText="1"/>
    </xf>
    <xf numFmtId="164" fontId="30" fillId="0" borderId="5" xfId="0" applyNumberFormat="1" applyFont="1" applyBorder="1" applyAlignment="1">
      <alignment vertical="center"/>
    </xf>
    <xf numFmtId="164" fontId="5" fillId="0" borderId="21" xfId="0" applyNumberFormat="1" applyFont="1" applyBorder="1" applyAlignment="1">
      <alignment horizontal="left" vertical="center" wrapText="1"/>
    </xf>
    <xf numFmtId="0" fontId="5" fillId="0" borderId="48" xfId="0" applyFont="1" applyBorder="1" applyAlignment="1">
      <alignment horizontal="center" vertical="center" wrapText="1"/>
    </xf>
    <xf numFmtId="164" fontId="5" fillId="0" borderId="45" xfId="0" applyNumberFormat="1" applyFont="1" applyBorder="1" applyAlignment="1">
      <alignment horizontal="left" vertical="center" wrapText="1"/>
    </xf>
    <xf numFmtId="164" fontId="3" fillId="0" borderId="19"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0" fontId="3" fillId="0" borderId="19" xfId="0" applyFont="1" applyBorder="1" applyAlignment="1">
      <alignment horizontal="center" vertical="center" wrapText="1"/>
    </xf>
    <xf numFmtId="164" fontId="6" fillId="0" borderId="5" xfId="0" applyNumberFormat="1" applyFont="1" applyBorder="1" applyAlignment="1">
      <alignment vertical="center"/>
    </xf>
    <xf numFmtId="164" fontId="3" fillId="0" borderId="49" xfId="0" applyNumberFormat="1" applyFont="1" applyBorder="1" applyAlignment="1">
      <alignment horizontal="left" vertical="center" wrapText="1"/>
    </xf>
    <xf numFmtId="0" fontId="2" fillId="13" borderId="0" xfId="0" applyFont="1" applyFill="1" applyAlignment="1">
      <alignment vertical="center"/>
    </xf>
    <xf numFmtId="164" fontId="10" fillId="13" borderId="5" xfId="6" applyNumberFormat="1" applyFont="1" applyFill="1" applyBorder="1" applyAlignment="1">
      <alignment horizontal="center" vertical="center" wrapText="1"/>
    </xf>
    <xf numFmtId="0" fontId="12" fillId="13" borderId="5" xfId="0" applyFont="1" applyFill="1" applyBorder="1" applyAlignment="1">
      <alignment horizontal="center" vertical="center" wrapText="1"/>
    </xf>
    <xf numFmtId="164" fontId="5" fillId="13" borderId="5" xfId="2" applyNumberFormat="1" applyFont="1" applyFill="1" applyBorder="1" applyAlignment="1">
      <alignment vertical="center"/>
    </xf>
    <xf numFmtId="164" fontId="6" fillId="13" borderId="25" xfId="2" applyNumberFormat="1" applyFont="1" applyFill="1" applyBorder="1" applyAlignment="1">
      <alignment vertical="center"/>
    </xf>
    <xf numFmtId="164" fontId="5" fillId="13" borderId="6" xfId="2" applyNumberFormat="1" applyFont="1" applyFill="1" applyBorder="1" applyAlignment="1">
      <alignment horizontal="center" vertical="center"/>
    </xf>
    <xf numFmtId="164" fontId="5" fillId="13" borderId="21" xfId="2" applyNumberFormat="1" applyFont="1" applyFill="1" applyBorder="1" applyAlignment="1">
      <alignment horizontal="center" vertical="center"/>
    </xf>
    <xf numFmtId="164" fontId="6" fillId="13" borderId="25" xfId="0" applyNumberFormat="1" applyFont="1" applyFill="1" applyBorder="1" applyAlignment="1">
      <alignment vertical="center"/>
    </xf>
    <xf numFmtId="164" fontId="30" fillId="13" borderId="6" xfId="2" applyNumberFormat="1" applyFont="1" applyFill="1" applyBorder="1" applyAlignment="1">
      <alignment vertical="center"/>
    </xf>
    <xf numFmtId="164" fontId="6" fillId="13" borderId="19" xfId="0" applyNumberFormat="1" applyFont="1" applyFill="1" applyBorder="1" applyAlignment="1">
      <alignment vertical="center"/>
    </xf>
    <xf numFmtId="164" fontId="5" fillId="13" borderId="6" xfId="2" applyNumberFormat="1" applyFont="1" applyFill="1" applyBorder="1" applyAlignment="1" applyProtection="1">
      <alignment horizontal="center" vertical="center"/>
      <protection locked="0"/>
    </xf>
    <xf numFmtId="164" fontId="18" fillId="13" borderId="0" xfId="2" applyNumberFormat="1" applyFont="1" applyFill="1" applyBorder="1" applyAlignment="1">
      <alignment wrapText="1"/>
    </xf>
    <xf numFmtId="164" fontId="5" fillId="13" borderId="21" xfId="2" applyNumberFormat="1" applyFont="1" applyFill="1" applyBorder="1" applyAlignment="1" applyProtection="1">
      <alignment horizontal="center" vertical="center"/>
      <protection locked="0"/>
    </xf>
    <xf numFmtId="164" fontId="18" fillId="13" borderId="13" xfId="2" applyNumberFormat="1" applyFont="1" applyFill="1" applyBorder="1" applyAlignment="1">
      <alignment wrapText="1"/>
    </xf>
    <xf numFmtId="164" fontId="10" fillId="13" borderId="9" xfId="6" applyNumberFormat="1" applyFont="1" applyFill="1" applyBorder="1" applyAlignment="1">
      <alignment horizontal="center" vertical="center" wrapText="1"/>
    </xf>
    <xf numFmtId="164" fontId="5" fillId="13" borderId="5" xfId="2" applyNumberFormat="1" applyFont="1" applyFill="1" applyBorder="1" applyAlignment="1" applyProtection="1">
      <alignment horizontal="center" vertical="center"/>
      <protection locked="0"/>
    </xf>
    <xf numFmtId="164" fontId="5" fillId="13" borderId="18" xfId="2" applyNumberFormat="1" applyFont="1" applyFill="1" applyBorder="1" applyAlignment="1" applyProtection="1">
      <alignment horizontal="center" vertical="center"/>
      <protection locked="0"/>
    </xf>
    <xf numFmtId="0" fontId="5" fillId="14" borderId="0" xfId="0" applyFont="1" applyFill="1" applyAlignment="1">
      <alignment vertical="center"/>
    </xf>
    <xf numFmtId="0" fontId="10" fillId="14" borderId="5" xfId="0" applyFont="1" applyFill="1" applyBorder="1" applyAlignment="1">
      <alignment horizontal="center" vertical="center"/>
    </xf>
    <xf numFmtId="164" fontId="10" fillId="14" borderId="5" xfId="6" applyNumberFormat="1" applyFont="1" applyFill="1" applyBorder="1" applyAlignment="1">
      <alignment horizontal="center" vertical="center" wrapText="1"/>
    </xf>
    <xf numFmtId="164" fontId="5" fillId="14" borderId="5" xfId="0" applyNumberFormat="1" applyFont="1" applyFill="1" applyBorder="1" applyAlignment="1">
      <alignment vertical="center"/>
    </xf>
    <xf numFmtId="164" fontId="6" fillId="14" borderId="24" xfId="0" applyNumberFormat="1" applyFont="1" applyFill="1" applyBorder="1" applyAlignment="1">
      <alignment vertical="center"/>
    </xf>
    <xf numFmtId="164" fontId="6" fillId="14" borderId="25" xfId="0" applyNumberFormat="1" applyFont="1" applyFill="1" applyBorder="1" applyAlignment="1">
      <alignment vertical="center"/>
    </xf>
    <xf numFmtId="164" fontId="5" fillId="14" borderId="5" xfId="2" applyNumberFormat="1" applyFont="1" applyFill="1" applyBorder="1" applyAlignment="1" applyProtection="1">
      <alignment horizontal="center" vertical="center"/>
      <protection locked="0"/>
    </xf>
    <xf numFmtId="164" fontId="18" fillId="14" borderId="5" xfId="2" applyNumberFormat="1" applyFont="1" applyFill="1" applyBorder="1" applyAlignment="1">
      <alignment wrapText="1"/>
    </xf>
    <xf numFmtId="164" fontId="5" fillId="14" borderId="12" xfId="2" applyNumberFormat="1" applyFont="1" applyFill="1" applyBorder="1" applyAlignment="1" applyProtection="1">
      <alignment horizontal="center" vertical="center"/>
      <protection locked="0"/>
    </xf>
    <xf numFmtId="164" fontId="18" fillId="14" borderId="24" xfId="2" applyNumberFormat="1" applyFont="1" applyFill="1" applyBorder="1" applyAlignment="1">
      <alignment wrapText="1"/>
    </xf>
    <xf numFmtId="164" fontId="10" fillId="14" borderId="9" xfId="6" applyNumberFormat="1" applyFont="1" applyFill="1" applyBorder="1" applyAlignment="1">
      <alignment horizontal="center" vertical="center" wrapText="1"/>
    </xf>
    <xf numFmtId="164" fontId="5" fillId="14" borderId="15" xfId="0" applyNumberFormat="1" applyFont="1" applyFill="1" applyBorder="1" applyAlignment="1">
      <alignment vertical="center"/>
    </xf>
    <xf numFmtId="164" fontId="5" fillId="14" borderId="12" xfId="0" applyNumberFormat="1" applyFont="1" applyFill="1" applyBorder="1" applyAlignment="1">
      <alignment vertical="center"/>
    </xf>
    <xf numFmtId="164" fontId="10" fillId="14" borderId="24" xfId="0" applyNumberFormat="1" applyFont="1" applyFill="1" applyBorder="1" applyAlignment="1">
      <alignment vertical="center"/>
    </xf>
    <xf numFmtId="164" fontId="6" fillId="13" borderId="50" xfId="0" applyNumberFormat="1" applyFont="1" applyFill="1" applyBorder="1" applyAlignment="1">
      <alignment vertical="center"/>
    </xf>
    <xf numFmtId="164" fontId="9" fillId="13" borderId="5" xfId="0" applyNumberFormat="1" applyFont="1" applyFill="1" applyBorder="1" applyAlignment="1">
      <alignment vertical="center" wrapText="1"/>
    </xf>
    <xf numFmtId="0" fontId="9" fillId="4" borderId="6" xfId="0" applyFont="1" applyFill="1" applyBorder="1" applyAlignment="1">
      <alignment horizontal="center" vertical="center" wrapText="1"/>
    </xf>
    <xf numFmtId="0" fontId="6" fillId="0" borderId="0" xfId="0" applyFont="1" applyAlignment="1">
      <alignment horizontal="center" vertical="center" wrapText="1"/>
    </xf>
    <xf numFmtId="0" fontId="9" fillId="0" borderId="0" xfId="0" applyFont="1" applyAlignment="1">
      <alignment horizontal="center" vertical="center" wrapText="1"/>
    </xf>
    <xf numFmtId="0" fontId="6" fillId="0" borderId="0" xfId="0" applyFont="1" applyAlignment="1">
      <alignment horizontal="center" vertical="center"/>
    </xf>
    <xf numFmtId="164" fontId="3" fillId="0" borderId="5" xfId="2" applyNumberFormat="1" applyFont="1" applyFill="1" applyBorder="1" applyAlignment="1" applyProtection="1">
      <alignment horizontal="center" vertical="center"/>
    </xf>
    <xf numFmtId="0" fontId="0" fillId="0" borderId="0" xfId="3" applyFont="1"/>
    <xf numFmtId="164" fontId="2" fillId="0" borderId="5" xfId="0" applyNumberFormat="1" applyFont="1" applyBorder="1" applyAlignment="1">
      <alignment vertical="center"/>
    </xf>
    <xf numFmtId="164" fontId="3" fillId="0" borderId="5" xfId="2" applyNumberFormat="1" applyFont="1" applyFill="1" applyBorder="1" applyAlignment="1" applyProtection="1">
      <alignment horizontal="right" vertical="center"/>
    </xf>
    <xf numFmtId="44" fontId="12" fillId="0" borderId="0" xfId="3" applyNumberFormat="1" applyFont="1"/>
    <xf numFmtId="44" fontId="12" fillId="9" borderId="5" xfId="3" applyNumberFormat="1" applyFont="1" applyFill="1" applyBorder="1"/>
    <xf numFmtId="44" fontId="13" fillId="0" borderId="0" xfId="3" applyNumberFormat="1" applyFont="1" applyAlignment="1">
      <alignment vertical="center"/>
    </xf>
    <xf numFmtId="164" fontId="5" fillId="0" borderId="15" xfId="0" applyNumberFormat="1" applyFont="1" applyBorder="1" applyAlignment="1">
      <alignment horizontal="left" vertical="center" wrapText="1"/>
    </xf>
    <xf numFmtId="164" fontId="6" fillId="0" borderId="5" xfId="0" applyNumberFormat="1" applyFont="1" applyBorder="1" applyAlignment="1">
      <alignment horizontal="left" vertical="center" wrapText="1"/>
    </xf>
    <xf numFmtId="9" fontId="1" fillId="0" borderId="0" xfId="3" applyNumberFormat="1"/>
    <xf numFmtId="0" fontId="1" fillId="15" borderId="0" xfId="3" applyFill="1"/>
    <xf numFmtId="0" fontId="11" fillId="15" borderId="2" xfId="3" applyFont="1" applyFill="1" applyBorder="1" applyAlignment="1">
      <alignment horizontal="center" vertical="center" wrapText="1"/>
    </xf>
    <xf numFmtId="41" fontId="14" fillId="15" borderId="5" xfId="3" applyNumberFormat="1" applyFont="1" applyFill="1" applyBorder="1" applyAlignment="1">
      <alignment horizontal="center"/>
    </xf>
    <xf numFmtId="164" fontId="9" fillId="15" borderId="5" xfId="3" applyNumberFormat="1" applyFont="1" applyFill="1" applyBorder="1" applyAlignment="1">
      <alignment wrapText="1"/>
    </xf>
    <xf numFmtId="0" fontId="0" fillId="4" borderId="0" xfId="3" applyFont="1" applyFill="1"/>
    <xf numFmtId="0" fontId="1" fillId="4" borderId="0" xfId="3" applyFill="1"/>
    <xf numFmtId="0" fontId="11" fillId="4" borderId="26" xfId="3" applyFont="1" applyFill="1" applyBorder="1" applyAlignment="1">
      <alignment horizontal="center" vertical="center" wrapText="1"/>
    </xf>
    <xf numFmtId="41" fontId="14" fillId="4" borderId="27" xfId="3" applyNumberFormat="1" applyFont="1" applyFill="1" applyBorder="1" applyAlignment="1">
      <alignment horizontal="center"/>
    </xf>
    <xf numFmtId="164" fontId="9" fillId="4" borderId="5" xfId="3" applyNumberFormat="1" applyFont="1" applyFill="1" applyBorder="1" applyAlignment="1">
      <alignment wrapText="1"/>
    </xf>
    <xf numFmtId="164" fontId="10" fillId="4" borderId="12" xfId="6" applyNumberFormat="1" applyFont="1" applyFill="1" applyBorder="1" applyAlignment="1">
      <alignment horizontal="center" vertical="center" wrapText="1"/>
    </xf>
    <xf numFmtId="164" fontId="10" fillId="4" borderId="21" xfId="6" applyNumberFormat="1" applyFont="1" applyFill="1" applyBorder="1" applyAlignment="1">
      <alignment horizontal="center" vertical="center" wrapText="1"/>
    </xf>
    <xf numFmtId="164" fontId="10" fillId="4" borderId="9" xfId="6" applyNumberFormat="1" applyFont="1" applyFill="1" applyBorder="1" applyAlignment="1">
      <alignment horizontal="center" vertical="center" wrapText="1"/>
    </xf>
    <xf numFmtId="164" fontId="10" fillId="4" borderId="43" xfId="6" applyNumberFormat="1" applyFont="1" applyFill="1" applyBorder="1" applyAlignment="1">
      <alignment horizontal="center" vertical="center" wrapText="1"/>
    </xf>
    <xf numFmtId="0" fontId="6" fillId="0" borderId="5" xfId="0" applyFont="1" applyBorder="1" applyAlignment="1">
      <alignment horizontal="left" vertical="center" wrapText="1"/>
    </xf>
    <xf numFmtId="164" fontId="18" fillId="0" borderId="5" xfId="0" applyNumberFormat="1" applyFont="1" applyBorder="1" applyAlignment="1">
      <alignment horizontal="center" wrapText="1"/>
    </xf>
    <xf numFmtId="164" fontId="6" fillId="0" borderId="5" xfId="2" applyNumberFormat="1" applyFont="1" applyFill="1" applyBorder="1" applyAlignment="1" applyProtection="1">
      <alignment horizontal="center" vertical="center"/>
    </xf>
    <xf numFmtId="164" fontId="6" fillId="13" borderId="5" xfId="0" applyNumberFormat="1" applyFont="1" applyFill="1" applyBorder="1" applyAlignment="1">
      <alignment vertical="center"/>
    </xf>
    <xf numFmtId="164" fontId="6" fillId="14" borderId="5" xfId="0" applyNumberFormat="1" applyFont="1" applyFill="1" applyBorder="1" applyAlignment="1">
      <alignment vertical="center"/>
    </xf>
    <xf numFmtId="164" fontId="6" fillId="0" borderId="5" xfId="0" applyNumberFormat="1" applyFont="1" applyBorder="1" applyAlignment="1">
      <alignment vertical="center" wrapText="1"/>
    </xf>
    <xf numFmtId="164" fontId="6" fillId="0" borderId="5" xfId="2" applyNumberFormat="1" applyFont="1" applyFill="1" applyBorder="1" applyAlignment="1" applyProtection="1">
      <alignment vertical="center"/>
    </xf>
    <xf numFmtId="164" fontId="6" fillId="13" borderId="5" xfId="2" applyNumberFormat="1" applyFont="1" applyFill="1" applyBorder="1" applyAlignment="1" applyProtection="1">
      <alignment vertical="center"/>
    </xf>
    <xf numFmtId="164" fontId="18" fillId="0" borderId="5" xfId="0" applyNumberFormat="1" applyFont="1" applyBorder="1" applyAlignment="1">
      <alignment vertical="center" wrapText="1"/>
    </xf>
    <xf numFmtId="0" fontId="18" fillId="0" borderId="5" xfId="0" applyFont="1" applyBorder="1" applyAlignment="1">
      <alignment vertical="center" wrapText="1"/>
    </xf>
    <xf numFmtId="164" fontId="3" fillId="0" borderId="49" xfId="0" applyNumberFormat="1" applyFont="1" applyBorder="1" applyAlignment="1">
      <alignment horizontal="center" vertical="center" wrapText="1"/>
    </xf>
    <xf numFmtId="164" fontId="10" fillId="4" borderId="15" xfId="0" applyNumberFormat="1" applyFont="1" applyFill="1" applyBorder="1" applyAlignment="1">
      <alignment horizontal="center" vertical="center" wrapText="1"/>
    </xf>
    <xf numFmtId="0" fontId="10" fillId="4" borderId="15" xfId="0" applyFont="1" applyFill="1" applyBorder="1" applyAlignment="1">
      <alignment horizontal="center" vertical="center" wrapText="1"/>
    </xf>
    <xf numFmtId="164" fontId="10" fillId="4" borderId="0" xfId="0" applyNumberFormat="1" applyFont="1" applyFill="1" applyAlignment="1">
      <alignment horizontal="center" vertical="center" wrapText="1"/>
    </xf>
    <xf numFmtId="164" fontId="10" fillId="4" borderId="7" xfId="0" applyNumberFormat="1" applyFont="1" applyFill="1" applyBorder="1" applyAlignment="1">
      <alignment horizontal="center" vertical="center" wrapText="1"/>
    </xf>
    <xf numFmtId="0" fontId="10" fillId="4" borderId="5" xfId="6" applyFont="1" applyFill="1" applyBorder="1" applyAlignment="1">
      <alignment horizontal="center" vertical="center" wrapText="1"/>
    </xf>
    <xf numFmtId="164" fontId="10" fillId="4" borderId="5" xfId="6" applyNumberFormat="1" applyFont="1" applyFill="1" applyBorder="1" applyAlignment="1">
      <alignment horizontal="center" vertical="center" wrapText="1"/>
    </xf>
    <xf numFmtId="164" fontId="3" fillId="4" borderId="0" xfId="0" applyNumberFormat="1" applyFont="1" applyFill="1" applyAlignment="1">
      <alignment horizontal="left" vertical="center"/>
    </xf>
    <xf numFmtId="164" fontId="3" fillId="4" borderId="0" xfId="0" applyNumberFormat="1" applyFont="1" applyFill="1" applyAlignment="1">
      <alignment horizontal="left" vertical="center" wrapText="1"/>
    </xf>
    <xf numFmtId="164" fontId="10" fillId="4" borderId="7" xfId="6" applyNumberFormat="1" applyFont="1" applyFill="1" applyBorder="1" applyAlignment="1">
      <alignment horizontal="center" vertical="center" wrapText="1"/>
    </xf>
    <xf numFmtId="164" fontId="3" fillId="0" borderId="51" xfId="0" applyNumberFormat="1" applyFont="1" applyBorder="1" applyAlignment="1">
      <alignment horizontal="center" vertical="center" wrapText="1"/>
    </xf>
    <xf numFmtId="164" fontId="3" fillId="0" borderId="22" xfId="0" applyNumberFormat="1" applyFont="1" applyBorder="1" applyAlignment="1">
      <alignment horizontal="left" vertical="center" wrapText="1"/>
    </xf>
    <xf numFmtId="164" fontId="6" fillId="0" borderId="22" xfId="0" applyNumberFormat="1" applyFont="1" applyBorder="1" applyAlignment="1">
      <alignment horizontal="left" vertical="center" wrapText="1"/>
    </xf>
    <xf numFmtId="0" fontId="6" fillId="0" borderId="22" xfId="0" applyFont="1" applyBorder="1" applyAlignment="1">
      <alignment horizontal="left" vertical="center" wrapText="1"/>
    </xf>
    <xf numFmtId="164" fontId="6" fillId="0" borderId="12" xfId="2" applyNumberFormat="1" applyFont="1" applyFill="1" applyBorder="1" applyAlignment="1" applyProtection="1">
      <alignment vertical="center"/>
      <protection locked="0"/>
    </xf>
    <xf numFmtId="164" fontId="18" fillId="0" borderId="12" xfId="2" applyNumberFormat="1" applyFont="1" applyFill="1" applyBorder="1" applyAlignment="1">
      <alignment vertical="center" wrapText="1"/>
    </xf>
    <xf numFmtId="164" fontId="18" fillId="0" borderId="12" xfId="2" applyNumberFormat="1" applyFont="1" applyFill="1" applyBorder="1" applyAlignment="1">
      <alignment wrapText="1"/>
    </xf>
    <xf numFmtId="164" fontId="6" fillId="0" borderId="52" xfId="2" applyNumberFormat="1" applyFont="1" applyFill="1" applyBorder="1" applyAlignment="1" applyProtection="1">
      <alignment horizontal="center" vertical="center"/>
      <protection locked="0"/>
    </xf>
    <xf numFmtId="164" fontId="18" fillId="0" borderId="53" xfId="2" applyNumberFormat="1" applyFont="1" applyFill="1" applyBorder="1" applyAlignment="1">
      <alignment wrapText="1"/>
    </xf>
    <xf numFmtId="164" fontId="18" fillId="0" borderId="10" xfId="2" applyNumberFormat="1" applyFont="1" applyFill="1" applyBorder="1" applyAlignment="1">
      <alignment wrapText="1"/>
    </xf>
    <xf numFmtId="164" fontId="18" fillId="0" borderId="16" xfId="2" applyNumberFormat="1" applyFont="1" applyFill="1" applyBorder="1" applyAlignment="1">
      <alignment wrapText="1"/>
    </xf>
    <xf numFmtId="164" fontId="18" fillId="0" borderId="52" xfId="2" applyNumberFormat="1" applyFont="1" applyFill="1" applyBorder="1" applyAlignment="1">
      <alignment wrapText="1"/>
    </xf>
    <xf numFmtId="0" fontId="6" fillId="0" borderId="5" xfId="0" applyFont="1" applyBorder="1" applyAlignment="1">
      <alignment horizontal="center" vertical="center" wrapText="1"/>
    </xf>
    <xf numFmtId="164" fontId="31" fillId="0" borderId="0" xfId="0" applyNumberFormat="1" applyFont="1" applyAlignment="1">
      <alignment horizontal="center" vertical="center" wrapText="1"/>
    </xf>
    <xf numFmtId="164" fontId="3" fillId="0" borderId="5" xfId="0" applyNumberFormat="1" applyFont="1" applyBorder="1" applyAlignment="1">
      <alignment vertical="center"/>
    </xf>
    <xf numFmtId="164" fontId="10" fillId="4" borderId="8" xfId="6" applyNumberFormat="1" applyFont="1" applyFill="1" applyBorder="1" applyAlignment="1">
      <alignment horizontal="center" vertical="center" wrapText="1"/>
    </xf>
    <xf numFmtId="0" fontId="6" fillId="4" borderId="9" xfId="0" applyFont="1" applyFill="1" applyBorder="1" applyAlignment="1">
      <alignment horizontal="center" vertical="center" wrapText="1"/>
    </xf>
    <xf numFmtId="164" fontId="3" fillId="0" borderId="11" xfId="0" applyNumberFormat="1" applyFont="1" applyBorder="1" applyAlignment="1">
      <alignment horizontal="center" vertical="center" wrapText="1"/>
    </xf>
    <xf numFmtId="164" fontId="6" fillId="0" borderId="0" xfId="0" applyNumberFormat="1" applyFont="1" applyAlignment="1">
      <alignment horizontal="center" vertical="center"/>
    </xf>
    <xf numFmtId="164" fontId="10" fillId="14" borderId="7" xfId="6" applyNumberFormat="1" applyFont="1" applyFill="1" applyBorder="1" applyAlignment="1">
      <alignment horizontal="center" vertical="center" wrapText="1"/>
    </xf>
    <xf numFmtId="0" fontId="2" fillId="0" borderId="5" xfId="0" applyFont="1" applyBorder="1" applyAlignment="1">
      <alignment horizontal="center" vertical="center" wrapText="1"/>
    </xf>
    <xf numFmtId="164" fontId="9" fillId="0" borderId="0" xfId="3" applyNumberFormat="1" applyFont="1" applyAlignment="1">
      <alignment horizontal="center"/>
    </xf>
    <xf numFmtId="0" fontId="33" fillId="16" borderId="5" xfId="13" applyFont="1" applyFill="1" applyBorder="1" applyAlignment="1">
      <alignment horizontal="center" vertical="center" wrapText="1"/>
    </xf>
    <xf numFmtId="0" fontId="33" fillId="0" borderId="5" xfId="13" applyFont="1" applyBorder="1" applyAlignment="1">
      <alignment horizontal="center" vertical="center" wrapText="1"/>
    </xf>
    <xf numFmtId="41" fontId="1" fillId="0" borderId="5" xfId="3" applyNumberFormat="1" applyBorder="1"/>
    <xf numFmtId="0" fontId="1" fillId="0" borderId="5" xfId="3" applyBorder="1"/>
    <xf numFmtId="41" fontId="9" fillId="0" borderId="0" xfId="3" applyNumberFormat="1" applyFont="1"/>
    <xf numFmtId="164" fontId="10" fillId="3" borderId="5" xfId="6" applyNumberFormat="1" applyFont="1" applyFill="1" applyBorder="1" applyAlignment="1">
      <alignment horizontal="center" vertical="center" wrapText="1"/>
    </xf>
    <xf numFmtId="0" fontId="12" fillId="0" borderId="5" xfId="0" applyFont="1" applyBorder="1" applyAlignment="1">
      <alignment horizontal="center" vertical="center" wrapText="1"/>
    </xf>
    <xf numFmtId="0" fontId="6" fillId="0" borderId="0" xfId="0" applyFont="1" applyAlignment="1">
      <alignment horizontal="center" vertical="center" wrapText="1"/>
    </xf>
    <xf numFmtId="0" fontId="9" fillId="0" borderId="0" xfId="0" applyFont="1" applyAlignment="1">
      <alignment horizontal="center" vertical="center" wrapText="1"/>
    </xf>
    <xf numFmtId="164" fontId="3" fillId="0" borderId="49" xfId="0" applyNumberFormat="1" applyFont="1" applyBorder="1" applyAlignment="1">
      <alignment horizontal="left" vertical="center" wrapText="1"/>
    </xf>
    <xf numFmtId="0" fontId="0" fillId="0" borderId="10" xfId="0" applyBorder="1" applyAlignment="1">
      <alignment vertical="center" wrapText="1"/>
    </xf>
    <xf numFmtId="164" fontId="10" fillId="4" borderId="15" xfId="6" applyNumberFormat="1" applyFont="1" applyFill="1" applyBorder="1" applyAlignment="1">
      <alignment horizontal="center" vertical="center" wrapText="1"/>
    </xf>
    <xf numFmtId="0" fontId="12" fillId="4" borderId="15" xfId="0" applyFont="1" applyFill="1" applyBorder="1" applyAlignment="1">
      <alignment horizontal="center" vertical="center" wrapText="1"/>
    </xf>
    <xf numFmtId="164" fontId="3" fillId="0" borderId="5" xfId="0" applyNumberFormat="1" applyFont="1" applyBorder="1" applyAlignment="1">
      <alignment horizontal="center" vertical="center" wrapText="1"/>
    </xf>
    <xf numFmtId="0" fontId="0" fillId="0" borderId="5" xfId="0" applyBorder="1" applyAlignment="1">
      <alignment horizontal="center" vertical="center" wrapText="1"/>
    </xf>
    <xf numFmtId="0" fontId="6" fillId="4" borderId="5"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0" fillId="0" borderId="5" xfId="0" applyBorder="1" applyAlignment="1">
      <alignment vertical="center"/>
    </xf>
    <xf numFmtId="164" fontId="3" fillId="0" borderId="3" xfId="0" applyNumberFormat="1" applyFont="1" applyBorder="1" applyAlignment="1">
      <alignment horizontal="center" vertical="center" wrapText="1"/>
    </xf>
    <xf numFmtId="0" fontId="0" fillId="0" borderId="46" xfId="0" applyBorder="1" applyAlignment="1">
      <alignment horizontal="center" vertical="center" wrapText="1"/>
    </xf>
    <xf numFmtId="164" fontId="10" fillId="4" borderId="43" xfId="6" applyNumberFormat="1" applyFont="1" applyFill="1" applyBorder="1" applyAlignment="1">
      <alignment horizontal="center" vertical="center" wrapText="1"/>
    </xf>
    <xf numFmtId="0" fontId="12" fillId="4" borderId="23"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9" xfId="0" applyFont="1" applyBorder="1" applyAlignment="1">
      <alignment vertical="center" wrapText="1"/>
    </xf>
    <xf numFmtId="0" fontId="9" fillId="0" borderId="15" xfId="0" applyFont="1" applyBorder="1" applyAlignment="1">
      <alignment vertical="center" wrapText="1"/>
    </xf>
    <xf numFmtId="164" fontId="6" fillId="0" borderId="5" xfId="0" applyNumberFormat="1" applyFont="1" applyBorder="1" applyAlignment="1">
      <alignment horizontal="left" vertical="center" wrapText="1"/>
    </xf>
    <xf numFmtId="0" fontId="0" fillId="0" borderId="5" xfId="0" applyBorder="1" applyAlignment="1">
      <alignment vertical="center" wrapText="1"/>
    </xf>
    <xf numFmtId="0" fontId="0" fillId="0" borderId="5" xfId="0" applyBorder="1" applyAlignment="1">
      <alignment horizontal="left" vertical="center" wrapText="1"/>
    </xf>
    <xf numFmtId="0" fontId="10" fillId="13" borderId="5" xfId="0" applyFont="1" applyFill="1" applyBorder="1" applyAlignment="1">
      <alignment horizontal="center" vertical="center" wrapText="1"/>
    </xf>
    <xf numFmtId="0" fontId="11" fillId="0" borderId="5" xfId="0" applyFont="1" applyBorder="1" applyAlignment="1">
      <alignment horizontal="center" vertical="center" wrapText="1"/>
    </xf>
    <xf numFmtId="164" fontId="5" fillId="0" borderId="5" xfId="0" applyNumberFormat="1" applyFont="1" applyBorder="1" applyAlignment="1">
      <alignment horizontal="center" vertical="center" wrapText="1"/>
    </xf>
    <xf numFmtId="0" fontId="0" fillId="0" borderId="12" xfId="0" applyBorder="1" applyAlignment="1">
      <alignment horizontal="center" vertical="center" wrapText="1"/>
    </xf>
    <xf numFmtId="164" fontId="3" fillId="4" borderId="15" xfId="0" applyNumberFormat="1" applyFont="1" applyFill="1" applyBorder="1" applyAlignment="1">
      <alignment horizontal="left" vertical="center" wrapText="1"/>
    </xf>
    <xf numFmtId="0" fontId="0" fillId="4" borderId="5" xfId="0" applyFill="1" applyBorder="1" applyAlignment="1">
      <alignment horizontal="left" vertical="center" wrapText="1"/>
    </xf>
    <xf numFmtId="164" fontId="3" fillId="0" borderId="11" xfId="0" applyNumberFormat="1" applyFont="1" applyBorder="1" applyAlignment="1">
      <alignment horizontal="center" vertical="center" wrapText="1"/>
    </xf>
    <xf numFmtId="0" fontId="0" fillId="0" borderId="14" xfId="0" applyBorder="1" applyAlignment="1">
      <alignment horizontal="center" vertical="center" wrapText="1"/>
    </xf>
    <xf numFmtId="164" fontId="10" fillId="4" borderId="9" xfId="0" applyNumberFormat="1" applyFont="1" applyFill="1" applyBorder="1" applyAlignment="1">
      <alignment horizontal="center" vertical="center" wrapText="1"/>
    </xf>
    <xf numFmtId="0" fontId="0" fillId="4" borderId="15" xfId="0" applyFill="1" applyBorder="1" applyAlignment="1">
      <alignment horizontal="center" vertical="center" wrapText="1"/>
    </xf>
    <xf numFmtId="0" fontId="7" fillId="0" borderId="0" xfId="0" applyFont="1" applyAlignment="1">
      <alignment horizontal="center" vertical="center" wrapText="1"/>
    </xf>
    <xf numFmtId="164" fontId="10" fillId="4" borderId="18" xfId="6" applyNumberFormat="1"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0" fontId="10" fillId="0" borderId="21" xfId="0" applyFont="1" applyBorder="1" applyAlignment="1">
      <alignment vertical="center" wrapText="1"/>
    </xf>
    <xf numFmtId="0" fontId="11" fillId="0" borderId="44" xfId="0" applyFont="1" applyBorder="1" applyAlignment="1">
      <alignment vertical="center" wrapText="1"/>
    </xf>
    <xf numFmtId="0" fontId="11" fillId="0" borderId="48" xfId="0" applyFont="1" applyBorder="1" applyAlignment="1">
      <alignment vertical="center" wrapText="1"/>
    </xf>
    <xf numFmtId="0" fontId="11" fillId="0" borderId="18" xfId="0" applyFont="1" applyBorder="1" applyAlignment="1">
      <alignment vertical="center" wrapText="1"/>
    </xf>
    <xf numFmtId="0" fontId="11" fillId="0" borderId="54" xfId="0" applyFont="1" applyBorder="1" applyAlignment="1">
      <alignment vertical="center" wrapText="1"/>
    </xf>
    <xf numFmtId="0" fontId="11" fillId="0" borderId="23" xfId="0" applyFont="1" applyBorder="1" applyAlignment="1">
      <alignment vertical="center" wrapText="1"/>
    </xf>
    <xf numFmtId="0" fontId="10" fillId="0" borderId="5" xfId="13" applyFont="1" applyBorder="1" applyAlignment="1">
      <alignment wrapText="1"/>
    </xf>
    <xf numFmtId="0" fontId="0" fillId="0" borderId="5" xfId="0" applyBorder="1" applyAlignment="1">
      <alignment wrapText="1"/>
    </xf>
    <xf numFmtId="0" fontId="12" fillId="0" borderId="0" xfId="3" applyFont="1" applyAlignment="1">
      <alignment wrapText="1"/>
    </xf>
    <xf numFmtId="0" fontId="1" fillId="0" borderId="0" xfId="3" applyAlignment="1">
      <alignment wrapText="1"/>
    </xf>
    <xf numFmtId="0" fontId="14" fillId="0" borderId="0" xfId="3" applyFont="1" applyAlignment="1">
      <alignment wrapText="1"/>
    </xf>
    <xf numFmtId="0" fontId="15" fillId="0" borderId="0" xfId="3" applyFont="1" applyAlignment="1">
      <alignment wrapText="1"/>
    </xf>
    <xf numFmtId="0" fontId="13" fillId="0" borderId="0" xfId="3" applyFont="1" applyAlignment="1">
      <alignment vertical="center"/>
    </xf>
    <xf numFmtId="0" fontId="9" fillId="0" borderId="0" xfId="3" applyFont="1" applyAlignment="1">
      <alignment horizontal="center" wrapText="1"/>
    </xf>
    <xf numFmtId="0" fontId="18" fillId="0" borderId="5" xfId="3" applyFont="1" applyBorder="1" applyAlignment="1">
      <alignment horizontal="center" wrapText="1"/>
    </xf>
    <xf numFmtId="0" fontId="12" fillId="0" borderId="44" xfId="3" applyFont="1" applyBorder="1" applyAlignment="1">
      <alignment horizontal="left" wrapText="1"/>
    </xf>
    <xf numFmtId="0" fontId="12" fillId="0" borderId="44" xfId="0" applyFont="1" applyBorder="1" applyAlignment="1">
      <alignment horizontal="left" wrapText="1"/>
    </xf>
    <xf numFmtId="0" fontId="32" fillId="0" borderId="5" xfId="13" applyFont="1" applyBorder="1" applyAlignment="1">
      <alignment horizontal="center" wrapText="1"/>
    </xf>
    <xf numFmtId="0" fontId="23" fillId="10" borderId="28" xfId="11" applyFont="1" applyFill="1" applyBorder="1" applyAlignment="1">
      <alignment horizontal="center" vertical="center" wrapText="1"/>
    </xf>
    <xf numFmtId="0" fontId="24" fillId="0" borderId="29" xfId="11" applyFont="1" applyBorder="1"/>
    <xf numFmtId="0" fontId="24" fillId="0" borderId="30" xfId="11" applyFont="1" applyBorder="1"/>
    <xf numFmtId="0" fontId="24" fillId="0" borderId="33" xfId="11" applyFont="1" applyBorder="1"/>
    <xf numFmtId="0" fontId="24" fillId="0" borderId="34" xfId="11" applyFont="1" applyBorder="1"/>
    <xf numFmtId="0" fontId="24" fillId="0" borderId="35" xfId="11" applyFont="1" applyBorder="1"/>
    <xf numFmtId="0" fontId="23" fillId="10" borderId="31" xfId="11" applyFont="1" applyFill="1" applyBorder="1" applyAlignment="1">
      <alignment horizontal="center" wrapText="1"/>
    </xf>
    <xf numFmtId="0" fontId="24" fillId="0" borderId="37" xfId="11" applyFont="1" applyBorder="1"/>
    <xf numFmtId="0" fontId="23" fillId="10" borderId="32" xfId="11" applyFont="1" applyFill="1" applyBorder="1" applyAlignment="1">
      <alignment horizontal="center" wrapText="1"/>
    </xf>
    <xf numFmtId="0" fontId="24" fillId="0" borderId="38" xfId="11" applyFont="1" applyBorder="1"/>
  </cellXfs>
  <cellStyles count="14">
    <cellStyle name="Millares" xfId="1" builtinId="3"/>
    <cellStyle name="Millares [0] 2 2" xfId="4" xr:uid="{A5F7A744-5A86-4E94-A91A-724F2E5BD4B7}"/>
    <cellStyle name="Millares 16" xfId="7" xr:uid="{55DF3B05-CCD5-4162-B863-395A9E3CB227}"/>
    <cellStyle name="Moneda" xfId="2" builtinId="4"/>
    <cellStyle name="Moneda 2" xfId="10" xr:uid="{FECCA9C2-38A0-476E-B801-A80131FDA1DE}"/>
    <cellStyle name="Moneda 4 6 2" xfId="9" xr:uid="{C594ACAE-F8C2-4106-99FC-B17163E1A741}"/>
    <cellStyle name="Normal" xfId="0" builtinId="0"/>
    <cellStyle name="Normal 2" xfId="11" xr:uid="{633633E6-2B34-4867-BA4C-D0EDA939CE50}"/>
    <cellStyle name="Normal 2 2 2" xfId="3" xr:uid="{B5502359-17C9-449E-B717-068ACFE6081B}"/>
    <cellStyle name="Normal 28" xfId="6" xr:uid="{FB30C24D-B55F-4315-9EAC-EC1212EF892B}"/>
    <cellStyle name="Normal 3" xfId="13" xr:uid="{EA6CEBC9-079D-4BD4-AF98-3E0328142A30}"/>
    <cellStyle name="Normal 4 4" xfId="8" xr:uid="{FC17C5DC-51CA-420C-891B-9C12AE72FFCD}"/>
    <cellStyle name="Normal 5" xfId="5" xr:uid="{50358971-E019-4A9F-9FE3-0CC8187A2211}"/>
    <cellStyle name="Normal 5 2" xfId="12" xr:uid="{D4722334-6379-4B3E-B94E-945A50ED97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183776</xdr:rowOff>
    </xdr:from>
    <xdr:to>
      <xdr:col>1</xdr:col>
      <xdr:colOff>1645380</xdr:colOff>
      <xdr:row>2</xdr:row>
      <xdr:rowOff>178973</xdr:rowOff>
    </xdr:to>
    <xdr:pic>
      <xdr:nvPicPr>
        <xdr:cNvPr id="3" name="Imagen 2">
          <a:extLst>
            <a:ext uri="{FF2B5EF4-FFF2-40B4-BE49-F238E27FC236}">
              <a16:creationId xmlns:a16="http://schemas.microsoft.com/office/drawing/2014/main" id="{1676A5AD-C87F-4A6C-BCD3-8BA61CCFC848}"/>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55650" y="183776"/>
          <a:ext cx="1645380" cy="363497"/>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0</xdr:colOff>
      <xdr:row>0</xdr:row>
      <xdr:rowOff>276225</xdr:rowOff>
    </xdr:from>
    <xdr:ext cx="760880" cy="0"/>
    <xdr:pic>
      <xdr:nvPicPr>
        <xdr:cNvPr id="2" name="1 Imagen">
          <a:extLst>
            <a:ext uri="{FF2B5EF4-FFF2-40B4-BE49-F238E27FC236}">
              <a16:creationId xmlns:a16="http://schemas.microsoft.com/office/drawing/2014/main" id="{75D9ED12-197F-411B-9636-A70BCE5A1660}"/>
            </a:ext>
          </a:extLst>
        </xdr:cNvPr>
        <xdr:cNvPicPr/>
      </xdr:nvPicPr>
      <xdr:blipFill>
        <a:blip xmlns:r="http://schemas.openxmlformats.org/officeDocument/2006/relationships" r:embed="rId1"/>
        <a:srcRect/>
        <a:stretch>
          <a:fillRect/>
        </a:stretch>
      </xdr:blipFill>
      <xdr:spPr bwMode="auto">
        <a:xfrm>
          <a:off x="1593850" y="352425"/>
          <a:ext cx="760880" cy="0"/>
        </a:xfrm>
        <a:prstGeom prst="rect">
          <a:avLst/>
        </a:prstGeom>
        <a:noFill/>
        <a:ln w="9525">
          <a:noFill/>
          <a:miter lim="800000"/>
          <a:headEnd/>
          <a:tailEnd/>
        </a:ln>
      </xdr:spPr>
    </xdr:pic>
    <xdr:clientData/>
  </xdr:oneCellAnchor>
  <xdr:oneCellAnchor>
    <xdr:from>
      <xdr:col>3</xdr:col>
      <xdr:colOff>0</xdr:colOff>
      <xdr:row>0</xdr:row>
      <xdr:rowOff>200025</xdr:rowOff>
    </xdr:from>
    <xdr:ext cx="821950" cy="0"/>
    <xdr:pic>
      <xdr:nvPicPr>
        <xdr:cNvPr id="3" name="2 Imagen" descr="LOGO ICBF">
          <a:extLst>
            <a:ext uri="{FF2B5EF4-FFF2-40B4-BE49-F238E27FC236}">
              <a16:creationId xmlns:a16="http://schemas.microsoft.com/office/drawing/2014/main" id="{AA1889A7-D434-46F8-A029-5106E6155BFE}"/>
            </a:ext>
          </a:extLst>
        </xdr:cNvPr>
        <xdr:cNvPicPr/>
      </xdr:nvPicPr>
      <xdr:blipFill>
        <a:blip xmlns:r="http://schemas.openxmlformats.org/officeDocument/2006/relationships" r:embed="rId2"/>
        <a:srcRect/>
        <a:stretch>
          <a:fillRect/>
        </a:stretch>
      </xdr:blipFill>
      <xdr:spPr bwMode="auto">
        <a:xfrm>
          <a:off x="1593850" y="276225"/>
          <a:ext cx="821950" cy="0"/>
        </a:xfrm>
        <a:prstGeom prst="rect">
          <a:avLst/>
        </a:prstGeom>
        <a:noFill/>
        <a:ln w="9525">
          <a:noFill/>
          <a:miter lim="800000"/>
          <a:headEnd/>
          <a:tailEnd/>
        </a:ln>
      </xdr:spPr>
    </xdr:pic>
    <xdr:clientData/>
  </xdr:oneCellAnchor>
  <xdr:oneCellAnchor>
    <xdr:from>
      <xdr:col>3</xdr:col>
      <xdr:colOff>0</xdr:colOff>
      <xdr:row>0</xdr:row>
      <xdr:rowOff>276225</xdr:rowOff>
    </xdr:from>
    <xdr:ext cx="760880" cy="0"/>
    <xdr:pic>
      <xdr:nvPicPr>
        <xdr:cNvPr id="4" name="3 Imagen">
          <a:extLst>
            <a:ext uri="{FF2B5EF4-FFF2-40B4-BE49-F238E27FC236}">
              <a16:creationId xmlns:a16="http://schemas.microsoft.com/office/drawing/2014/main" id="{602FA931-2401-4032-B729-E2A885934A2D}"/>
            </a:ext>
          </a:extLst>
        </xdr:cNvPr>
        <xdr:cNvPicPr/>
      </xdr:nvPicPr>
      <xdr:blipFill>
        <a:blip xmlns:r="http://schemas.openxmlformats.org/officeDocument/2006/relationships" r:embed="rId1"/>
        <a:srcRect/>
        <a:stretch>
          <a:fillRect/>
        </a:stretch>
      </xdr:blipFill>
      <xdr:spPr bwMode="auto">
        <a:xfrm>
          <a:off x="1593850" y="352425"/>
          <a:ext cx="760880" cy="0"/>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21BE7-73AB-4E17-B7D6-84D765C5F527}">
  <dimension ref="B4:AB22"/>
  <sheetViews>
    <sheetView topLeftCell="K1" zoomScale="170" workbookViewId="0">
      <selection activeCell="C6" sqref="C6"/>
    </sheetView>
  </sheetViews>
  <sheetFormatPr baseColWidth="10" defaultColWidth="10.81640625" defaultRowHeight="14.5"/>
  <cols>
    <col min="1" max="1" width="10.81640625" style="34"/>
    <col min="2" max="2" width="27.1796875" style="34" customWidth="1"/>
    <col min="3" max="3" width="15.54296875" style="34" customWidth="1"/>
    <col min="4" max="4" width="10.453125" style="34" customWidth="1"/>
    <col min="5" max="6" width="7.54296875" style="34" customWidth="1"/>
    <col min="7" max="7" width="7.453125" style="34" customWidth="1"/>
    <col min="8" max="8" width="8.54296875" style="34" customWidth="1"/>
    <col min="9" max="9" width="8.81640625" style="34" customWidth="1"/>
    <col min="10" max="10" width="7.453125" style="34" customWidth="1"/>
    <col min="11" max="11" width="10.81640625" style="34" customWidth="1"/>
    <col min="12" max="12" width="10.54296875" style="34" customWidth="1"/>
    <col min="13" max="13" width="10.81640625" style="34" customWidth="1"/>
    <col min="14" max="14" width="10.54296875" style="34" customWidth="1"/>
    <col min="15" max="15" width="6" style="34" customWidth="1"/>
    <col min="16" max="16" width="11.1796875" style="34" customWidth="1"/>
    <col min="17" max="17" width="14.54296875" style="34" bestFit="1" customWidth="1"/>
    <col min="18" max="16384" width="10.81640625" style="34"/>
  </cols>
  <sheetData>
    <row r="4" spans="2:28" s="15" customFormat="1" ht="87.65" customHeight="1">
      <c r="B4" s="4" t="s">
        <v>71</v>
      </c>
      <c r="C4" s="4" t="s">
        <v>72</v>
      </c>
      <c r="D4" s="5" t="s">
        <v>73</v>
      </c>
      <c r="E4" s="6" t="s">
        <v>74</v>
      </c>
      <c r="F4" s="5" t="s">
        <v>136</v>
      </c>
      <c r="G4" s="5" t="s">
        <v>75</v>
      </c>
      <c r="H4" s="7" t="s">
        <v>76</v>
      </c>
      <c r="I4" s="8" t="s">
        <v>77</v>
      </c>
      <c r="J4" s="9" t="s">
        <v>78</v>
      </c>
      <c r="K4" s="10" t="s">
        <v>79</v>
      </c>
      <c r="L4" s="11" t="s">
        <v>80</v>
      </c>
      <c r="M4" s="12" t="s">
        <v>81</v>
      </c>
      <c r="N4" s="13" t="s">
        <v>82</v>
      </c>
      <c r="O4" s="10" t="s">
        <v>83</v>
      </c>
      <c r="P4" s="13" t="s">
        <v>84</v>
      </c>
      <c r="Q4" s="14" t="s">
        <v>85</v>
      </c>
    </row>
    <row r="5" spans="2:28" s="15" customFormat="1" ht="10.5">
      <c r="B5" s="18" t="s">
        <v>86</v>
      </c>
      <c r="C5" s="59">
        <v>2600000</v>
      </c>
      <c r="D5" s="21">
        <f>+C5/230</f>
        <v>11304.347826086956</v>
      </c>
      <c r="E5" s="21">
        <f>+D5*35%</f>
        <v>3956.5217391304345</v>
      </c>
      <c r="F5" s="21">
        <f>+D5*80%</f>
        <v>9043.4782608695659</v>
      </c>
      <c r="G5" s="21">
        <f>+D5*110%</f>
        <v>12434.782608695652</v>
      </c>
      <c r="H5" s="20">
        <v>341</v>
      </c>
      <c r="I5" s="21">
        <f>+E5*H5</f>
        <v>1349173.9130434783</v>
      </c>
      <c r="J5" s="22">
        <v>132</v>
      </c>
      <c r="K5" s="19">
        <f>+F5*J5</f>
        <v>1193739.1304347827</v>
      </c>
      <c r="L5" s="20">
        <v>60.5</v>
      </c>
      <c r="M5" s="23">
        <f>+G5*L5</f>
        <v>752304.34782608692</v>
      </c>
      <c r="N5" s="21">
        <f>+K5+M5+I5</f>
        <v>3295217.3913043477</v>
      </c>
      <c r="O5" s="60">
        <v>9</v>
      </c>
      <c r="P5" s="21">
        <f>+N5/O5</f>
        <v>366135.26570048305</v>
      </c>
      <c r="Q5" s="21">
        <f>C5+P5</f>
        <v>2966135.2657004832</v>
      </c>
    </row>
    <row r="6" spans="2:28" s="15" customFormat="1" ht="10.5">
      <c r="B6" s="24" t="s">
        <v>87</v>
      </c>
      <c r="C6" s="59">
        <v>2200000</v>
      </c>
      <c r="D6" s="21">
        <f>+C6/230</f>
        <v>9565.217391304348</v>
      </c>
      <c r="E6" s="21">
        <f>+D6*35%</f>
        <v>3347.8260869565215</v>
      </c>
      <c r="F6" s="21">
        <f>+D6*80%</f>
        <v>7652.1739130434789</v>
      </c>
      <c r="G6" s="21">
        <f>+D6*110%</f>
        <v>10521.739130434784</v>
      </c>
      <c r="H6" s="20">
        <v>341</v>
      </c>
      <c r="I6" s="21">
        <f>+E6*H6</f>
        <v>1141608.6956521738</v>
      </c>
      <c r="J6" s="22">
        <v>132</v>
      </c>
      <c r="K6" s="19">
        <f>+F6*J6</f>
        <v>1010086.9565217393</v>
      </c>
      <c r="L6" s="20">
        <v>60.5</v>
      </c>
      <c r="M6" s="23">
        <f>+G6*L6</f>
        <v>636565.21739130444</v>
      </c>
      <c r="N6" s="21">
        <f>+(K6+M6+I6)*2</f>
        <v>5576521.7391304355</v>
      </c>
      <c r="O6" s="60">
        <v>14</v>
      </c>
      <c r="P6" s="21">
        <f>+N6/O6</f>
        <v>398322.98136645969</v>
      </c>
      <c r="Q6" s="21">
        <f>C6+P6</f>
        <v>2598322.9813664597</v>
      </c>
    </row>
    <row r="7" spans="2:28" s="26" customFormat="1" ht="10.5">
      <c r="B7" s="25" t="s">
        <v>88</v>
      </c>
      <c r="D7" s="28"/>
      <c r="E7" s="28"/>
      <c r="F7" s="28"/>
      <c r="G7" s="28"/>
      <c r="H7" s="28"/>
      <c r="I7" s="28"/>
      <c r="J7" s="28"/>
      <c r="K7" s="27"/>
      <c r="L7" s="27"/>
      <c r="M7" s="28"/>
      <c r="N7" s="29"/>
      <c r="O7" s="61"/>
      <c r="P7" s="30"/>
      <c r="Q7" s="31"/>
      <c r="R7" s="15"/>
      <c r="S7" s="15"/>
      <c r="T7" s="15"/>
      <c r="U7" s="15"/>
      <c r="V7" s="15"/>
      <c r="W7" s="15"/>
      <c r="X7" s="15"/>
      <c r="Y7" s="15"/>
      <c r="Z7" s="15"/>
      <c r="AA7" s="15"/>
      <c r="AB7" s="15"/>
    </row>
    <row r="8" spans="2:28" s="15" customFormat="1" ht="10.5">
      <c r="C8" s="239"/>
      <c r="D8" s="238"/>
      <c r="P8" s="16"/>
    </row>
    <row r="9" spans="2:28" s="15" customFormat="1" ht="41.5" customHeight="1">
      <c r="B9" s="32" t="s">
        <v>89</v>
      </c>
      <c r="C9" s="240"/>
      <c r="D9" s="238"/>
      <c r="F9" s="349" t="s">
        <v>90</v>
      </c>
      <c r="G9" s="350"/>
      <c r="H9" s="350"/>
      <c r="I9" s="350"/>
      <c r="J9" s="350"/>
      <c r="K9" s="350"/>
    </row>
    <row r="10" spans="2:28" s="15" customFormat="1" ht="34" customHeight="1">
      <c r="B10" s="15" t="s">
        <v>132</v>
      </c>
      <c r="F10" s="351" t="s">
        <v>91</v>
      </c>
      <c r="G10" s="352"/>
      <c r="H10" s="352"/>
      <c r="I10" s="352"/>
      <c r="J10" s="352"/>
      <c r="K10" s="352"/>
    </row>
    <row r="11" spans="2:28" s="15" customFormat="1" ht="10.5">
      <c r="B11" s="15" t="s">
        <v>133</v>
      </c>
      <c r="F11" s="15" t="s">
        <v>131</v>
      </c>
      <c r="J11" s="32"/>
      <c r="K11" s="33"/>
    </row>
    <row r="12" spans="2:28" s="15" customFormat="1" ht="10.5">
      <c r="B12" s="15" t="s">
        <v>134</v>
      </c>
      <c r="C12" s="15" t="s">
        <v>135</v>
      </c>
      <c r="J12" s="32"/>
      <c r="K12" s="32"/>
    </row>
    <row r="13" spans="2:28" s="15" customFormat="1">
      <c r="B13" s="15" t="s">
        <v>138</v>
      </c>
      <c r="C13" s="15" t="s">
        <v>139</v>
      </c>
      <c r="J13" s="32"/>
      <c r="K13" s="33"/>
    </row>
    <row r="14" spans="2:28" s="15" customFormat="1" ht="10.5">
      <c r="B14" s="32" t="s">
        <v>92</v>
      </c>
    </row>
    <row r="15" spans="2:28" s="15" customFormat="1" ht="10.5">
      <c r="B15" s="32" t="s">
        <v>140</v>
      </c>
      <c r="C15" s="33"/>
      <c r="J15" s="353"/>
      <c r="K15" s="353"/>
    </row>
    <row r="16" spans="2:28" s="15" customFormat="1" ht="10.5">
      <c r="B16" s="32" t="s">
        <v>93</v>
      </c>
      <c r="C16" s="32"/>
      <c r="J16" s="32"/>
    </row>
    <row r="17" spans="2:3">
      <c r="B17" s="32" t="s">
        <v>94</v>
      </c>
      <c r="C17" s="33"/>
    </row>
    <row r="18" spans="2:3">
      <c r="B18" s="15"/>
      <c r="C18" s="15"/>
    </row>
    <row r="19" spans="2:3">
      <c r="B19" s="32" t="s">
        <v>137</v>
      </c>
      <c r="C19" s="32"/>
    </row>
    <row r="20" spans="2:3">
      <c r="B20" s="32" t="s">
        <v>95</v>
      </c>
      <c r="C20" s="15"/>
    </row>
    <row r="21" spans="2:3">
      <c r="B21" s="35"/>
      <c r="C21" s="35"/>
    </row>
    <row r="22" spans="2:3">
      <c r="B22" s="35"/>
      <c r="C22" s="35"/>
    </row>
  </sheetData>
  <mergeCells count="3">
    <mergeCell ref="F9:K9"/>
    <mergeCell ref="F10:K10"/>
    <mergeCell ref="J15:K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D0A98-51A7-4E34-A666-CDD57C8F31E4}">
  <dimension ref="B2:Q36"/>
  <sheetViews>
    <sheetView topLeftCell="A5" zoomScale="93" workbookViewId="0">
      <selection activeCell="C28" sqref="C28:L35"/>
    </sheetView>
  </sheetViews>
  <sheetFormatPr baseColWidth="10" defaultColWidth="10.81640625" defaultRowHeight="14.5"/>
  <cols>
    <col min="1" max="1" width="10.81640625" style="34"/>
    <col min="2" max="2" width="8" style="34" customWidth="1"/>
    <col min="3" max="3" width="25.453125" style="34" customWidth="1"/>
    <col min="4" max="4" width="15.1796875" style="34" customWidth="1"/>
    <col min="5" max="5" width="5.81640625" style="34" customWidth="1"/>
    <col min="6" max="6" width="10.81640625" style="34"/>
    <col min="7" max="7" width="9.81640625" style="34" customWidth="1"/>
    <col min="8" max="9" width="9" style="34" customWidth="1"/>
    <col min="10" max="10" width="7.1796875" style="34" customWidth="1"/>
    <col min="11" max="11" width="14.54296875" style="34" customWidth="1"/>
    <col min="12" max="12" width="19.36328125" style="34" customWidth="1"/>
    <col min="13" max="13" width="12.54296875" style="34" customWidth="1"/>
    <col min="14" max="14" width="12.453125" style="34" bestFit="1" customWidth="1"/>
    <col min="15" max="15" width="12.453125" style="34" customWidth="1"/>
    <col min="16" max="16" width="14.1796875" style="34" customWidth="1"/>
    <col min="17" max="17" width="11.1796875" style="34" bestFit="1" customWidth="1"/>
    <col min="18" max="16384" width="10.81640625" style="34"/>
  </cols>
  <sheetData>
    <row r="2" spans="2:17">
      <c r="B2" s="354"/>
      <c r="C2" s="354"/>
      <c r="D2" s="354"/>
      <c r="E2" s="354"/>
      <c r="F2" s="354"/>
      <c r="G2" s="354"/>
      <c r="H2" s="354"/>
      <c r="I2" s="36"/>
      <c r="J2" s="36"/>
      <c r="K2" s="235" t="s">
        <v>239</v>
      </c>
    </row>
    <row r="3" spans="2:17">
      <c r="B3" s="37" t="s">
        <v>96</v>
      </c>
      <c r="K3" s="244"/>
      <c r="L3" s="248">
        <v>2026</v>
      </c>
      <c r="M3" s="235"/>
    </row>
    <row r="4" spans="2:17" ht="15" thickBot="1">
      <c r="I4" s="235" t="s">
        <v>210</v>
      </c>
      <c r="J4" s="235" t="s">
        <v>211</v>
      </c>
      <c r="K4" s="244">
        <v>1</v>
      </c>
      <c r="L4" s="249">
        <v>5</v>
      </c>
      <c r="N4" s="235"/>
      <c r="O4" s="235" t="s">
        <v>240</v>
      </c>
    </row>
    <row r="5" spans="2:17" ht="42">
      <c r="B5" s="38">
        <v>1</v>
      </c>
      <c r="C5" s="39" t="s">
        <v>97</v>
      </c>
      <c r="D5" s="40" t="s">
        <v>0</v>
      </c>
      <c r="E5" s="40" t="s">
        <v>1</v>
      </c>
      <c r="F5" s="40" t="s">
        <v>98</v>
      </c>
      <c r="G5" s="40" t="s">
        <v>99</v>
      </c>
      <c r="H5" s="41" t="s">
        <v>100</v>
      </c>
      <c r="I5" s="41" t="s">
        <v>101</v>
      </c>
      <c r="J5" s="41" t="s">
        <v>102</v>
      </c>
      <c r="K5" s="245" t="s">
        <v>233</v>
      </c>
      <c r="L5" s="250" t="s">
        <v>209</v>
      </c>
      <c r="N5" s="299" t="s">
        <v>234</v>
      </c>
      <c r="O5" s="299" t="s">
        <v>237</v>
      </c>
      <c r="P5" s="300" t="s">
        <v>238</v>
      </c>
    </row>
    <row r="6" spans="2:17">
      <c r="B6" s="42" t="s">
        <v>103</v>
      </c>
      <c r="C6" s="43" t="s">
        <v>104</v>
      </c>
      <c r="D6" s="44" t="s">
        <v>105</v>
      </c>
      <c r="E6" s="44">
        <v>1</v>
      </c>
      <c r="F6" s="45">
        <v>5250000</v>
      </c>
      <c r="G6" s="45"/>
      <c r="H6" s="46">
        <f>F6</f>
        <v>5250000</v>
      </c>
      <c r="I6" s="45"/>
      <c r="J6" s="45"/>
      <c r="K6" s="246">
        <f>E6*F6</f>
        <v>5250000</v>
      </c>
      <c r="L6" s="251">
        <f t="shared" ref="L6:L16" si="0">K6*$L$4</f>
        <v>26250000</v>
      </c>
      <c r="M6" s="57"/>
      <c r="N6" s="301">
        <v>5000000</v>
      </c>
      <c r="O6" s="301">
        <v>5000000</v>
      </c>
      <c r="P6" s="301">
        <v>25000000</v>
      </c>
      <c r="Q6" s="47"/>
    </row>
    <row r="7" spans="2:17">
      <c r="B7" s="42" t="s">
        <v>106</v>
      </c>
      <c r="C7" s="43" t="s">
        <v>107</v>
      </c>
      <c r="D7" s="44" t="s">
        <v>105</v>
      </c>
      <c r="E7" s="44">
        <v>1</v>
      </c>
      <c r="F7" s="45">
        <v>4900000</v>
      </c>
      <c r="G7" s="45"/>
      <c r="H7" s="46">
        <f>F7</f>
        <v>4900000</v>
      </c>
      <c r="I7" s="46">
        <f>H7*1.52</f>
        <v>7448000</v>
      </c>
      <c r="J7" s="45"/>
      <c r="K7" s="246">
        <f>E7*I7</f>
        <v>7448000</v>
      </c>
      <c r="L7" s="251">
        <f t="shared" si="0"/>
        <v>37240000</v>
      </c>
      <c r="M7" s="57"/>
      <c r="N7" s="301">
        <v>4700000</v>
      </c>
      <c r="O7" s="301">
        <v>7144000</v>
      </c>
      <c r="P7" s="301">
        <v>35720000</v>
      </c>
    </row>
    <row r="8" spans="2:17">
      <c r="B8" s="42" t="s">
        <v>108</v>
      </c>
      <c r="C8" s="43" t="s">
        <v>109</v>
      </c>
      <c r="D8" s="44" t="s">
        <v>105</v>
      </c>
      <c r="E8" s="44">
        <v>14</v>
      </c>
      <c r="F8" s="45">
        <v>2200000</v>
      </c>
      <c r="G8" s="45">
        <f>'PROYECC RECARGOS TH'!Q6</f>
        <v>2598322.9813664597</v>
      </c>
      <c r="H8" s="46">
        <f>G8</f>
        <v>2598322.9813664597</v>
      </c>
      <c r="I8" s="46">
        <f>H8*1.6</f>
        <v>4157316.7701863358</v>
      </c>
      <c r="J8" s="45">
        <v>249095</v>
      </c>
      <c r="K8" s="246">
        <f>(I8+J8)*E8</f>
        <v>61689764.782608703</v>
      </c>
      <c r="L8" s="251">
        <f t="shared" si="0"/>
        <v>308448823.9130435</v>
      </c>
      <c r="M8" s="57"/>
      <c r="N8" s="301">
        <v>1423500</v>
      </c>
      <c r="O8" s="301">
        <v>40459620.869565219</v>
      </c>
      <c r="P8" s="302">
        <v>202298104.34782609</v>
      </c>
    </row>
    <row r="9" spans="2:17">
      <c r="B9" s="42" t="s">
        <v>110</v>
      </c>
      <c r="C9" s="17" t="s">
        <v>111</v>
      </c>
      <c r="D9" s="44" t="s">
        <v>105</v>
      </c>
      <c r="E9" s="44">
        <v>9</v>
      </c>
      <c r="F9" s="45">
        <v>2600000</v>
      </c>
      <c r="G9" s="45">
        <f>'PROYECC RECARGOS TH'!Q5</f>
        <v>2966135.2657004832</v>
      </c>
      <c r="H9" s="46">
        <f>G9</f>
        <v>2966135.2657004832</v>
      </c>
      <c r="I9" s="46">
        <f>H9*1.6</f>
        <v>4745816.4251207737</v>
      </c>
      <c r="J9" s="45">
        <v>249045</v>
      </c>
      <c r="K9" s="246">
        <f>(I9+J9)*E9</f>
        <v>44953752.826086961</v>
      </c>
      <c r="L9" s="251">
        <f t="shared" si="0"/>
        <v>224768764.13043481</v>
      </c>
      <c r="M9" s="57"/>
      <c r="N9" s="301">
        <v>2507000</v>
      </c>
      <c r="O9" s="301">
        <v>42984560.000000007</v>
      </c>
      <c r="P9" s="302">
        <v>214922800.00000003</v>
      </c>
    </row>
    <row r="10" spans="2:17">
      <c r="B10" s="42" t="s">
        <v>112</v>
      </c>
      <c r="C10" s="43" t="s">
        <v>113</v>
      </c>
      <c r="D10" s="44" t="s">
        <v>105</v>
      </c>
      <c r="E10" s="44">
        <v>4</v>
      </c>
      <c r="F10" s="45">
        <v>4000000</v>
      </c>
      <c r="G10" s="45"/>
      <c r="H10" s="46">
        <f t="shared" ref="H10:H16" si="1">F10</f>
        <v>4000000</v>
      </c>
      <c r="I10" s="46"/>
      <c r="J10" s="45"/>
      <c r="K10" s="246">
        <f>E10*H10</f>
        <v>16000000</v>
      </c>
      <c r="L10" s="251">
        <f t="shared" si="0"/>
        <v>80000000</v>
      </c>
      <c r="M10" s="57"/>
      <c r="N10" s="301">
        <v>3924000.0000000005</v>
      </c>
      <c r="O10" s="301">
        <v>15696000.000000002</v>
      </c>
      <c r="P10" s="301">
        <v>78480000.000000015</v>
      </c>
    </row>
    <row r="11" spans="2:17">
      <c r="B11" s="42" t="s">
        <v>114</v>
      </c>
      <c r="C11" s="43" t="s">
        <v>115</v>
      </c>
      <c r="D11" s="48" t="s">
        <v>105</v>
      </c>
      <c r="E11" s="48">
        <v>4</v>
      </c>
      <c r="F11" s="45">
        <v>4000000</v>
      </c>
      <c r="G11" s="45"/>
      <c r="H11" s="46">
        <f t="shared" si="1"/>
        <v>4000000</v>
      </c>
      <c r="I11" s="46"/>
      <c r="J11" s="45"/>
      <c r="K11" s="246">
        <f>E11*H11</f>
        <v>16000000</v>
      </c>
      <c r="L11" s="251">
        <f t="shared" si="0"/>
        <v>80000000</v>
      </c>
      <c r="M11" s="57"/>
      <c r="N11" s="301">
        <v>3924000.0000000005</v>
      </c>
      <c r="O11" s="301">
        <v>15696000.000000002</v>
      </c>
      <c r="P11" s="301">
        <v>78480000.000000015</v>
      </c>
    </row>
    <row r="12" spans="2:17">
      <c r="B12" s="42" t="s">
        <v>116</v>
      </c>
      <c r="C12" s="49" t="s">
        <v>117</v>
      </c>
      <c r="D12" s="48" t="s">
        <v>105</v>
      </c>
      <c r="E12" s="48">
        <v>1</v>
      </c>
      <c r="F12" s="45">
        <v>1750905</v>
      </c>
      <c r="G12" s="45"/>
      <c r="H12" s="46">
        <f t="shared" si="1"/>
        <v>1750905</v>
      </c>
      <c r="I12" s="46"/>
      <c r="J12" s="45"/>
      <c r="K12" s="246">
        <f>E12*H12</f>
        <v>1750905</v>
      </c>
      <c r="L12" s="251">
        <f t="shared" si="0"/>
        <v>8754525</v>
      </c>
      <c r="M12" s="57"/>
      <c r="N12" s="301">
        <v>1635000.0000000002</v>
      </c>
      <c r="O12" s="301">
        <v>1635000.0000000002</v>
      </c>
      <c r="P12" s="301">
        <v>8175000.0000000009</v>
      </c>
    </row>
    <row r="13" spans="2:17">
      <c r="B13" s="42" t="s">
        <v>118</v>
      </c>
      <c r="C13" s="43" t="s">
        <v>119</v>
      </c>
      <c r="D13" s="44" t="s">
        <v>105</v>
      </c>
      <c r="E13" s="44">
        <v>4</v>
      </c>
      <c r="F13" s="45">
        <v>1750905</v>
      </c>
      <c r="G13" s="45"/>
      <c r="H13" s="46">
        <f t="shared" si="1"/>
        <v>1750905</v>
      </c>
      <c r="I13" s="46"/>
      <c r="J13" s="45"/>
      <c r="K13" s="246">
        <f>E13*H13</f>
        <v>7003620</v>
      </c>
      <c r="L13" s="251">
        <f t="shared" si="0"/>
        <v>35018100</v>
      </c>
      <c r="M13" s="57"/>
      <c r="N13" s="301">
        <v>1635000.0000000002</v>
      </c>
      <c r="O13" s="301">
        <v>6540000.0000000009</v>
      </c>
      <c r="P13" s="301">
        <v>32700000.000000004</v>
      </c>
    </row>
    <row r="14" spans="2:17">
      <c r="B14" s="42" t="s">
        <v>120</v>
      </c>
      <c r="C14" s="50" t="s">
        <v>121</v>
      </c>
      <c r="D14" s="44" t="s">
        <v>105</v>
      </c>
      <c r="E14" s="44">
        <v>4</v>
      </c>
      <c r="F14" s="45">
        <v>1750905</v>
      </c>
      <c r="G14" s="45"/>
      <c r="H14" s="46">
        <f t="shared" si="1"/>
        <v>1750905</v>
      </c>
      <c r="I14" s="46"/>
      <c r="J14" s="45"/>
      <c r="K14" s="246">
        <f>E14*H14</f>
        <v>7003620</v>
      </c>
      <c r="L14" s="251">
        <f t="shared" si="0"/>
        <v>35018100</v>
      </c>
      <c r="M14" s="57"/>
      <c r="N14" s="301">
        <v>1635000.0000000002</v>
      </c>
      <c r="O14" s="301">
        <v>6540000.0000000009</v>
      </c>
      <c r="P14" s="301">
        <v>32700000.000000004</v>
      </c>
    </row>
    <row r="15" spans="2:17">
      <c r="B15" s="42" t="s">
        <v>122</v>
      </c>
      <c r="C15" s="50" t="s">
        <v>123</v>
      </c>
      <c r="D15" s="44" t="s">
        <v>105</v>
      </c>
      <c r="E15" s="44">
        <v>1</v>
      </c>
      <c r="F15" s="45">
        <v>4000000</v>
      </c>
      <c r="G15" s="45"/>
      <c r="H15" s="46">
        <f t="shared" si="1"/>
        <v>4000000</v>
      </c>
      <c r="I15" s="46"/>
      <c r="J15" s="45"/>
      <c r="K15" s="246">
        <f>H15</f>
        <v>4000000</v>
      </c>
      <c r="L15" s="251">
        <f t="shared" si="0"/>
        <v>20000000</v>
      </c>
      <c r="M15" s="57"/>
      <c r="N15" s="301">
        <v>3924000.0000000005</v>
      </c>
      <c r="O15" s="301">
        <v>3924000.0000000005</v>
      </c>
      <c r="P15" s="301">
        <v>19620000.000000004</v>
      </c>
    </row>
    <row r="16" spans="2:17" ht="25" customHeight="1">
      <c r="B16" s="42" t="s">
        <v>124</v>
      </c>
      <c r="C16" s="50" t="s">
        <v>130</v>
      </c>
      <c r="D16" s="44" t="s">
        <v>105</v>
      </c>
      <c r="E16" s="58">
        <v>5</v>
      </c>
      <c r="F16" s="45">
        <v>4000000</v>
      </c>
      <c r="G16" s="45"/>
      <c r="H16" s="46">
        <f t="shared" si="1"/>
        <v>4000000</v>
      </c>
      <c r="J16" s="45"/>
      <c r="K16" s="246">
        <f>E16*H16</f>
        <v>20000000</v>
      </c>
      <c r="L16" s="251">
        <f t="shared" si="0"/>
        <v>100000000</v>
      </c>
      <c r="M16" s="57"/>
      <c r="N16" s="301">
        <v>3924000.0000000005</v>
      </c>
      <c r="O16" s="301">
        <v>19620000.000000004</v>
      </c>
      <c r="P16" s="301">
        <v>98100000.000000015</v>
      </c>
    </row>
    <row r="17" spans="2:17" ht="13.5" customHeight="1">
      <c r="B17" s="42" t="s">
        <v>125</v>
      </c>
      <c r="C17" s="43" t="s">
        <v>126</v>
      </c>
      <c r="D17" s="44" t="s">
        <v>105</v>
      </c>
      <c r="E17" s="44">
        <v>1</v>
      </c>
      <c r="F17" s="45">
        <v>2600000</v>
      </c>
      <c r="G17" s="45"/>
      <c r="H17" s="46">
        <f>F17</f>
        <v>2600000</v>
      </c>
      <c r="I17" s="46">
        <f>H17*1.6</f>
        <v>4160000</v>
      </c>
      <c r="J17" s="45">
        <v>249095</v>
      </c>
      <c r="K17" s="246">
        <f>(I17+J17)*E17</f>
        <v>4409095</v>
      </c>
      <c r="L17" s="251">
        <f>K17*$L$4</f>
        <v>22045475</v>
      </c>
      <c r="M17" s="57"/>
      <c r="N17" s="301">
        <v>2507000</v>
      </c>
      <c r="O17" s="301">
        <v>4211200</v>
      </c>
      <c r="P17" s="302">
        <v>21056000</v>
      </c>
    </row>
    <row r="18" spans="2:17" ht="17.149999999999999" customHeight="1">
      <c r="B18" s="42" t="s">
        <v>127</v>
      </c>
      <c r="C18" s="43" t="s">
        <v>128</v>
      </c>
      <c r="D18" s="44" t="s">
        <v>105</v>
      </c>
      <c r="E18" s="44">
        <v>1</v>
      </c>
      <c r="F18" s="45">
        <v>3000000</v>
      </c>
      <c r="G18" s="45"/>
      <c r="H18" s="46">
        <f>F18</f>
        <v>3000000</v>
      </c>
      <c r="I18" s="46"/>
      <c r="J18" s="45"/>
      <c r="K18" s="246">
        <f>E18*H18</f>
        <v>3000000</v>
      </c>
      <c r="L18" s="251">
        <f>K18*$L$4</f>
        <v>15000000</v>
      </c>
      <c r="M18" s="57"/>
      <c r="N18" s="301">
        <v>2943000</v>
      </c>
      <c r="O18" s="301">
        <v>2943000</v>
      </c>
      <c r="P18" s="301">
        <v>14715000</v>
      </c>
    </row>
    <row r="19" spans="2:17">
      <c r="B19" s="355" t="s">
        <v>129</v>
      </c>
      <c r="C19" s="355"/>
      <c r="D19" s="355"/>
      <c r="E19" s="355"/>
      <c r="F19" s="355"/>
      <c r="G19" s="51"/>
      <c r="H19" s="46"/>
      <c r="I19" s="46"/>
      <c r="J19" s="52"/>
      <c r="K19" s="247">
        <f>SUM(K6:K18)</f>
        <v>198508757.60869566</v>
      </c>
      <c r="L19" s="252">
        <f>SUM(L6:L18)</f>
        <v>992543788.04347825</v>
      </c>
      <c r="M19" s="138"/>
      <c r="N19" s="53"/>
      <c r="O19" s="55">
        <f>SUM(O6:O18)</f>
        <v>172393380.86956522</v>
      </c>
      <c r="P19" s="303">
        <f>SUM(P6:P18)</f>
        <v>861966904.34782612</v>
      </c>
    </row>
    <row r="20" spans="2:17" ht="32.15" customHeight="1">
      <c r="B20" s="136"/>
      <c r="C20" s="356" t="s">
        <v>199</v>
      </c>
      <c r="D20" s="357"/>
      <c r="E20" s="357"/>
      <c r="F20" s="357"/>
      <c r="G20" s="45"/>
      <c r="H20" s="137"/>
      <c r="I20" s="137"/>
      <c r="J20" s="36"/>
      <c r="K20" s="138"/>
      <c r="L20" s="138">
        <v>861966904.34782612</v>
      </c>
      <c r="M20" s="138"/>
      <c r="N20" s="53"/>
      <c r="O20" s="53"/>
      <c r="P20" s="47"/>
      <c r="Q20" s="55"/>
    </row>
    <row r="21" spans="2:17">
      <c r="C21" s="15" t="s">
        <v>201</v>
      </c>
      <c r="D21" s="15"/>
      <c r="E21" s="15"/>
      <c r="F21" s="15"/>
      <c r="G21" s="15"/>
      <c r="H21" s="15"/>
      <c r="I21" s="15"/>
      <c r="J21" s="15"/>
      <c r="L21" s="298"/>
      <c r="M21" s="56"/>
      <c r="Q21" s="235"/>
    </row>
    <row r="22" spans="2:17">
      <c r="C22" s="54" t="s">
        <v>198</v>
      </c>
      <c r="H22" s="57"/>
      <c r="I22" s="47"/>
      <c r="L22" s="55"/>
      <c r="M22" s="55"/>
      <c r="P22" s="243"/>
    </row>
    <row r="23" spans="2:17">
      <c r="C23" s="54" t="s">
        <v>200</v>
      </c>
    </row>
    <row r="24" spans="2:17">
      <c r="C24" s="54" t="s">
        <v>213</v>
      </c>
    </row>
    <row r="25" spans="2:17">
      <c r="C25" s="54" t="s">
        <v>214</v>
      </c>
    </row>
    <row r="28" spans="2:17">
      <c r="C28" s="358" t="s">
        <v>229</v>
      </c>
      <c r="D28" s="348"/>
      <c r="E28" s="348"/>
      <c r="F28" s="348"/>
      <c r="G28" s="348"/>
      <c r="H28" s="348"/>
      <c r="I28" s="348"/>
      <c r="J28" s="348"/>
      <c r="K28" s="348"/>
      <c r="L28" s="348"/>
    </row>
    <row r="29" spans="2:17" ht="28" customHeight="1">
      <c r="C29" s="348"/>
      <c r="D29" s="348"/>
      <c r="E29" s="348"/>
      <c r="F29" s="348"/>
      <c r="G29" s="348"/>
      <c r="H29" s="348"/>
      <c r="I29" s="348"/>
      <c r="J29" s="348"/>
      <c r="K29" s="348"/>
      <c r="L29" s="348"/>
    </row>
    <row r="30" spans="2:17" ht="9" customHeight="1">
      <c r="C30" s="348"/>
      <c r="D30" s="348"/>
      <c r="E30" s="348"/>
      <c r="F30" s="348"/>
      <c r="G30" s="348"/>
      <c r="H30" s="348"/>
      <c r="I30" s="348"/>
      <c r="J30" s="348"/>
      <c r="K30" s="348"/>
      <c r="L30" s="348"/>
    </row>
    <row r="31" spans="2:17" ht="6" hidden="1" customHeight="1">
      <c r="C31" s="348"/>
      <c r="D31" s="348"/>
      <c r="E31" s="348"/>
      <c r="F31" s="348"/>
      <c r="G31" s="348"/>
      <c r="H31" s="348"/>
      <c r="I31" s="348"/>
      <c r="J31" s="348"/>
      <c r="K31" s="348"/>
      <c r="L31" s="348"/>
    </row>
    <row r="32" spans="2:17" ht="1.5" hidden="1" customHeight="1">
      <c r="C32" s="348"/>
      <c r="D32" s="348"/>
      <c r="E32" s="348"/>
      <c r="F32" s="348"/>
      <c r="G32" s="348"/>
      <c r="H32" s="348"/>
      <c r="I32" s="348"/>
      <c r="J32" s="348"/>
      <c r="K32" s="348"/>
      <c r="L32" s="348"/>
    </row>
    <row r="33" spans="3:12" ht="10.5" hidden="1" customHeight="1">
      <c r="C33" s="348"/>
      <c r="D33" s="348"/>
      <c r="E33" s="348"/>
      <c r="F33" s="348"/>
      <c r="G33" s="348"/>
      <c r="H33" s="348"/>
      <c r="I33" s="348"/>
      <c r="J33" s="348"/>
      <c r="K33" s="348"/>
      <c r="L33" s="348"/>
    </row>
    <row r="34" spans="3:12" hidden="1">
      <c r="C34" s="348"/>
      <c r="D34" s="348"/>
      <c r="E34" s="348"/>
      <c r="F34" s="348"/>
      <c r="G34" s="348"/>
      <c r="H34" s="348"/>
      <c r="I34" s="348"/>
      <c r="J34" s="348"/>
      <c r="K34" s="348"/>
      <c r="L34" s="348"/>
    </row>
    <row r="35" spans="3:12" ht="21.5" customHeight="1">
      <c r="C35" s="348"/>
      <c r="D35" s="348"/>
      <c r="E35" s="348"/>
      <c r="F35" s="348"/>
      <c r="G35" s="348"/>
      <c r="H35" s="348"/>
      <c r="I35" s="348"/>
      <c r="J35" s="348"/>
      <c r="K35" s="348"/>
      <c r="L35" s="348"/>
    </row>
    <row r="36" spans="3:12" ht="10" customHeight="1"/>
  </sheetData>
  <mergeCells count="4">
    <mergeCell ref="B2:H2"/>
    <mergeCell ref="B19:F19"/>
    <mergeCell ref="C20:F20"/>
    <mergeCell ref="C28:L3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5C5CF-CE8E-43E2-A87A-F5B5165781C1}">
  <dimension ref="C1:T139"/>
  <sheetViews>
    <sheetView showGridLines="0" tabSelected="1" topLeftCell="A78" zoomScale="126" zoomScaleNormal="88" zoomScaleSheetLayoutView="89" zoomScalePageLayoutView="40" workbookViewId="0">
      <selection activeCell="N81" sqref="N81"/>
    </sheetView>
  </sheetViews>
  <sheetFormatPr baseColWidth="10" defaultColWidth="11.453125" defaultRowHeight="12.5"/>
  <cols>
    <col min="1" max="2" width="0.81640625" style="2" customWidth="1"/>
    <col min="3" max="3" width="25.81640625" style="1" customWidth="1"/>
    <col min="4" max="4" width="16.81640625" style="2" customWidth="1"/>
    <col min="5" max="5" width="17.81640625" style="2" customWidth="1"/>
    <col min="6" max="6" width="12.54296875" style="2" customWidth="1"/>
    <col min="7" max="7" width="12.1796875" style="2" bestFit="1" customWidth="1"/>
    <col min="8" max="8" width="10.54296875" style="98" hidden="1" customWidth="1"/>
    <col min="9" max="9" width="13.54296875" style="1" hidden="1" customWidth="1"/>
    <col min="10" max="10" width="11.453125" style="2" hidden="1" customWidth="1"/>
    <col min="11" max="11" width="13.54296875" style="2" hidden="1" customWidth="1"/>
    <col min="12" max="12" width="13.1796875" style="2" hidden="1" customWidth="1"/>
    <col min="13" max="13" width="12.81640625" style="2" hidden="1" customWidth="1"/>
    <col min="14" max="14" width="11.81640625" style="2" customWidth="1"/>
    <col min="15" max="15" width="14.453125" style="2" customWidth="1"/>
    <col min="16" max="16" width="13.1796875" style="197" customWidth="1"/>
    <col min="17" max="17" width="16.1796875" style="214" customWidth="1"/>
    <col min="18" max="18" width="11.81640625" style="2" bestFit="1" customWidth="1"/>
    <col min="19" max="19" width="14.1796875" style="2" bestFit="1" customWidth="1"/>
    <col min="20" max="16384" width="11.453125" style="2"/>
  </cols>
  <sheetData>
    <row r="1" spans="3:19" ht="22" customHeight="1">
      <c r="C1" s="131"/>
      <c r="D1" s="337"/>
      <c r="E1" s="337"/>
      <c r="F1" s="337"/>
      <c r="G1" s="337"/>
      <c r="H1" s="337"/>
      <c r="I1" s="337"/>
      <c r="J1" s="337"/>
      <c r="K1" s="337"/>
      <c r="L1" s="337"/>
      <c r="M1" s="3"/>
      <c r="P1" s="327" t="s">
        <v>215</v>
      </c>
      <c r="Q1" s="328"/>
    </row>
    <row r="2" spans="3:19" ht="22" customHeight="1">
      <c r="C2" s="131"/>
      <c r="D2" s="3"/>
      <c r="E2" s="3"/>
      <c r="F2" s="3"/>
      <c r="G2" s="3"/>
      <c r="H2" s="132"/>
      <c r="I2" s="3"/>
      <c r="J2" s="3"/>
      <c r="K2" s="3"/>
      <c r="L2" s="3"/>
      <c r="M2" s="3"/>
      <c r="P2" s="198" t="s">
        <v>212</v>
      </c>
      <c r="Q2" s="296" t="s">
        <v>228</v>
      </c>
    </row>
    <row r="3" spans="3:19" ht="27.65" customHeight="1">
      <c r="C3" s="133" t="s">
        <v>64</v>
      </c>
      <c r="D3" s="133"/>
      <c r="E3" s="133"/>
      <c r="F3" s="134"/>
      <c r="G3" s="133"/>
      <c r="H3" s="304" t="s">
        <v>66</v>
      </c>
      <c r="I3" s="305"/>
      <c r="J3" s="304" t="s">
        <v>69</v>
      </c>
      <c r="K3" s="305"/>
      <c r="L3" s="304" t="s">
        <v>67</v>
      </c>
      <c r="M3" s="305"/>
      <c r="N3" s="304" t="s">
        <v>68</v>
      </c>
      <c r="O3" s="305"/>
      <c r="P3" s="199" t="s">
        <v>204</v>
      </c>
      <c r="Q3" s="215">
        <v>5</v>
      </c>
    </row>
    <row r="4" spans="3:19" ht="31.5">
      <c r="C4" s="113" t="s">
        <v>70</v>
      </c>
      <c r="D4" s="113" t="s">
        <v>97</v>
      </c>
      <c r="E4" s="113" t="s">
        <v>0</v>
      </c>
      <c r="F4" s="114" t="s">
        <v>1</v>
      </c>
      <c r="G4" s="112" t="s">
        <v>2</v>
      </c>
      <c r="H4" s="112" t="s">
        <v>3</v>
      </c>
      <c r="I4" s="112" t="s">
        <v>47</v>
      </c>
      <c r="J4" s="112" t="s">
        <v>3</v>
      </c>
      <c r="K4" s="112" t="s">
        <v>47</v>
      </c>
      <c r="L4" s="112" t="s">
        <v>3</v>
      </c>
      <c r="M4" s="112" t="s">
        <v>47</v>
      </c>
      <c r="N4" s="112" t="s">
        <v>3</v>
      </c>
      <c r="O4" s="112" t="s">
        <v>47</v>
      </c>
      <c r="P4" s="198" t="s">
        <v>205</v>
      </c>
      <c r="Q4" s="216" t="s">
        <v>182</v>
      </c>
    </row>
    <row r="5" spans="3:19" ht="31" customHeight="1">
      <c r="C5" s="329" t="s">
        <v>225</v>
      </c>
      <c r="D5" s="140" t="s">
        <v>4</v>
      </c>
      <c r="E5" s="139" t="s">
        <v>5</v>
      </c>
      <c r="F5" s="141">
        <v>200</v>
      </c>
      <c r="G5" s="142" t="s">
        <v>6</v>
      </c>
      <c r="H5" s="99">
        <v>7100</v>
      </c>
      <c r="I5" s="143">
        <f>+H5*F5*30</f>
        <v>42600000</v>
      </c>
      <c r="J5" s="102">
        <v>7300</v>
      </c>
      <c r="K5" s="143">
        <f>+J5*F5*30</f>
        <v>43800000</v>
      </c>
      <c r="L5" s="102">
        <v>7500</v>
      </c>
      <c r="M5" s="143">
        <f>+L5*F5*30</f>
        <v>45000000</v>
      </c>
      <c r="N5" s="143">
        <f>+AVERAGE(H5,J5,L5)</f>
        <v>7300</v>
      </c>
      <c r="O5" s="143">
        <f>+AVERAGE(K5,M5,I5)</f>
        <v>43800000</v>
      </c>
      <c r="P5" s="200">
        <f>O5</f>
        <v>43800000</v>
      </c>
      <c r="Q5" s="217">
        <f>O5*$Q$3</f>
        <v>219000000</v>
      </c>
    </row>
    <row r="6" spans="3:19">
      <c r="C6" s="313"/>
      <c r="D6" s="140" t="s">
        <v>203</v>
      </c>
      <c r="E6" s="139" t="s">
        <v>5</v>
      </c>
      <c r="F6" s="141">
        <v>200</v>
      </c>
      <c r="G6" s="142" t="s">
        <v>6</v>
      </c>
      <c r="H6" s="99">
        <v>5600</v>
      </c>
      <c r="I6" s="143">
        <f>+H6*F6*30</f>
        <v>33600000</v>
      </c>
      <c r="J6" s="102">
        <v>5400</v>
      </c>
      <c r="K6" s="143">
        <f t="shared" ref="K6:K9" si="0">+J6*F6*30</f>
        <v>32400000</v>
      </c>
      <c r="L6" s="102">
        <v>5200</v>
      </c>
      <c r="M6" s="143">
        <f t="shared" ref="M6:M9" si="1">+L6*F6*30</f>
        <v>31200000</v>
      </c>
      <c r="N6" s="143">
        <f t="shared" ref="N6:N9" si="2">+AVERAGE(H6,J6,L6)</f>
        <v>5400</v>
      </c>
      <c r="O6" s="143">
        <f>+AVERAGE(K6,M6,I6)</f>
        <v>32400000</v>
      </c>
      <c r="P6" s="200">
        <f t="shared" ref="P6:P9" si="3">O6</f>
        <v>32400000</v>
      </c>
      <c r="Q6" s="217">
        <f t="shared" ref="Q6:Q9" si="4">O6*$Q$3</f>
        <v>162000000</v>
      </c>
    </row>
    <row r="7" spans="3:19">
      <c r="C7" s="313"/>
      <c r="D7" s="140" t="s">
        <v>7</v>
      </c>
      <c r="E7" s="139" t="s">
        <v>5</v>
      </c>
      <c r="F7" s="141">
        <v>200</v>
      </c>
      <c r="G7" s="142" t="s">
        <v>6</v>
      </c>
      <c r="H7" s="99">
        <v>12900</v>
      </c>
      <c r="I7" s="143">
        <f t="shared" ref="I7:I9" si="5">+H7*F7*30</f>
        <v>77400000</v>
      </c>
      <c r="J7" s="102">
        <v>13500</v>
      </c>
      <c r="K7" s="143">
        <f t="shared" si="0"/>
        <v>81000000</v>
      </c>
      <c r="L7" s="102">
        <v>13200</v>
      </c>
      <c r="M7" s="143">
        <f t="shared" si="1"/>
        <v>79200000</v>
      </c>
      <c r="N7" s="143">
        <f t="shared" si="2"/>
        <v>13200</v>
      </c>
      <c r="O7" s="143">
        <f>+AVERAGE(K7,M7,I7)</f>
        <v>79200000</v>
      </c>
      <c r="P7" s="200">
        <f t="shared" si="3"/>
        <v>79200000</v>
      </c>
      <c r="Q7" s="217">
        <f t="shared" si="4"/>
        <v>396000000</v>
      </c>
    </row>
    <row r="8" spans="3:19" ht="22.75" customHeight="1">
      <c r="C8" s="313"/>
      <c r="D8" s="140" t="s">
        <v>202</v>
      </c>
      <c r="E8" s="139" t="s">
        <v>5</v>
      </c>
      <c r="F8" s="141">
        <v>200</v>
      </c>
      <c r="G8" s="142" t="s">
        <v>6</v>
      </c>
      <c r="H8" s="99">
        <v>5600</v>
      </c>
      <c r="I8" s="143">
        <f t="shared" si="5"/>
        <v>33600000</v>
      </c>
      <c r="J8" s="102">
        <v>5400</v>
      </c>
      <c r="K8" s="143">
        <f t="shared" si="0"/>
        <v>32400000</v>
      </c>
      <c r="L8" s="102">
        <v>5200</v>
      </c>
      <c r="M8" s="143">
        <f t="shared" si="1"/>
        <v>31200000</v>
      </c>
      <c r="N8" s="143">
        <f t="shared" si="2"/>
        <v>5400</v>
      </c>
      <c r="O8" s="143">
        <f>+AVERAGE(K8,M8,I8)</f>
        <v>32400000</v>
      </c>
      <c r="P8" s="200">
        <f t="shared" si="3"/>
        <v>32400000</v>
      </c>
      <c r="Q8" s="217">
        <f t="shared" si="4"/>
        <v>162000000</v>
      </c>
      <c r="R8" s="144"/>
    </row>
    <row r="9" spans="3:19" ht="33.65" customHeight="1" thickBot="1">
      <c r="C9" s="330"/>
      <c r="D9" s="145" t="s">
        <v>8</v>
      </c>
      <c r="E9" s="146" t="s">
        <v>5</v>
      </c>
      <c r="F9" s="147">
        <v>200</v>
      </c>
      <c r="G9" s="148" t="s">
        <v>6</v>
      </c>
      <c r="H9" s="126">
        <v>11200</v>
      </c>
      <c r="I9" s="149">
        <f t="shared" si="5"/>
        <v>67200000</v>
      </c>
      <c r="J9" s="105">
        <v>11500</v>
      </c>
      <c r="K9" s="149">
        <f t="shared" si="0"/>
        <v>69000000</v>
      </c>
      <c r="L9" s="105">
        <v>12000</v>
      </c>
      <c r="M9" s="149">
        <f t="shared" si="1"/>
        <v>72000000</v>
      </c>
      <c r="N9" s="149">
        <f t="shared" si="2"/>
        <v>11566.666666666666</v>
      </c>
      <c r="O9" s="149">
        <f>+AVERAGE(K9,M9,I9)</f>
        <v>69400000</v>
      </c>
      <c r="P9" s="200">
        <f t="shared" si="3"/>
        <v>69400000</v>
      </c>
      <c r="Q9" s="217">
        <f t="shared" si="4"/>
        <v>347000000</v>
      </c>
      <c r="R9" s="144"/>
      <c r="S9" s="144"/>
    </row>
    <row r="10" spans="3:19" ht="14.15" customHeight="1" thickBot="1">
      <c r="C10" s="150" t="s">
        <v>9</v>
      </c>
      <c r="D10" s="151"/>
      <c r="E10" s="151"/>
      <c r="F10" s="152"/>
      <c r="G10" s="151"/>
      <c r="H10" s="151"/>
      <c r="I10" s="153">
        <f>SUM(I5:I9)</f>
        <v>254400000</v>
      </c>
      <c r="J10" s="153">
        <f>SUM(J5:J9)</f>
        <v>43100</v>
      </c>
      <c r="K10" s="153">
        <f t="shared" ref="K10:O10" si="6">SUM(K5:K9)</f>
        <v>258600000</v>
      </c>
      <c r="L10" s="153">
        <f t="shared" si="6"/>
        <v>43100</v>
      </c>
      <c r="M10" s="153">
        <f t="shared" si="6"/>
        <v>258600000</v>
      </c>
      <c r="N10" s="154">
        <f>SUM(N5:N9)</f>
        <v>42866.666666666664</v>
      </c>
      <c r="O10" s="155">
        <f t="shared" si="6"/>
        <v>257200000</v>
      </c>
      <c r="P10" s="201">
        <f>SUM(P5:P9)</f>
        <v>257200000</v>
      </c>
      <c r="Q10" s="218">
        <f>SUM(Q5:Q9)</f>
        <v>1286000000</v>
      </c>
    </row>
    <row r="11" spans="3:19" ht="28" customHeight="1">
      <c r="C11" s="335" t="s">
        <v>184</v>
      </c>
      <c r="D11" s="268"/>
      <c r="E11" s="268"/>
      <c r="F11" s="269"/>
      <c r="G11" s="270"/>
      <c r="H11" s="338" t="s">
        <v>66</v>
      </c>
      <c r="I11" s="320"/>
      <c r="J11" s="338" t="s">
        <v>69</v>
      </c>
      <c r="K11" s="320"/>
      <c r="L11" s="338" t="s">
        <v>67</v>
      </c>
      <c r="M11" s="320"/>
      <c r="N11" s="338" t="s">
        <v>68</v>
      </c>
      <c r="O11" s="320"/>
      <c r="P11" s="327" t="s">
        <v>215</v>
      </c>
      <c r="Q11" s="328"/>
    </row>
    <row r="12" spans="3:19" ht="49.5" customHeight="1" thickBot="1">
      <c r="C12" s="336"/>
      <c r="D12" s="271" t="s">
        <v>97</v>
      </c>
      <c r="E12" s="271" t="s">
        <v>0</v>
      </c>
      <c r="F12" s="272" t="s">
        <v>1</v>
      </c>
      <c r="G12" s="273" t="s">
        <v>2</v>
      </c>
      <c r="H12" s="273" t="s">
        <v>3</v>
      </c>
      <c r="I12" s="253" t="s">
        <v>47</v>
      </c>
      <c r="J12" s="253" t="s">
        <v>3</v>
      </c>
      <c r="K12" s="253" t="s">
        <v>47</v>
      </c>
      <c r="L12" s="253" t="s">
        <v>3</v>
      </c>
      <c r="M12" s="253" t="s">
        <v>47</v>
      </c>
      <c r="N12" s="253" t="s">
        <v>3</v>
      </c>
      <c r="O12" s="253" t="s">
        <v>47</v>
      </c>
      <c r="P12" s="198" t="s">
        <v>205</v>
      </c>
      <c r="Q12" s="216" t="s">
        <v>182</v>
      </c>
    </row>
    <row r="13" spans="3:19" ht="15" customHeight="1">
      <c r="C13" s="333" t="s">
        <v>50</v>
      </c>
      <c r="D13" s="158" t="s">
        <v>10</v>
      </c>
      <c r="E13" s="159" t="s">
        <v>11</v>
      </c>
      <c r="F13" s="160">
        <v>10</v>
      </c>
      <c r="G13" s="161" t="s">
        <v>206</v>
      </c>
      <c r="H13" s="101">
        <v>9600</v>
      </c>
      <c r="I13" s="99">
        <f>+H13*F13</f>
        <v>96000</v>
      </c>
      <c r="J13" s="102">
        <v>9200</v>
      </c>
      <c r="K13" s="99">
        <f>+J13*F13</f>
        <v>92000</v>
      </c>
      <c r="L13" s="102">
        <v>9500</v>
      </c>
      <c r="M13" s="99">
        <f>+L13*F13</f>
        <v>95000</v>
      </c>
      <c r="N13" s="99">
        <f>+AVERAGE(H13,J13,L13)</f>
        <v>9433.3333333333339</v>
      </c>
      <c r="O13" s="115">
        <f>+AVERAGE(I13,K13,M13)</f>
        <v>94333.333333333328</v>
      </c>
      <c r="P13" s="202">
        <v>0</v>
      </c>
      <c r="Q13" s="217">
        <f>O13*2</f>
        <v>188666.66666666666</v>
      </c>
    </row>
    <row r="14" spans="3:19" ht="19" customHeight="1">
      <c r="C14" s="334"/>
      <c r="D14" s="162" t="s">
        <v>13</v>
      </c>
      <c r="E14" s="142" t="s">
        <v>5</v>
      </c>
      <c r="F14" s="163">
        <v>40</v>
      </c>
      <c r="G14" s="161" t="s">
        <v>206</v>
      </c>
      <c r="H14" s="103">
        <v>1000</v>
      </c>
      <c r="I14" s="99">
        <f t="shared" ref="I14:I29" si="7">+H14*F14</f>
        <v>40000</v>
      </c>
      <c r="J14" s="102">
        <v>1300</v>
      </c>
      <c r="K14" s="99">
        <f t="shared" ref="K14:K29" si="8">+J14*F14</f>
        <v>52000</v>
      </c>
      <c r="L14" s="102">
        <v>1800</v>
      </c>
      <c r="M14" s="99">
        <f t="shared" ref="M14:M29" si="9">+L14*F14</f>
        <v>72000</v>
      </c>
      <c r="N14" s="99">
        <f t="shared" ref="N14:N29" si="10">+AVERAGE(H14,J14,L14)</f>
        <v>1366.6666666666667</v>
      </c>
      <c r="O14" s="115">
        <f t="shared" ref="O14:O29" si="11">+AVERAGE(I14,K14,M14)</f>
        <v>54666.666666666664</v>
      </c>
      <c r="P14" s="202">
        <v>0</v>
      </c>
      <c r="Q14" s="217">
        <f t="shared" ref="Q14:Q29" si="12">O14*2</f>
        <v>109333.33333333333</v>
      </c>
    </row>
    <row r="15" spans="3:19" ht="13.5" customHeight="1">
      <c r="C15" s="334"/>
      <c r="D15" s="162" t="s">
        <v>14</v>
      </c>
      <c r="E15" s="142" t="s">
        <v>5</v>
      </c>
      <c r="F15" s="163">
        <v>40</v>
      </c>
      <c r="G15" s="161" t="s">
        <v>206</v>
      </c>
      <c r="H15" s="103">
        <v>4200</v>
      </c>
      <c r="I15" s="99">
        <f t="shared" si="7"/>
        <v>168000</v>
      </c>
      <c r="J15" s="102">
        <v>4800</v>
      </c>
      <c r="K15" s="99">
        <f t="shared" si="8"/>
        <v>192000</v>
      </c>
      <c r="L15" s="102">
        <v>4500</v>
      </c>
      <c r="M15" s="99">
        <f t="shared" si="9"/>
        <v>180000</v>
      </c>
      <c r="N15" s="99">
        <f t="shared" si="10"/>
        <v>4500</v>
      </c>
      <c r="O15" s="115">
        <f t="shared" si="11"/>
        <v>180000</v>
      </c>
      <c r="P15" s="202">
        <v>0</v>
      </c>
      <c r="Q15" s="217">
        <f t="shared" si="12"/>
        <v>360000</v>
      </c>
    </row>
    <row r="16" spans="3:19" ht="18.649999999999999" customHeight="1">
      <c r="C16" s="334"/>
      <c r="D16" s="162" t="s">
        <v>15</v>
      </c>
      <c r="E16" s="142" t="s">
        <v>11</v>
      </c>
      <c r="F16" s="163">
        <v>10</v>
      </c>
      <c r="G16" s="161" t="s">
        <v>206</v>
      </c>
      <c r="H16" s="103">
        <v>8200</v>
      </c>
      <c r="I16" s="99">
        <f t="shared" si="7"/>
        <v>82000</v>
      </c>
      <c r="J16" s="102">
        <v>8100</v>
      </c>
      <c r="K16" s="99">
        <f t="shared" si="8"/>
        <v>81000</v>
      </c>
      <c r="L16" s="102">
        <v>8000</v>
      </c>
      <c r="M16" s="99">
        <f t="shared" si="9"/>
        <v>80000</v>
      </c>
      <c r="N16" s="99">
        <f t="shared" si="10"/>
        <v>8100</v>
      </c>
      <c r="O16" s="115">
        <f t="shared" si="11"/>
        <v>81000</v>
      </c>
      <c r="P16" s="202">
        <v>0</v>
      </c>
      <c r="Q16" s="217">
        <f t="shared" si="12"/>
        <v>162000</v>
      </c>
    </row>
    <row r="17" spans="3:17" ht="11.15" customHeight="1">
      <c r="C17" s="334"/>
      <c r="D17" s="162" t="s">
        <v>16</v>
      </c>
      <c r="E17" s="142" t="s">
        <v>11</v>
      </c>
      <c r="F17" s="163">
        <v>10</v>
      </c>
      <c r="G17" s="161" t="s">
        <v>206</v>
      </c>
      <c r="H17" s="103">
        <v>11500</v>
      </c>
      <c r="I17" s="99">
        <f t="shared" si="7"/>
        <v>115000</v>
      </c>
      <c r="J17" s="102">
        <v>11600</v>
      </c>
      <c r="K17" s="99">
        <f t="shared" si="8"/>
        <v>116000</v>
      </c>
      <c r="L17" s="102">
        <v>11700</v>
      </c>
      <c r="M17" s="99">
        <f t="shared" si="9"/>
        <v>117000</v>
      </c>
      <c r="N17" s="99">
        <f t="shared" si="10"/>
        <v>11600</v>
      </c>
      <c r="O17" s="115">
        <f t="shared" si="11"/>
        <v>116000</v>
      </c>
      <c r="P17" s="202">
        <v>0</v>
      </c>
      <c r="Q17" s="217">
        <f t="shared" si="12"/>
        <v>232000</v>
      </c>
    </row>
    <row r="18" spans="3:17" ht="15" customHeight="1">
      <c r="C18" s="334"/>
      <c r="D18" s="162" t="s">
        <v>17</v>
      </c>
      <c r="E18" s="142" t="s">
        <v>5</v>
      </c>
      <c r="F18" s="163">
        <v>40</v>
      </c>
      <c r="G18" s="161" t="s">
        <v>206</v>
      </c>
      <c r="H18" s="103">
        <v>1200</v>
      </c>
      <c r="I18" s="99">
        <f t="shared" si="7"/>
        <v>48000</v>
      </c>
      <c r="J18" s="102">
        <v>1700</v>
      </c>
      <c r="K18" s="99">
        <f t="shared" si="8"/>
        <v>68000</v>
      </c>
      <c r="L18" s="102">
        <v>1500</v>
      </c>
      <c r="M18" s="99">
        <f t="shared" si="9"/>
        <v>60000</v>
      </c>
      <c r="N18" s="99">
        <f t="shared" si="10"/>
        <v>1466.6666666666667</v>
      </c>
      <c r="O18" s="115">
        <f t="shared" si="11"/>
        <v>58666.666666666664</v>
      </c>
      <c r="P18" s="202">
        <v>0</v>
      </c>
      <c r="Q18" s="217">
        <f t="shared" si="12"/>
        <v>117333.33333333333</v>
      </c>
    </row>
    <row r="19" spans="3:17" ht="10.5" customHeight="1">
      <c r="C19" s="334"/>
      <c r="D19" s="162" t="s">
        <v>18</v>
      </c>
      <c r="E19" s="142" t="s">
        <v>5</v>
      </c>
      <c r="F19" s="163">
        <v>40</v>
      </c>
      <c r="G19" s="161" t="s">
        <v>206</v>
      </c>
      <c r="H19" s="103">
        <v>600</v>
      </c>
      <c r="I19" s="99">
        <f t="shared" si="7"/>
        <v>24000</v>
      </c>
      <c r="J19" s="102">
        <v>700</v>
      </c>
      <c r="K19" s="99">
        <f t="shared" si="8"/>
        <v>28000</v>
      </c>
      <c r="L19" s="102">
        <v>650</v>
      </c>
      <c r="M19" s="99">
        <f t="shared" si="9"/>
        <v>26000</v>
      </c>
      <c r="N19" s="99">
        <f t="shared" si="10"/>
        <v>650</v>
      </c>
      <c r="O19" s="115">
        <f t="shared" si="11"/>
        <v>26000</v>
      </c>
      <c r="P19" s="202">
        <v>0</v>
      </c>
      <c r="Q19" s="217">
        <f t="shared" si="12"/>
        <v>52000</v>
      </c>
    </row>
    <row r="20" spans="3:17" ht="14.5" customHeight="1">
      <c r="C20" s="334"/>
      <c r="D20" s="162" t="s">
        <v>19</v>
      </c>
      <c r="E20" s="142" t="s">
        <v>5</v>
      </c>
      <c r="F20" s="163">
        <v>40</v>
      </c>
      <c r="G20" s="161" t="s">
        <v>206</v>
      </c>
      <c r="H20" s="103">
        <v>3900</v>
      </c>
      <c r="I20" s="99">
        <f t="shared" si="7"/>
        <v>156000</v>
      </c>
      <c r="J20" s="102">
        <v>3500</v>
      </c>
      <c r="K20" s="99">
        <f t="shared" si="8"/>
        <v>140000</v>
      </c>
      <c r="L20" s="102">
        <v>3200</v>
      </c>
      <c r="M20" s="99">
        <f t="shared" si="9"/>
        <v>128000</v>
      </c>
      <c r="N20" s="99">
        <f t="shared" si="10"/>
        <v>3533.3333333333335</v>
      </c>
      <c r="O20" s="115">
        <f t="shared" si="11"/>
        <v>141333.33333333334</v>
      </c>
      <c r="P20" s="202">
        <v>0</v>
      </c>
      <c r="Q20" s="217">
        <f t="shared" si="12"/>
        <v>282666.66666666669</v>
      </c>
    </row>
    <row r="21" spans="3:17" ht="23.15" customHeight="1">
      <c r="C21" s="334"/>
      <c r="D21" s="162" t="s">
        <v>20</v>
      </c>
      <c r="E21" s="142" t="s">
        <v>5</v>
      </c>
      <c r="F21" s="163">
        <v>40</v>
      </c>
      <c r="G21" s="161" t="s">
        <v>206</v>
      </c>
      <c r="H21" s="103">
        <v>1200</v>
      </c>
      <c r="I21" s="99">
        <f t="shared" si="7"/>
        <v>48000</v>
      </c>
      <c r="J21" s="102">
        <v>1500</v>
      </c>
      <c r="K21" s="99">
        <f t="shared" si="8"/>
        <v>60000</v>
      </c>
      <c r="L21" s="102">
        <v>1600</v>
      </c>
      <c r="M21" s="99">
        <f t="shared" si="9"/>
        <v>64000</v>
      </c>
      <c r="N21" s="99">
        <f t="shared" si="10"/>
        <v>1433.3333333333333</v>
      </c>
      <c r="O21" s="115">
        <f t="shared" si="11"/>
        <v>57333.333333333336</v>
      </c>
      <c r="P21" s="202">
        <v>0</v>
      </c>
      <c r="Q21" s="217">
        <f t="shared" si="12"/>
        <v>114666.66666666667</v>
      </c>
    </row>
    <row r="22" spans="3:17" ht="14.5" customHeight="1">
      <c r="C22" s="334"/>
      <c r="D22" s="162" t="s">
        <v>21</v>
      </c>
      <c r="E22" s="142" t="s">
        <v>5</v>
      </c>
      <c r="F22" s="163">
        <v>1</v>
      </c>
      <c r="G22" s="161" t="s">
        <v>206</v>
      </c>
      <c r="H22" s="103">
        <v>13800</v>
      </c>
      <c r="I22" s="99">
        <f t="shared" si="7"/>
        <v>13800</v>
      </c>
      <c r="J22" s="102">
        <v>13500</v>
      </c>
      <c r="K22" s="99">
        <f t="shared" si="8"/>
        <v>13500</v>
      </c>
      <c r="L22" s="102">
        <v>13700</v>
      </c>
      <c r="M22" s="99">
        <f t="shared" si="9"/>
        <v>13700</v>
      </c>
      <c r="N22" s="99">
        <f t="shared" si="10"/>
        <v>13666.666666666666</v>
      </c>
      <c r="O22" s="115">
        <f t="shared" si="11"/>
        <v>13666.666666666666</v>
      </c>
      <c r="P22" s="202">
        <v>0</v>
      </c>
      <c r="Q22" s="217">
        <f t="shared" si="12"/>
        <v>27333.333333333332</v>
      </c>
    </row>
    <row r="23" spans="3:17" ht="14.5" customHeight="1">
      <c r="C23" s="334"/>
      <c r="D23" s="164" t="s">
        <v>54</v>
      </c>
      <c r="E23" s="142" t="s">
        <v>55</v>
      </c>
      <c r="F23" s="163">
        <v>5</v>
      </c>
      <c r="G23" s="161" t="s">
        <v>206</v>
      </c>
      <c r="H23" s="103">
        <v>3800</v>
      </c>
      <c r="I23" s="99">
        <f t="shared" si="7"/>
        <v>19000</v>
      </c>
      <c r="J23" s="102">
        <v>2800</v>
      </c>
      <c r="K23" s="99">
        <f t="shared" si="8"/>
        <v>14000</v>
      </c>
      <c r="L23" s="102">
        <v>3000</v>
      </c>
      <c r="M23" s="99">
        <f t="shared" si="9"/>
        <v>15000</v>
      </c>
      <c r="N23" s="99">
        <f t="shared" si="10"/>
        <v>3200</v>
      </c>
      <c r="O23" s="115">
        <f t="shared" si="11"/>
        <v>16000</v>
      </c>
      <c r="P23" s="202">
        <v>0</v>
      </c>
      <c r="Q23" s="217">
        <f t="shared" si="12"/>
        <v>32000</v>
      </c>
    </row>
    <row r="24" spans="3:17" ht="14.5" customHeight="1">
      <c r="C24" s="334"/>
      <c r="D24" s="162" t="s">
        <v>56</v>
      </c>
      <c r="E24" s="142" t="s">
        <v>59</v>
      </c>
      <c r="F24" s="163">
        <v>5</v>
      </c>
      <c r="G24" s="161" t="s">
        <v>206</v>
      </c>
      <c r="H24" s="103">
        <v>2500</v>
      </c>
      <c r="I24" s="99">
        <f t="shared" si="7"/>
        <v>12500</v>
      </c>
      <c r="J24" s="102">
        <v>2600</v>
      </c>
      <c r="K24" s="99">
        <f t="shared" si="8"/>
        <v>13000</v>
      </c>
      <c r="L24" s="102">
        <v>2800</v>
      </c>
      <c r="M24" s="99">
        <f t="shared" si="9"/>
        <v>14000</v>
      </c>
      <c r="N24" s="99">
        <f t="shared" si="10"/>
        <v>2633.3333333333335</v>
      </c>
      <c r="O24" s="115">
        <f t="shared" si="11"/>
        <v>13166.666666666666</v>
      </c>
      <c r="P24" s="202">
        <v>0</v>
      </c>
      <c r="Q24" s="217">
        <f t="shared" si="12"/>
        <v>26333.333333333332</v>
      </c>
    </row>
    <row r="25" spans="3:17" ht="14.5" customHeight="1">
      <c r="C25" s="334"/>
      <c r="D25" s="162" t="s">
        <v>22</v>
      </c>
      <c r="E25" s="142" t="s">
        <v>5</v>
      </c>
      <c r="F25" s="163">
        <v>1</v>
      </c>
      <c r="G25" s="161" t="s">
        <v>206</v>
      </c>
      <c r="H25" s="103">
        <v>4200</v>
      </c>
      <c r="I25" s="99">
        <f t="shared" si="7"/>
        <v>4200</v>
      </c>
      <c r="J25" s="102">
        <v>5800</v>
      </c>
      <c r="K25" s="99">
        <f t="shared" si="8"/>
        <v>5800</v>
      </c>
      <c r="L25" s="102">
        <v>5200</v>
      </c>
      <c r="M25" s="99">
        <f t="shared" si="9"/>
        <v>5200</v>
      </c>
      <c r="N25" s="99">
        <f t="shared" si="10"/>
        <v>5066.666666666667</v>
      </c>
      <c r="O25" s="115">
        <f t="shared" si="11"/>
        <v>5066.666666666667</v>
      </c>
      <c r="P25" s="202">
        <v>0</v>
      </c>
      <c r="Q25" s="217">
        <f t="shared" si="12"/>
        <v>10133.333333333334</v>
      </c>
    </row>
    <row r="26" spans="3:17" ht="14.5" customHeight="1">
      <c r="C26" s="334"/>
      <c r="D26" s="162" t="s">
        <v>57</v>
      </c>
      <c r="E26" s="142" t="s">
        <v>58</v>
      </c>
      <c r="F26" s="163">
        <v>5</v>
      </c>
      <c r="G26" s="161" t="s">
        <v>206</v>
      </c>
      <c r="H26" s="103">
        <v>5500</v>
      </c>
      <c r="I26" s="99">
        <f t="shared" si="7"/>
        <v>27500</v>
      </c>
      <c r="J26" s="102">
        <v>5200</v>
      </c>
      <c r="K26" s="99">
        <f t="shared" si="8"/>
        <v>26000</v>
      </c>
      <c r="L26" s="102">
        <v>5300</v>
      </c>
      <c r="M26" s="99">
        <f t="shared" si="9"/>
        <v>26500</v>
      </c>
      <c r="N26" s="99">
        <f t="shared" si="10"/>
        <v>5333.333333333333</v>
      </c>
      <c r="O26" s="115">
        <f t="shared" si="11"/>
        <v>26666.666666666668</v>
      </c>
      <c r="P26" s="202">
        <v>0</v>
      </c>
      <c r="Q26" s="217">
        <f t="shared" si="12"/>
        <v>53333.333333333336</v>
      </c>
    </row>
    <row r="27" spans="3:17" ht="15" customHeight="1">
      <c r="C27" s="334"/>
      <c r="D27" s="162" t="s">
        <v>60</v>
      </c>
      <c r="E27" s="142" t="s">
        <v>58</v>
      </c>
      <c r="F27" s="163">
        <v>5</v>
      </c>
      <c r="G27" s="161" t="s">
        <v>206</v>
      </c>
      <c r="H27" s="103">
        <v>400</v>
      </c>
      <c r="I27" s="99">
        <f t="shared" si="7"/>
        <v>2000</v>
      </c>
      <c r="J27" s="102">
        <v>350</v>
      </c>
      <c r="K27" s="99">
        <f t="shared" si="8"/>
        <v>1750</v>
      </c>
      <c r="L27" s="102">
        <v>500</v>
      </c>
      <c r="M27" s="99">
        <f t="shared" si="9"/>
        <v>2500</v>
      </c>
      <c r="N27" s="99">
        <f t="shared" si="10"/>
        <v>416.66666666666669</v>
      </c>
      <c r="O27" s="115">
        <f t="shared" si="11"/>
        <v>2083.3333333333335</v>
      </c>
      <c r="P27" s="202">
        <v>0</v>
      </c>
      <c r="Q27" s="217">
        <f t="shared" si="12"/>
        <v>4166.666666666667</v>
      </c>
    </row>
    <row r="28" spans="3:17" ht="15" customHeight="1">
      <c r="C28" s="334"/>
      <c r="D28" s="162" t="s">
        <v>23</v>
      </c>
      <c r="E28" s="142" t="s">
        <v>5</v>
      </c>
      <c r="F28" s="163">
        <v>10</v>
      </c>
      <c r="G28" s="161" t="s">
        <v>206</v>
      </c>
      <c r="H28" s="103">
        <v>12800</v>
      </c>
      <c r="I28" s="99">
        <f t="shared" si="7"/>
        <v>128000</v>
      </c>
      <c r="J28" s="102">
        <v>12600</v>
      </c>
      <c r="K28" s="99">
        <f t="shared" si="8"/>
        <v>126000</v>
      </c>
      <c r="L28" s="102">
        <v>12500</v>
      </c>
      <c r="M28" s="99">
        <f t="shared" si="9"/>
        <v>125000</v>
      </c>
      <c r="N28" s="99">
        <f t="shared" si="10"/>
        <v>12633.333333333334</v>
      </c>
      <c r="O28" s="115">
        <f t="shared" si="11"/>
        <v>126333.33333333333</v>
      </c>
      <c r="P28" s="202">
        <v>0</v>
      </c>
      <c r="Q28" s="217">
        <f t="shared" si="12"/>
        <v>252666.66666666666</v>
      </c>
    </row>
    <row r="29" spans="3:17" ht="14.5" customHeight="1" thickBot="1">
      <c r="C29" s="334"/>
      <c r="D29" s="165" t="s">
        <v>24</v>
      </c>
      <c r="E29" s="148" t="s">
        <v>5</v>
      </c>
      <c r="F29" s="166">
        <v>10</v>
      </c>
      <c r="G29" s="161" t="s">
        <v>206</v>
      </c>
      <c r="H29" s="104">
        <v>25600</v>
      </c>
      <c r="I29" s="126">
        <f t="shared" si="7"/>
        <v>256000</v>
      </c>
      <c r="J29" s="105">
        <v>25200</v>
      </c>
      <c r="K29" s="126">
        <f t="shared" si="8"/>
        <v>252000</v>
      </c>
      <c r="L29" s="105">
        <v>27500</v>
      </c>
      <c r="M29" s="126">
        <f t="shared" si="9"/>
        <v>275000</v>
      </c>
      <c r="N29" s="126">
        <f t="shared" si="10"/>
        <v>26100</v>
      </c>
      <c r="O29" s="127">
        <f t="shared" si="11"/>
        <v>261000</v>
      </c>
      <c r="P29" s="203">
        <v>0</v>
      </c>
      <c r="Q29" s="217">
        <f t="shared" si="12"/>
        <v>522000</v>
      </c>
    </row>
    <row r="30" spans="3:17" ht="26.5" customHeight="1" thickBot="1">
      <c r="C30" s="317" t="s">
        <v>25</v>
      </c>
      <c r="D30" s="318"/>
      <c r="E30" s="167"/>
      <c r="F30" s="168"/>
      <c r="G30" s="167"/>
      <c r="H30" s="167"/>
      <c r="I30" s="169">
        <f>SUM(I13:I29)</f>
        <v>1240000</v>
      </c>
      <c r="J30" s="170">
        <f>SUM(J13:J29)</f>
        <v>110450</v>
      </c>
      <c r="K30" s="170">
        <f t="shared" ref="K30:O30" si="13">SUM(K13:K29)</f>
        <v>1281050</v>
      </c>
      <c r="L30" s="170">
        <f t="shared" si="13"/>
        <v>112950</v>
      </c>
      <c r="M30" s="170">
        <f t="shared" si="13"/>
        <v>1298900</v>
      </c>
      <c r="N30" s="170">
        <f t="shared" si="13"/>
        <v>111133.33333333333</v>
      </c>
      <c r="O30" s="170">
        <f t="shared" si="13"/>
        <v>1273316.6666666665</v>
      </c>
      <c r="P30" s="204">
        <f>SUM(P13:P29)</f>
        <v>0</v>
      </c>
      <c r="Q30" s="218">
        <f>SUM(Q13:Q29)</f>
        <v>2546633.333333333</v>
      </c>
    </row>
    <row r="31" spans="3:17" ht="18.75" customHeight="1">
      <c r="C31" s="331" t="s">
        <v>216</v>
      </c>
      <c r="D31" s="274"/>
      <c r="E31" s="274"/>
      <c r="F31" s="275"/>
      <c r="G31" s="275"/>
      <c r="H31" s="319" t="s">
        <v>66</v>
      </c>
      <c r="I31" s="320"/>
      <c r="J31" s="310" t="s">
        <v>69</v>
      </c>
      <c r="K31" s="311"/>
      <c r="L31" s="310" t="s">
        <v>67</v>
      </c>
      <c r="M31" s="311"/>
      <c r="N31" s="310" t="s">
        <v>68</v>
      </c>
      <c r="O31" s="336"/>
      <c r="P31" s="327" t="s">
        <v>215</v>
      </c>
      <c r="Q31" s="328"/>
    </row>
    <row r="32" spans="3:17" ht="69.650000000000006" customHeight="1" thickBot="1">
      <c r="C32" s="332"/>
      <c r="D32" s="276" t="s">
        <v>97</v>
      </c>
      <c r="E32" s="273" t="s">
        <v>0</v>
      </c>
      <c r="F32" s="273" t="s">
        <v>1</v>
      </c>
      <c r="G32" s="273" t="s">
        <v>2</v>
      </c>
      <c r="H32" s="273" t="s">
        <v>3</v>
      </c>
      <c r="I32" s="254" t="s">
        <v>47</v>
      </c>
      <c r="J32" s="273" t="s">
        <v>3</v>
      </c>
      <c r="K32" s="273" t="s">
        <v>47</v>
      </c>
      <c r="L32" s="273" t="s">
        <v>3</v>
      </c>
      <c r="M32" s="273" t="s">
        <v>47</v>
      </c>
      <c r="N32" s="273" t="s">
        <v>3</v>
      </c>
      <c r="O32" s="273" t="s">
        <v>47</v>
      </c>
      <c r="P32" s="198" t="s">
        <v>205</v>
      </c>
      <c r="Q32" s="216" t="s">
        <v>182</v>
      </c>
    </row>
    <row r="33" spans="3:20" ht="73.5" customHeight="1" thickBot="1">
      <c r="C33" s="294" t="s">
        <v>217</v>
      </c>
      <c r="D33" s="172" t="s">
        <v>227</v>
      </c>
      <c r="E33" s="139" t="s">
        <v>26</v>
      </c>
      <c r="F33" s="163">
        <v>200</v>
      </c>
      <c r="G33" s="161" t="s">
        <v>12</v>
      </c>
      <c r="H33" s="106">
        <v>410000</v>
      </c>
      <c r="I33" s="102">
        <f t="shared" ref="I33:I44" si="14">+H33*F33</f>
        <v>82000000</v>
      </c>
      <c r="J33" s="102">
        <v>450000</v>
      </c>
      <c r="K33" s="102">
        <f>+J33*F33</f>
        <v>90000000</v>
      </c>
      <c r="L33" s="102">
        <v>420000</v>
      </c>
      <c r="M33" s="102">
        <f>+L33*F33</f>
        <v>84000000</v>
      </c>
      <c r="N33" s="102">
        <v>426666.17</v>
      </c>
      <c r="O33" s="116">
        <f>+N33*F33</f>
        <v>85333234</v>
      </c>
      <c r="P33" s="205">
        <f>O33</f>
        <v>85333234</v>
      </c>
      <c r="Q33" s="217">
        <f>O33*$Q$3</f>
        <v>426666170</v>
      </c>
    </row>
    <row r="34" spans="3:20" ht="29.5" customHeight="1" thickBot="1">
      <c r="C34" s="277" t="s">
        <v>51</v>
      </c>
      <c r="D34" s="173"/>
      <c r="E34" s="174"/>
      <c r="F34" s="175"/>
      <c r="G34" s="173"/>
      <c r="H34" s="174"/>
      <c r="I34" s="176">
        <f t="shared" ref="I34:Q34" si="15">SUM(I33:I33)</f>
        <v>82000000</v>
      </c>
      <c r="J34" s="177">
        <f t="shared" si="15"/>
        <v>450000</v>
      </c>
      <c r="K34" s="177">
        <f t="shared" si="15"/>
        <v>90000000</v>
      </c>
      <c r="L34" s="177">
        <f t="shared" si="15"/>
        <v>420000</v>
      </c>
      <c r="M34" s="177">
        <f t="shared" si="15"/>
        <v>84000000</v>
      </c>
      <c r="N34" s="177">
        <f t="shared" si="15"/>
        <v>426666.17</v>
      </c>
      <c r="O34" s="177">
        <f t="shared" si="15"/>
        <v>85333234</v>
      </c>
      <c r="P34" s="206">
        <f t="shared" si="15"/>
        <v>85333234</v>
      </c>
      <c r="Q34" s="218">
        <f t="shared" si="15"/>
        <v>426666170</v>
      </c>
    </row>
    <row r="35" spans="3:20" ht="37.5" customHeight="1">
      <c r="C35" s="321" t="s">
        <v>218</v>
      </c>
      <c r="D35" s="276" t="s">
        <v>97</v>
      </c>
      <c r="E35" s="273" t="s">
        <v>0</v>
      </c>
      <c r="F35" s="273" t="s">
        <v>1</v>
      </c>
      <c r="G35" s="273" t="s">
        <v>2</v>
      </c>
      <c r="H35" s="273" t="s">
        <v>3</v>
      </c>
      <c r="I35" s="254" t="s">
        <v>47</v>
      </c>
      <c r="J35" s="253" t="s">
        <v>3</v>
      </c>
      <c r="K35" s="253" t="s">
        <v>47</v>
      </c>
      <c r="L35" s="253" t="s">
        <v>3</v>
      </c>
      <c r="M35" s="253" t="s">
        <v>47</v>
      </c>
      <c r="N35" s="253" t="s">
        <v>3</v>
      </c>
      <c r="O35" s="254" t="s">
        <v>47</v>
      </c>
      <c r="P35" s="198" t="s">
        <v>205</v>
      </c>
      <c r="Q35" s="216" t="s">
        <v>182</v>
      </c>
    </row>
    <row r="36" spans="3:20" ht="14.5" customHeight="1">
      <c r="C36" s="321"/>
      <c r="D36" s="158" t="s">
        <v>27</v>
      </c>
      <c r="E36" s="159" t="s">
        <v>5</v>
      </c>
      <c r="F36" s="160">
        <v>6000</v>
      </c>
      <c r="G36" s="161" t="s">
        <v>12</v>
      </c>
      <c r="H36" s="107">
        <v>600</v>
      </c>
      <c r="I36" s="103">
        <f t="shared" si="14"/>
        <v>3600000</v>
      </c>
      <c r="J36" s="102">
        <v>680</v>
      </c>
      <c r="K36" s="103">
        <f>+J36*F36</f>
        <v>4080000</v>
      </c>
      <c r="L36" s="110">
        <v>700</v>
      </c>
      <c r="M36" s="103">
        <f>+L36*F36</f>
        <v>4200000</v>
      </c>
      <c r="N36" s="110">
        <f>+AVERAGE(H36,J36,L36)</f>
        <v>660</v>
      </c>
      <c r="O36" s="111">
        <f>+AVERAGE(K36,M36,I36)</f>
        <v>3960000</v>
      </c>
      <c r="P36" s="207">
        <f>O36</f>
        <v>3960000</v>
      </c>
      <c r="Q36" s="220">
        <f>O36*$Q$3</f>
        <v>19800000</v>
      </c>
    </row>
    <row r="37" spans="3:20" ht="24.65" customHeight="1">
      <c r="C37" s="321"/>
      <c r="D37" s="179" t="s">
        <v>28</v>
      </c>
      <c r="E37" s="142" t="s">
        <v>29</v>
      </c>
      <c r="F37" s="163">
        <v>20</v>
      </c>
      <c r="G37" s="139" t="s">
        <v>12</v>
      </c>
      <c r="H37" s="103">
        <v>9500</v>
      </c>
      <c r="I37" s="103">
        <f>+H37*F37</f>
        <v>190000</v>
      </c>
      <c r="J37" s="102">
        <v>9200</v>
      </c>
      <c r="K37" s="103">
        <f t="shared" ref="K37:K44" si="16">+J37*F37</f>
        <v>184000</v>
      </c>
      <c r="L37" s="110">
        <v>9300</v>
      </c>
      <c r="M37" s="103">
        <f t="shared" ref="M37:M44" si="17">+L37*F37</f>
        <v>186000</v>
      </c>
      <c r="N37" s="103">
        <f t="shared" ref="N37:N44" si="18">+AVERAGE(H37,J37,L37)</f>
        <v>9333.3333333333339</v>
      </c>
      <c r="O37" s="111">
        <f t="shared" ref="O37:O44" si="19">+AVERAGE(K37,M37,I37)</f>
        <v>186666.66666666666</v>
      </c>
      <c r="P37" s="207">
        <f t="shared" ref="P37:P44" si="20">O37</f>
        <v>186666.66666666666</v>
      </c>
      <c r="Q37" s="220">
        <f t="shared" ref="Q37:Q41" si="21">O37*$Q$3</f>
        <v>933333.33333333326</v>
      </c>
      <c r="R37" s="135"/>
      <c r="S37" s="135"/>
    </row>
    <row r="38" spans="3:20" ht="14.5" customHeight="1">
      <c r="C38" s="321"/>
      <c r="D38" s="162" t="s">
        <v>30</v>
      </c>
      <c r="E38" s="142" t="s">
        <v>5</v>
      </c>
      <c r="F38" s="163">
        <v>40</v>
      </c>
      <c r="G38" s="139" t="s">
        <v>12</v>
      </c>
      <c r="H38" s="103">
        <v>15200</v>
      </c>
      <c r="I38" s="103">
        <f t="shared" si="14"/>
        <v>608000</v>
      </c>
      <c r="J38" s="102">
        <v>15600</v>
      </c>
      <c r="K38" s="103">
        <f t="shared" si="16"/>
        <v>624000</v>
      </c>
      <c r="L38" s="110">
        <v>15900</v>
      </c>
      <c r="M38" s="103">
        <f t="shared" si="17"/>
        <v>636000</v>
      </c>
      <c r="N38" s="103">
        <f t="shared" si="18"/>
        <v>15566.666666666666</v>
      </c>
      <c r="O38" s="111">
        <f t="shared" si="19"/>
        <v>622666.66666666663</v>
      </c>
      <c r="P38" s="207">
        <f t="shared" si="20"/>
        <v>622666.66666666663</v>
      </c>
      <c r="Q38" s="220">
        <f t="shared" si="21"/>
        <v>3113333.333333333</v>
      </c>
    </row>
    <row r="39" spans="3:20" ht="14.5" customHeight="1">
      <c r="C39" s="321"/>
      <c r="D39" s="162" t="s">
        <v>31</v>
      </c>
      <c r="E39" s="142" t="s">
        <v>5</v>
      </c>
      <c r="F39" s="163">
        <v>40</v>
      </c>
      <c r="G39" s="139" t="s">
        <v>12</v>
      </c>
      <c r="H39" s="103">
        <v>7000</v>
      </c>
      <c r="I39" s="103">
        <f t="shared" si="14"/>
        <v>280000</v>
      </c>
      <c r="J39" s="102">
        <v>6500</v>
      </c>
      <c r="K39" s="103">
        <f t="shared" si="16"/>
        <v>260000</v>
      </c>
      <c r="L39" s="110">
        <v>6600</v>
      </c>
      <c r="M39" s="103">
        <f t="shared" si="17"/>
        <v>264000</v>
      </c>
      <c r="N39" s="103">
        <f t="shared" si="18"/>
        <v>6700</v>
      </c>
      <c r="O39" s="111">
        <f t="shared" si="19"/>
        <v>268000</v>
      </c>
      <c r="P39" s="207">
        <f t="shared" si="20"/>
        <v>268000</v>
      </c>
      <c r="Q39" s="220">
        <f t="shared" si="21"/>
        <v>1340000</v>
      </c>
    </row>
    <row r="40" spans="3:20" ht="14.5" customHeight="1">
      <c r="C40" s="321"/>
      <c r="D40" s="162" t="s">
        <v>32</v>
      </c>
      <c r="E40" s="142" t="s">
        <v>29</v>
      </c>
      <c r="F40" s="163">
        <v>40</v>
      </c>
      <c r="G40" s="139" t="s">
        <v>12</v>
      </c>
      <c r="H40" s="103">
        <v>29200</v>
      </c>
      <c r="I40" s="103">
        <f t="shared" si="14"/>
        <v>1168000</v>
      </c>
      <c r="J40" s="102">
        <v>29500</v>
      </c>
      <c r="K40" s="103">
        <f t="shared" si="16"/>
        <v>1180000</v>
      </c>
      <c r="L40" s="110">
        <v>29800</v>
      </c>
      <c r="M40" s="103">
        <f t="shared" si="17"/>
        <v>1192000</v>
      </c>
      <c r="N40" s="103">
        <f t="shared" si="18"/>
        <v>29500</v>
      </c>
      <c r="O40" s="111">
        <f t="shared" si="19"/>
        <v>1180000</v>
      </c>
      <c r="P40" s="207">
        <f t="shared" si="20"/>
        <v>1180000</v>
      </c>
      <c r="Q40" s="220">
        <f t="shared" si="21"/>
        <v>5900000</v>
      </c>
    </row>
    <row r="41" spans="3:20" ht="23.5" customHeight="1">
      <c r="C41" s="321"/>
      <c r="D41" s="179" t="s">
        <v>33</v>
      </c>
      <c r="E41" s="142" t="s">
        <v>5</v>
      </c>
      <c r="F41" s="163">
        <v>200</v>
      </c>
      <c r="G41" s="139" t="s">
        <v>12</v>
      </c>
      <c r="H41" s="103">
        <v>2900</v>
      </c>
      <c r="I41" s="103">
        <f t="shared" si="14"/>
        <v>580000</v>
      </c>
      <c r="J41" s="102">
        <v>2850</v>
      </c>
      <c r="K41" s="103">
        <f t="shared" si="16"/>
        <v>570000</v>
      </c>
      <c r="L41" s="110">
        <v>2800</v>
      </c>
      <c r="M41" s="103">
        <f t="shared" si="17"/>
        <v>560000</v>
      </c>
      <c r="N41" s="103">
        <f t="shared" si="18"/>
        <v>2850</v>
      </c>
      <c r="O41" s="111">
        <f t="shared" si="19"/>
        <v>570000</v>
      </c>
      <c r="P41" s="207">
        <f t="shared" si="20"/>
        <v>570000</v>
      </c>
      <c r="Q41" s="220">
        <f t="shared" si="21"/>
        <v>2850000</v>
      </c>
    </row>
    <row r="42" spans="3:20" ht="33.65" customHeight="1">
      <c r="C42" s="321"/>
      <c r="D42" s="179" t="s">
        <v>34</v>
      </c>
      <c r="E42" s="142" t="s">
        <v>5</v>
      </c>
      <c r="F42" s="163">
        <v>200</v>
      </c>
      <c r="G42" s="139" t="s">
        <v>35</v>
      </c>
      <c r="H42" s="103">
        <v>7500</v>
      </c>
      <c r="I42" s="103">
        <f t="shared" si="14"/>
        <v>1500000</v>
      </c>
      <c r="J42" s="102">
        <v>7200</v>
      </c>
      <c r="K42" s="103">
        <f t="shared" si="16"/>
        <v>1440000</v>
      </c>
      <c r="L42" s="110">
        <v>7800</v>
      </c>
      <c r="M42" s="103">
        <f t="shared" si="17"/>
        <v>1560000</v>
      </c>
      <c r="N42" s="103">
        <f t="shared" si="18"/>
        <v>7500</v>
      </c>
      <c r="O42" s="111">
        <f t="shared" si="19"/>
        <v>1500000</v>
      </c>
      <c r="P42" s="207">
        <v>0</v>
      </c>
      <c r="Q42" s="220">
        <f>O42*2</f>
        <v>3000000</v>
      </c>
    </row>
    <row r="43" spans="3:20" ht="19.5" customHeight="1">
      <c r="C43" s="321"/>
      <c r="D43" s="179" t="s">
        <v>36</v>
      </c>
      <c r="E43" s="142" t="s">
        <v>5</v>
      </c>
      <c r="F43" s="163">
        <v>6000</v>
      </c>
      <c r="G43" s="139" t="s">
        <v>12</v>
      </c>
      <c r="H43" s="103">
        <v>1100</v>
      </c>
      <c r="I43" s="103">
        <f t="shared" si="14"/>
        <v>6600000</v>
      </c>
      <c r="J43" s="102">
        <v>1500</v>
      </c>
      <c r="K43" s="103">
        <f t="shared" si="16"/>
        <v>9000000</v>
      </c>
      <c r="L43" s="110">
        <v>1700</v>
      </c>
      <c r="M43" s="103">
        <f t="shared" si="17"/>
        <v>10200000</v>
      </c>
      <c r="N43" s="103">
        <f t="shared" si="18"/>
        <v>1433.3333333333333</v>
      </c>
      <c r="O43" s="111">
        <f t="shared" si="19"/>
        <v>8600000</v>
      </c>
      <c r="P43" s="207">
        <f t="shared" si="20"/>
        <v>8600000</v>
      </c>
      <c r="Q43" s="220">
        <f>O43*$Q$3</f>
        <v>43000000</v>
      </c>
    </row>
    <row r="44" spans="3:20" ht="20.149999999999999" customHeight="1" thickBot="1">
      <c r="C44" s="321"/>
      <c r="D44" s="179" t="s">
        <v>37</v>
      </c>
      <c r="E44" s="180" t="s">
        <v>5</v>
      </c>
      <c r="F44" s="181">
        <v>6000</v>
      </c>
      <c r="G44" s="182" t="s">
        <v>12</v>
      </c>
      <c r="H44" s="104">
        <v>1200</v>
      </c>
      <c r="I44" s="104">
        <f t="shared" si="14"/>
        <v>7200000</v>
      </c>
      <c r="J44" s="105">
        <v>1900</v>
      </c>
      <c r="K44" s="104">
        <f t="shared" si="16"/>
        <v>11400000</v>
      </c>
      <c r="L44" s="128">
        <v>1500</v>
      </c>
      <c r="M44" s="104">
        <f t="shared" si="17"/>
        <v>9000000</v>
      </c>
      <c r="N44" s="104">
        <f t="shared" si="18"/>
        <v>1533.3333333333333</v>
      </c>
      <c r="O44" s="108">
        <f t="shared" si="19"/>
        <v>9200000</v>
      </c>
      <c r="P44" s="207">
        <f t="shared" si="20"/>
        <v>9200000</v>
      </c>
      <c r="Q44" s="220">
        <f>O44*$Q$3</f>
        <v>46000000</v>
      </c>
    </row>
    <row r="45" spans="3:20" ht="28.5" customHeight="1" thickBot="1">
      <c r="C45" s="196" t="s">
        <v>44</v>
      </c>
      <c r="D45" s="278"/>
      <c r="E45" s="279"/>
      <c r="F45" s="280"/>
      <c r="G45" s="279"/>
      <c r="H45" s="281">
        <f>SUM(H36:H44)</f>
        <v>74200</v>
      </c>
      <c r="I45" s="282">
        <f t="shared" ref="I45:O45" si="22">SUM(I36:I44)</f>
        <v>21726000</v>
      </c>
      <c r="J45" s="282">
        <f t="shared" si="22"/>
        <v>74930</v>
      </c>
      <c r="K45" s="282">
        <f t="shared" si="22"/>
        <v>28738000</v>
      </c>
      <c r="L45" s="282">
        <f t="shared" si="22"/>
        <v>76100</v>
      </c>
      <c r="M45" s="282">
        <f t="shared" si="22"/>
        <v>27798000</v>
      </c>
      <c r="N45" s="283">
        <f t="shared" si="22"/>
        <v>75076.666666666657</v>
      </c>
      <c r="O45" s="283">
        <f t="shared" si="22"/>
        <v>26087333.333333332</v>
      </c>
      <c r="P45" s="208">
        <f>SUM(P36:P44)</f>
        <v>24587333.333333332</v>
      </c>
      <c r="Q45" s="221">
        <f>SUM(Q36:Q44)</f>
        <v>125936666.66666666</v>
      </c>
    </row>
    <row r="46" spans="3:20" ht="74.150000000000006" customHeight="1" thickBot="1">
      <c r="C46" s="178" t="s">
        <v>219</v>
      </c>
      <c r="D46" s="165" t="s">
        <v>39</v>
      </c>
      <c r="E46" s="146" t="s">
        <v>5</v>
      </c>
      <c r="F46" s="166">
        <v>200</v>
      </c>
      <c r="G46" s="146" t="s">
        <v>12</v>
      </c>
      <c r="H46" s="103">
        <v>19200</v>
      </c>
      <c r="I46" s="103">
        <f t="shared" ref="I46:I57" si="23">F46*H46</f>
        <v>3840000</v>
      </c>
      <c r="J46" s="103">
        <v>19500</v>
      </c>
      <c r="K46" s="103">
        <f>+J46*F46</f>
        <v>3900000</v>
      </c>
      <c r="L46" s="103">
        <v>19100</v>
      </c>
      <c r="M46" s="103">
        <f>+L46*F46</f>
        <v>3820000</v>
      </c>
      <c r="N46" s="103">
        <v>19266.099999999999</v>
      </c>
      <c r="O46" s="103">
        <f>+N46*F46</f>
        <v>3853219.9999999995</v>
      </c>
      <c r="P46" s="209">
        <f>O46</f>
        <v>3853219.9999999995</v>
      </c>
      <c r="Q46" s="222">
        <f>O46*$Q$3</f>
        <v>19266099.999999996</v>
      </c>
      <c r="T46" s="157"/>
    </row>
    <row r="47" spans="3:20" s="184" customFormat="1" ht="18" customHeight="1" thickBot="1">
      <c r="C47" s="324" t="s">
        <v>49</v>
      </c>
      <c r="D47" s="326"/>
      <c r="E47" s="326"/>
      <c r="F47" s="326"/>
      <c r="G47" s="326"/>
      <c r="H47" s="284">
        <f>SUM(H46)</f>
        <v>19200</v>
      </c>
      <c r="I47" s="285">
        <f t="shared" ref="I47:O47" si="24">SUM(I46)</f>
        <v>3840000</v>
      </c>
      <c r="J47" s="285">
        <f t="shared" si="24"/>
        <v>19500</v>
      </c>
      <c r="K47" s="285">
        <f t="shared" si="24"/>
        <v>3900000</v>
      </c>
      <c r="L47" s="285">
        <f t="shared" si="24"/>
        <v>19100</v>
      </c>
      <c r="M47" s="286">
        <f t="shared" si="24"/>
        <v>3820000</v>
      </c>
      <c r="N47" s="287">
        <f t="shared" si="24"/>
        <v>19266.099999999999</v>
      </c>
      <c r="O47" s="288">
        <f t="shared" si="24"/>
        <v>3853219.9999999995</v>
      </c>
      <c r="P47" s="210">
        <f>SUM(P46)</f>
        <v>3853219.9999999995</v>
      </c>
      <c r="Q47" s="223">
        <f>SUM(Q46)</f>
        <v>19266099.999999996</v>
      </c>
    </row>
    <row r="48" spans="3:20" s="184" customFormat="1" ht="57.65" customHeight="1">
      <c r="C48" s="322" t="s">
        <v>220</v>
      </c>
      <c r="D48" s="292" t="s">
        <v>97</v>
      </c>
      <c r="E48" s="255" t="s">
        <v>0</v>
      </c>
      <c r="F48" s="255" t="s">
        <v>1</v>
      </c>
      <c r="G48" s="255" t="s">
        <v>2</v>
      </c>
      <c r="H48" s="253" t="s">
        <v>3</v>
      </c>
      <c r="I48" s="254" t="s">
        <v>47</v>
      </c>
      <c r="J48" s="253" t="s">
        <v>3</v>
      </c>
      <c r="K48" s="253" t="s">
        <v>47</v>
      </c>
      <c r="L48" s="253" t="s">
        <v>3</v>
      </c>
      <c r="M48" s="253" t="s">
        <v>47</v>
      </c>
      <c r="N48" s="255" t="s">
        <v>3</v>
      </c>
      <c r="O48" s="256" t="s">
        <v>47</v>
      </c>
      <c r="P48" s="211" t="s">
        <v>205</v>
      </c>
      <c r="Q48" s="224" t="s">
        <v>182</v>
      </c>
    </row>
    <row r="49" spans="3:17" s="184" customFormat="1" ht="24" customHeight="1">
      <c r="C49" s="322"/>
      <c r="D49" s="179" t="s">
        <v>40</v>
      </c>
      <c r="E49" s="139" t="s">
        <v>5</v>
      </c>
      <c r="F49" s="163">
        <v>2</v>
      </c>
      <c r="G49" s="139" t="s">
        <v>12</v>
      </c>
      <c r="H49" s="103">
        <v>7800000</v>
      </c>
      <c r="I49" s="103">
        <f t="shared" si="23"/>
        <v>15600000</v>
      </c>
      <c r="J49" s="103">
        <v>7500000</v>
      </c>
      <c r="K49" s="103">
        <f>+J49*F49</f>
        <v>15000000</v>
      </c>
      <c r="L49" s="103">
        <v>7200000</v>
      </c>
      <c r="M49" s="103">
        <f>+L49*F49</f>
        <v>14400000</v>
      </c>
      <c r="N49" s="103">
        <f>+AVERAGE(H49,J49,L49)</f>
        <v>7500000</v>
      </c>
      <c r="O49" s="103">
        <f>+AVERAGE(I49,K49,M49)</f>
        <v>15000000</v>
      </c>
      <c r="P49" s="212">
        <f>O49</f>
        <v>15000000</v>
      </c>
      <c r="Q49" s="217">
        <f>O49*$Q$3</f>
        <v>75000000</v>
      </c>
    </row>
    <row r="50" spans="3:17" s="184" customFormat="1" ht="21" customHeight="1">
      <c r="C50" s="323"/>
      <c r="D50" s="179" t="s">
        <v>41</v>
      </c>
      <c r="E50" s="139" t="s">
        <v>5</v>
      </c>
      <c r="F50" s="163">
        <v>1</v>
      </c>
      <c r="G50" s="139" t="s">
        <v>12</v>
      </c>
      <c r="H50" s="103">
        <v>6200000</v>
      </c>
      <c r="I50" s="103">
        <f t="shared" si="23"/>
        <v>6200000</v>
      </c>
      <c r="J50" s="103">
        <v>6500000</v>
      </c>
      <c r="K50" s="103">
        <f>+J50*F50</f>
        <v>6500000</v>
      </c>
      <c r="L50" s="103">
        <v>6800000</v>
      </c>
      <c r="M50" s="103">
        <f>+L50*F50</f>
        <v>6800000</v>
      </c>
      <c r="N50" s="103">
        <v>6499999</v>
      </c>
      <c r="O50" s="103">
        <v>6499999</v>
      </c>
      <c r="P50" s="212">
        <f>O50</f>
        <v>6499999</v>
      </c>
      <c r="Q50" s="217">
        <f>O50*$Q$3</f>
        <v>32499995</v>
      </c>
    </row>
    <row r="51" spans="3:17" ht="13">
      <c r="C51" s="242" t="s">
        <v>45</v>
      </c>
      <c r="D51" s="242"/>
      <c r="E51" s="139"/>
      <c r="F51" s="257"/>
      <c r="G51" s="242"/>
      <c r="H51" s="258">
        <f>SUM(H49:H50)</f>
        <v>14000000</v>
      </c>
      <c r="I51" s="259">
        <f>SUM(I49:I50)</f>
        <v>21800000</v>
      </c>
      <c r="J51" s="195">
        <f>SUM(J49:J50)</f>
        <v>14000000</v>
      </c>
      <c r="K51" s="195">
        <f>SUM(K49:K50)</f>
        <v>21500000</v>
      </c>
      <c r="L51" s="195">
        <f t="shared" ref="L51:O51" si="25">SUM(L49:L50)</f>
        <v>14000000</v>
      </c>
      <c r="M51" s="195">
        <f t="shared" si="25"/>
        <v>21200000</v>
      </c>
      <c r="N51" s="195">
        <f t="shared" si="25"/>
        <v>13999999</v>
      </c>
      <c r="O51" s="195">
        <f t="shared" si="25"/>
        <v>21499999</v>
      </c>
      <c r="P51" s="260">
        <f>SUM(P49:P50)</f>
        <v>21499999</v>
      </c>
      <c r="Q51" s="261">
        <f>SUM(Q49:Q50)</f>
        <v>107499995</v>
      </c>
    </row>
    <row r="52" spans="3:17" ht="31.5">
      <c r="C52" s="324" t="s">
        <v>222</v>
      </c>
      <c r="D52" s="157" t="s">
        <v>97</v>
      </c>
      <c r="E52" s="157" t="s">
        <v>0</v>
      </c>
      <c r="F52" s="157" t="s">
        <v>1</v>
      </c>
      <c r="G52" s="157" t="s">
        <v>2</v>
      </c>
      <c r="H52" s="157" t="s">
        <v>3</v>
      </c>
      <c r="I52" s="157" t="s">
        <v>47</v>
      </c>
      <c r="J52" s="157" t="s">
        <v>3</v>
      </c>
      <c r="K52" s="157" t="s">
        <v>47</v>
      </c>
      <c r="L52" s="157" t="s">
        <v>3</v>
      </c>
      <c r="M52" s="157" t="s">
        <v>47</v>
      </c>
      <c r="N52" s="157" t="s">
        <v>3</v>
      </c>
      <c r="O52" s="157" t="s">
        <v>47</v>
      </c>
      <c r="P52" s="198" t="s">
        <v>205</v>
      </c>
      <c r="Q52" s="216" t="s">
        <v>182</v>
      </c>
    </row>
    <row r="53" spans="3:17" ht="34.5" customHeight="1">
      <c r="C53" s="325"/>
      <c r="D53" s="241" t="s">
        <v>52</v>
      </c>
      <c r="E53" s="161" t="s">
        <v>5</v>
      </c>
      <c r="F53" s="185">
        <v>100</v>
      </c>
      <c r="G53" s="161" t="s">
        <v>38</v>
      </c>
      <c r="H53" s="107">
        <v>45000</v>
      </c>
      <c r="I53" s="107">
        <f t="shared" si="23"/>
        <v>4500000</v>
      </c>
      <c r="J53" s="107">
        <v>42500</v>
      </c>
      <c r="K53" s="107">
        <f>+J53*F53</f>
        <v>4250000</v>
      </c>
      <c r="L53" s="100">
        <v>43000</v>
      </c>
      <c r="M53" s="107">
        <f>+L53*F53</f>
        <v>4300000</v>
      </c>
      <c r="N53" s="107">
        <f>+AVERAGE(H53,J53,L53)</f>
        <v>43500</v>
      </c>
      <c r="O53" s="109">
        <f>+AVERAGE(I53,K53,M53)</f>
        <v>4350000</v>
      </c>
      <c r="P53" s="213">
        <v>0</v>
      </c>
      <c r="Q53" s="225">
        <f>O53</f>
        <v>4350000</v>
      </c>
    </row>
    <row r="54" spans="3:17" ht="22" customHeight="1" thickBot="1">
      <c r="C54" s="325"/>
      <c r="D54" s="186" t="s">
        <v>42</v>
      </c>
      <c r="E54" s="139" t="s">
        <v>5</v>
      </c>
      <c r="F54" s="187">
        <v>100</v>
      </c>
      <c r="G54" s="161" t="s">
        <v>38</v>
      </c>
      <c r="H54" s="103">
        <v>78000</v>
      </c>
      <c r="I54" s="103">
        <f t="shared" si="23"/>
        <v>7800000</v>
      </c>
      <c r="J54" s="103">
        <v>75000</v>
      </c>
      <c r="K54" s="103">
        <f t="shared" ref="K54:K57" si="26">+J54*F54</f>
        <v>7500000</v>
      </c>
      <c r="L54" s="102">
        <v>72000</v>
      </c>
      <c r="M54" s="103">
        <f t="shared" ref="M54:M57" si="27">+L54*F54</f>
        <v>7200000</v>
      </c>
      <c r="N54" s="103">
        <f t="shared" ref="N54:N57" si="28">+AVERAGE(H54,J54,L54)</f>
        <v>75000</v>
      </c>
      <c r="O54" s="111">
        <f t="shared" ref="O54:O57" si="29">+AVERAGE(I54,K54,M54)</f>
        <v>7500000</v>
      </c>
      <c r="P54" s="207">
        <v>0</v>
      </c>
      <c r="Q54" s="225">
        <f t="shared" ref="Q54:Q57" si="30">O54</f>
        <v>7500000</v>
      </c>
    </row>
    <row r="55" spans="3:17" ht="24.65" customHeight="1" thickBot="1">
      <c r="C55" s="325"/>
      <c r="D55" s="186" t="s">
        <v>53</v>
      </c>
      <c r="E55" s="139" t="s">
        <v>29</v>
      </c>
      <c r="F55" s="187">
        <v>100</v>
      </c>
      <c r="G55" s="161" t="s">
        <v>38</v>
      </c>
      <c r="H55" s="103">
        <v>29800</v>
      </c>
      <c r="I55" s="103">
        <f t="shared" si="23"/>
        <v>2980000</v>
      </c>
      <c r="J55" s="103">
        <v>32500</v>
      </c>
      <c r="K55" s="103">
        <f t="shared" si="26"/>
        <v>3250000</v>
      </c>
      <c r="L55" s="102">
        <v>28900</v>
      </c>
      <c r="M55" s="103">
        <f t="shared" si="27"/>
        <v>2890000</v>
      </c>
      <c r="N55" s="103">
        <f t="shared" si="28"/>
        <v>30400</v>
      </c>
      <c r="O55" s="111">
        <f t="shared" si="29"/>
        <v>3040000</v>
      </c>
      <c r="P55" s="207">
        <v>0</v>
      </c>
      <c r="Q55" s="225">
        <f t="shared" si="30"/>
        <v>3040000</v>
      </c>
    </row>
    <row r="56" spans="3:17" ht="26.15" customHeight="1" thickBot="1">
      <c r="C56" s="325"/>
      <c r="D56" s="186" t="s">
        <v>43</v>
      </c>
      <c r="E56" s="139" t="s">
        <v>5</v>
      </c>
      <c r="F56" s="187">
        <v>50</v>
      </c>
      <c r="G56" s="161" t="s">
        <v>38</v>
      </c>
      <c r="H56" s="104">
        <v>15800</v>
      </c>
      <c r="I56" s="103">
        <f t="shared" si="23"/>
        <v>790000</v>
      </c>
      <c r="J56" s="103">
        <v>16800</v>
      </c>
      <c r="K56" s="103">
        <f t="shared" si="26"/>
        <v>840000</v>
      </c>
      <c r="L56" s="188">
        <v>18000</v>
      </c>
      <c r="M56" s="103">
        <f t="shared" si="27"/>
        <v>900000</v>
      </c>
      <c r="N56" s="103">
        <f t="shared" si="28"/>
        <v>16866.666666666668</v>
      </c>
      <c r="O56" s="111">
        <f t="shared" si="29"/>
        <v>843333.33333333337</v>
      </c>
      <c r="P56" s="207">
        <v>0</v>
      </c>
      <c r="Q56" s="225">
        <f t="shared" si="30"/>
        <v>843333.33333333337</v>
      </c>
    </row>
    <row r="57" spans="3:17" ht="154" customHeight="1">
      <c r="C57" s="325"/>
      <c r="D57" s="189" t="s">
        <v>63</v>
      </c>
      <c r="E57" s="146" t="s">
        <v>48</v>
      </c>
      <c r="F57" s="190">
        <v>200</v>
      </c>
      <c r="G57" s="183" t="s">
        <v>38</v>
      </c>
      <c r="H57" s="104">
        <v>85000</v>
      </c>
      <c r="I57" s="104">
        <f t="shared" si="23"/>
        <v>17000000</v>
      </c>
      <c r="J57" s="104">
        <v>78000</v>
      </c>
      <c r="K57" s="104">
        <f t="shared" si="26"/>
        <v>15600000</v>
      </c>
      <c r="L57" s="105">
        <v>110000</v>
      </c>
      <c r="M57" s="104">
        <f t="shared" si="27"/>
        <v>22000000</v>
      </c>
      <c r="N57" s="104">
        <f t="shared" si="28"/>
        <v>91000</v>
      </c>
      <c r="O57" s="108">
        <f t="shared" si="29"/>
        <v>18200000</v>
      </c>
      <c r="P57" s="209">
        <v>0</v>
      </c>
      <c r="Q57" s="225">
        <f t="shared" si="30"/>
        <v>18200000</v>
      </c>
    </row>
    <row r="58" spans="3:17" ht="24.65" customHeight="1">
      <c r="C58" s="262" t="s">
        <v>65</v>
      </c>
      <c r="D58" s="265"/>
      <c r="E58" s="265"/>
      <c r="F58" s="266"/>
      <c r="G58" s="265"/>
      <c r="H58" s="265">
        <f>SUM(H53:H57)</f>
        <v>253600</v>
      </c>
      <c r="I58" s="263">
        <f>SUM(I53:I57)</f>
        <v>33070000</v>
      </c>
      <c r="J58" s="195">
        <f>SUM(J53:J57)</f>
        <v>244800</v>
      </c>
      <c r="K58" s="263">
        <f t="shared" ref="K58:O58" si="31">SUM(K53:K57)</f>
        <v>31440000</v>
      </c>
      <c r="L58" s="263">
        <f t="shared" si="31"/>
        <v>271900</v>
      </c>
      <c r="M58" s="263">
        <f t="shared" si="31"/>
        <v>37290000</v>
      </c>
      <c r="N58" s="263">
        <f t="shared" si="31"/>
        <v>256766.66666666666</v>
      </c>
      <c r="O58" s="263">
        <f t="shared" si="31"/>
        <v>33933333.333333336</v>
      </c>
      <c r="P58" s="264">
        <f>SUM(P53:P57)</f>
        <v>0</v>
      </c>
      <c r="Q58" s="261">
        <f>SUM(Q53:Q57)</f>
        <v>33933333.333333336</v>
      </c>
    </row>
    <row r="59" spans="3:17" ht="48" customHeight="1">
      <c r="C59" s="312" t="s">
        <v>221</v>
      </c>
      <c r="D59" s="273" t="s">
        <v>97</v>
      </c>
      <c r="E59" s="273" t="s">
        <v>0</v>
      </c>
      <c r="F59" s="273" t="s">
        <v>1</v>
      </c>
      <c r="G59" s="273" t="s">
        <v>2</v>
      </c>
      <c r="H59" s="273" t="s">
        <v>3</v>
      </c>
      <c r="I59" s="273" t="s">
        <v>47</v>
      </c>
      <c r="J59" s="273" t="s">
        <v>3</v>
      </c>
      <c r="K59" s="273" t="s">
        <v>47</v>
      </c>
      <c r="L59" s="273" t="s">
        <v>3</v>
      </c>
      <c r="M59" s="273" t="s">
        <v>47</v>
      </c>
      <c r="N59" s="273" t="s">
        <v>3</v>
      </c>
      <c r="O59" s="273" t="s">
        <v>207</v>
      </c>
      <c r="P59" s="198" t="s">
        <v>205</v>
      </c>
      <c r="Q59" s="216" t="s">
        <v>182</v>
      </c>
    </row>
    <row r="60" spans="3:17" ht="238" customHeight="1" thickBot="1">
      <c r="C60" s="313"/>
      <c r="D60" s="191" t="s">
        <v>62</v>
      </c>
      <c r="E60" s="161" t="s">
        <v>5</v>
      </c>
      <c r="F60" s="129">
        <v>1</v>
      </c>
      <c r="G60" s="161" t="s">
        <v>206</v>
      </c>
      <c r="H60" s="109">
        <v>1600000</v>
      </c>
      <c r="I60" s="109">
        <f t="shared" ref="I60:I61" si="32">+H60*F60</f>
        <v>1600000</v>
      </c>
      <c r="J60" s="100">
        <v>1700000</v>
      </c>
      <c r="K60" s="107">
        <f>+J60*F60</f>
        <v>1700000</v>
      </c>
      <c r="L60" s="100">
        <v>1200000</v>
      </c>
      <c r="M60" s="107">
        <f>+L60*F60</f>
        <v>1200000</v>
      </c>
      <c r="N60" s="109">
        <f>+AVERAGE(H60,J60,L60)</f>
        <v>1500000</v>
      </c>
      <c r="O60" s="109">
        <f>N60</f>
        <v>1500000</v>
      </c>
      <c r="P60" s="213">
        <v>0</v>
      </c>
      <c r="Q60" s="225">
        <v>2999999.52</v>
      </c>
    </row>
    <row r="61" spans="3:17" ht="161.15" customHeight="1" thickBot="1">
      <c r="C61" s="313"/>
      <c r="D61" s="189" t="s">
        <v>61</v>
      </c>
      <c r="E61" s="103" t="s">
        <v>5</v>
      </c>
      <c r="F61" s="130">
        <v>40</v>
      </c>
      <c r="G61" s="183" t="s">
        <v>206</v>
      </c>
      <c r="H61" s="108">
        <v>5900</v>
      </c>
      <c r="I61" s="117">
        <f t="shared" si="32"/>
        <v>236000</v>
      </c>
      <c r="J61" s="105">
        <v>5800</v>
      </c>
      <c r="K61" s="104">
        <f>J61*F61</f>
        <v>232000</v>
      </c>
      <c r="L61" s="105">
        <v>5200</v>
      </c>
      <c r="M61" s="104">
        <f>+L61*F61</f>
        <v>208000</v>
      </c>
      <c r="N61" s="103">
        <f>+AVERAGE(H61,J61,L61)</f>
        <v>5633.333333333333</v>
      </c>
      <c r="O61" s="108">
        <f>+AVERAGE(I61,K61,M61)</f>
        <v>225333.33333333334</v>
      </c>
      <c r="P61" s="209">
        <v>0</v>
      </c>
      <c r="Q61" s="226">
        <v>450666.66666666663</v>
      </c>
    </row>
    <row r="62" spans="3:17" ht="45.65" customHeight="1" thickBot="1">
      <c r="C62" s="267" t="s">
        <v>46</v>
      </c>
      <c r="D62" s="192"/>
      <c r="E62" s="193"/>
      <c r="F62" s="194"/>
      <c r="G62" s="192"/>
      <c r="H62" s="169">
        <f>SUM(H60:H61)</f>
        <v>1605900</v>
      </c>
      <c r="I62" s="169">
        <f>SUM(I60:I61)</f>
        <v>1836000</v>
      </c>
      <c r="J62" s="177">
        <f>SUM(J60:J61)</f>
        <v>1705800</v>
      </c>
      <c r="K62" s="177">
        <f t="shared" ref="K62:O62" si="33">SUM(K60:K61)</f>
        <v>1932000</v>
      </c>
      <c r="L62" s="177">
        <f t="shared" si="33"/>
        <v>1205200</v>
      </c>
      <c r="M62" s="177">
        <f t="shared" si="33"/>
        <v>1408000</v>
      </c>
      <c r="N62" s="195">
        <f t="shared" si="33"/>
        <v>1505633.3333333333</v>
      </c>
      <c r="O62" s="171">
        <f t="shared" si="33"/>
        <v>1725333.3333333333</v>
      </c>
      <c r="P62" s="228">
        <v>0</v>
      </c>
      <c r="Q62" s="219">
        <f>SUM(Q60:Q61)</f>
        <v>3450666.1866666665</v>
      </c>
    </row>
    <row r="63" spans="3:17" ht="28.5" customHeight="1" thickBot="1">
      <c r="C63" s="308" t="s">
        <v>192</v>
      </c>
      <c r="D63" s="309"/>
      <c r="E63" s="309"/>
      <c r="F63" s="309"/>
      <c r="G63" s="309"/>
      <c r="H63" s="309"/>
      <c r="I63" s="309"/>
      <c r="J63" s="309"/>
      <c r="K63" s="309"/>
      <c r="L63" s="309"/>
      <c r="M63" s="309"/>
      <c r="N63" s="309"/>
      <c r="O63" s="309"/>
      <c r="P63" s="229">
        <f>P10+P34+P45+P47+P51</f>
        <v>392473786.33333331</v>
      </c>
      <c r="Q63" s="227">
        <v>2005299564.22</v>
      </c>
    </row>
    <row r="64" spans="3:17">
      <c r="P64" s="2"/>
      <c r="Q64" s="156"/>
    </row>
    <row r="65" spans="3:17">
      <c r="P65" s="2"/>
      <c r="Q65" s="156"/>
    </row>
    <row r="66" spans="3:17">
      <c r="P66" s="2"/>
      <c r="Q66" s="156"/>
    </row>
    <row r="67" spans="3:17" ht="23.5" customHeight="1">
      <c r="C67" s="314" t="s">
        <v>193</v>
      </c>
      <c r="D67" s="315"/>
      <c r="E67" s="316"/>
      <c r="F67" s="306"/>
      <c r="G67" s="307"/>
      <c r="H67" s="307"/>
      <c r="I67" s="307"/>
      <c r="J67" s="307"/>
      <c r="K67" s="307"/>
      <c r="P67" s="2"/>
      <c r="Q67" s="156"/>
    </row>
    <row r="68" spans="3:17" ht="23.5" customHeight="1">
      <c r="C68" s="293"/>
      <c r="D68" s="230" t="s">
        <v>223</v>
      </c>
      <c r="E68" s="122" t="s">
        <v>208</v>
      </c>
      <c r="F68" s="231"/>
      <c r="G68" s="232"/>
      <c r="H68" s="232"/>
      <c r="I68" s="232"/>
      <c r="J68" s="232"/>
      <c r="K68" s="232"/>
      <c r="P68" s="2"/>
      <c r="Q68" s="156"/>
    </row>
    <row r="69" spans="3:17" ht="14">
      <c r="C69" s="119" t="s">
        <v>185</v>
      </c>
      <c r="D69" s="237">
        <f>'TALENTO HUMANO'!O19</f>
        <v>172393380.86956522</v>
      </c>
      <c r="E69" s="234">
        <f>'TALENTO HUMANO'!L19</f>
        <v>992543788.04347825</v>
      </c>
      <c r="F69" s="233"/>
      <c r="P69" s="2"/>
      <c r="Q69" s="156"/>
    </row>
    <row r="70" spans="3:17" ht="65">
      <c r="C70" s="289" t="s">
        <v>232</v>
      </c>
      <c r="D70" s="237">
        <v>0</v>
      </c>
      <c r="E70" s="234">
        <v>0</v>
      </c>
      <c r="F70" s="295"/>
      <c r="P70" s="2"/>
      <c r="Q70" s="156"/>
    </row>
    <row r="71" spans="3:17">
      <c r="C71" s="118" t="s">
        <v>183</v>
      </c>
      <c r="D71" s="236">
        <f>P10</f>
        <v>257200000</v>
      </c>
      <c r="E71" s="120">
        <f>Q10</f>
        <v>1286000000</v>
      </c>
      <c r="P71" s="2"/>
      <c r="Q71" s="156"/>
    </row>
    <row r="72" spans="3:17">
      <c r="C72" s="118" t="s">
        <v>186</v>
      </c>
      <c r="D72" s="236">
        <f>P30</f>
        <v>0</v>
      </c>
      <c r="E72" s="120">
        <f>Q30</f>
        <v>2546633.333333333</v>
      </c>
      <c r="P72" s="2"/>
      <c r="Q72" s="156"/>
    </row>
    <row r="73" spans="3:17">
      <c r="C73" s="118" t="s">
        <v>187</v>
      </c>
      <c r="D73" s="236">
        <f>P34</f>
        <v>85333234</v>
      </c>
      <c r="E73" s="120">
        <f>Q34</f>
        <v>426666170</v>
      </c>
      <c r="P73" s="2"/>
      <c r="Q73" s="156"/>
    </row>
    <row r="74" spans="3:17">
      <c r="C74" s="118" t="s">
        <v>188</v>
      </c>
      <c r="D74" s="236">
        <f>P45</f>
        <v>24587333.333333332</v>
      </c>
      <c r="E74" s="120">
        <f>Q45</f>
        <v>125936666.66666666</v>
      </c>
      <c r="P74" s="2"/>
      <c r="Q74" s="156"/>
    </row>
    <row r="75" spans="3:17" ht="25">
      <c r="C75" s="297" t="s">
        <v>189</v>
      </c>
      <c r="D75" s="236">
        <f>P47</f>
        <v>3853219.9999999995</v>
      </c>
      <c r="E75" s="120">
        <f>Q47</f>
        <v>19266099.999999996</v>
      </c>
      <c r="P75" s="2"/>
      <c r="Q75" s="156"/>
    </row>
    <row r="76" spans="3:17">
      <c r="C76" s="118" t="s">
        <v>190</v>
      </c>
      <c r="D76" s="236">
        <f>P51</f>
        <v>21499999</v>
      </c>
      <c r="E76" s="120">
        <f>Q51</f>
        <v>107499995</v>
      </c>
      <c r="P76" s="2"/>
      <c r="Q76" s="156"/>
    </row>
    <row r="77" spans="3:17">
      <c r="C77" s="118" t="s">
        <v>226</v>
      </c>
      <c r="D77" s="236">
        <f>P58</f>
        <v>0</v>
      </c>
      <c r="E77" s="120">
        <f>Q58</f>
        <v>33933333.333333336</v>
      </c>
      <c r="P77" s="2"/>
      <c r="Q77" s="156"/>
    </row>
    <row r="78" spans="3:17">
      <c r="C78" s="118" t="s">
        <v>191</v>
      </c>
      <c r="D78" s="236">
        <f>P62</f>
        <v>0</v>
      </c>
      <c r="E78" s="120">
        <f>Q62</f>
        <v>3450666.1866666665</v>
      </c>
      <c r="P78" s="2"/>
      <c r="Q78" s="156"/>
    </row>
    <row r="79" spans="3:17" ht="13">
      <c r="C79" s="122" t="s">
        <v>194</v>
      </c>
      <c r="D79" s="195">
        <f>SUM(D71:D78)</f>
        <v>392473786.33333331</v>
      </c>
      <c r="E79" s="123">
        <f>SUM(E71:E78)</f>
        <v>2005299564.52</v>
      </c>
      <c r="F79" s="135"/>
      <c r="P79" s="2"/>
      <c r="Q79" s="156"/>
    </row>
    <row r="80" spans="3:17" ht="26">
      <c r="C80" s="124" t="s">
        <v>196</v>
      </c>
      <c r="D80" s="195">
        <f>D69+D79</f>
        <v>564867167.2028985</v>
      </c>
      <c r="E80" s="125">
        <f>E69+E70+E79</f>
        <v>2997843352.5634785</v>
      </c>
      <c r="G80" s="135"/>
      <c r="P80" s="2"/>
      <c r="Q80" s="156"/>
    </row>
    <row r="81" spans="3:17" ht="40.5" customHeight="1">
      <c r="C81" s="121" t="s">
        <v>195</v>
      </c>
      <c r="D81" s="195">
        <f>D80*10%</f>
        <v>56486716.720289856</v>
      </c>
      <c r="E81" s="123">
        <f>E80*10%</f>
        <v>299784335.25634784</v>
      </c>
      <c r="P81" s="2"/>
      <c r="Q81" s="156"/>
    </row>
    <row r="82" spans="3:17" ht="39">
      <c r="C82" s="124" t="s">
        <v>197</v>
      </c>
      <c r="D82" s="195">
        <f>SUM(D80:D81)</f>
        <v>621353883.92318833</v>
      </c>
      <c r="E82" s="125">
        <f>SUM(E80:E81)</f>
        <v>3297627687.8198261</v>
      </c>
      <c r="P82" s="2"/>
      <c r="Q82" s="156"/>
    </row>
    <row r="83" spans="3:17" ht="14.5">
      <c r="C83" s="339" t="s">
        <v>224</v>
      </c>
      <c r="D83" s="325"/>
      <c r="E83" s="291">
        <f>D82+E82</f>
        <v>3918981571.7430143</v>
      </c>
      <c r="F83" s="290"/>
      <c r="G83" s="135"/>
      <c r="P83" s="2"/>
      <c r="Q83" s="156"/>
    </row>
    <row r="84" spans="3:17" ht="14.4" customHeight="1">
      <c r="C84" s="339" t="s">
        <v>235</v>
      </c>
      <c r="D84" s="339"/>
      <c r="E84" s="291">
        <v>3949524218.9817972</v>
      </c>
      <c r="F84" s="290"/>
      <c r="P84" s="2"/>
      <c r="Q84" s="156"/>
    </row>
    <row r="85" spans="3:17" ht="13">
      <c r="C85" s="340" t="s">
        <v>236</v>
      </c>
      <c r="D85" s="340"/>
      <c r="E85" s="236">
        <f>+E84-E83</f>
        <v>30542647.238782883</v>
      </c>
      <c r="P85" s="2"/>
      <c r="Q85" s="156"/>
    </row>
    <row r="86" spans="3:17">
      <c r="C86" s="341" t="s">
        <v>230</v>
      </c>
      <c r="D86" s="342"/>
      <c r="E86" s="342"/>
      <c r="F86" s="342"/>
      <c r="G86" s="342"/>
      <c r="H86" s="342"/>
      <c r="I86" s="342"/>
      <c r="J86" s="343"/>
      <c r="P86" s="2"/>
      <c r="Q86" s="156"/>
    </row>
    <row r="87" spans="3:17" ht="23" customHeight="1">
      <c r="C87" s="344"/>
      <c r="D87" s="345"/>
      <c r="E87" s="345"/>
      <c r="F87" s="345"/>
      <c r="G87" s="345"/>
      <c r="H87" s="345"/>
      <c r="I87" s="345"/>
      <c r="J87" s="346"/>
      <c r="P87" s="2"/>
      <c r="Q87" s="156"/>
    </row>
    <row r="88" spans="3:17">
      <c r="P88" s="2"/>
      <c r="Q88" s="156"/>
    </row>
    <row r="89" spans="3:17">
      <c r="C89" s="347" t="s">
        <v>231</v>
      </c>
      <c r="D89" s="348"/>
      <c r="E89" s="348"/>
      <c r="F89" s="348"/>
      <c r="G89" s="348"/>
      <c r="H89" s="348"/>
      <c r="I89" s="348"/>
      <c r="P89" s="2"/>
      <c r="Q89" s="156"/>
    </row>
    <row r="90" spans="3:17" ht="22" customHeight="1">
      <c r="C90" s="348"/>
      <c r="D90" s="348"/>
      <c r="E90" s="348"/>
      <c r="F90" s="348"/>
      <c r="G90" s="348"/>
      <c r="H90" s="348"/>
      <c r="I90" s="348"/>
      <c r="P90" s="2"/>
      <c r="Q90" s="156"/>
    </row>
    <row r="91" spans="3:17">
      <c r="P91" s="2"/>
      <c r="Q91" s="156"/>
    </row>
    <row r="92" spans="3:17">
      <c r="P92" s="2"/>
      <c r="Q92" s="156"/>
    </row>
    <row r="93" spans="3:17">
      <c r="P93" s="2"/>
      <c r="Q93" s="156"/>
    </row>
    <row r="94" spans="3:17">
      <c r="P94" s="2"/>
      <c r="Q94" s="156"/>
    </row>
    <row r="95" spans="3:17">
      <c r="P95" s="2"/>
      <c r="Q95" s="156"/>
    </row>
    <row r="96" spans="3:17">
      <c r="P96" s="2"/>
      <c r="Q96" s="156"/>
    </row>
    <row r="97" spans="16:17">
      <c r="P97" s="2"/>
      <c r="Q97" s="156"/>
    </row>
    <row r="98" spans="16:17">
      <c r="P98" s="2"/>
      <c r="Q98" s="156"/>
    </row>
    <row r="99" spans="16:17">
      <c r="P99" s="2"/>
      <c r="Q99" s="156"/>
    </row>
    <row r="100" spans="16:17">
      <c r="P100" s="2"/>
      <c r="Q100" s="156"/>
    </row>
    <row r="101" spans="16:17">
      <c r="P101" s="2"/>
      <c r="Q101" s="156"/>
    </row>
    <row r="102" spans="16:17">
      <c r="P102" s="2"/>
      <c r="Q102" s="156"/>
    </row>
    <row r="103" spans="16:17">
      <c r="P103" s="2"/>
      <c r="Q103" s="156"/>
    </row>
    <row r="104" spans="16:17">
      <c r="P104" s="2"/>
      <c r="Q104" s="156"/>
    </row>
    <row r="105" spans="16:17">
      <c r="P105" s="2"/>
      <c r="Q105" s="156"/>
    </row>
    <row r="106" spans="16:17">
      <c r="P106" s="2"/>
      <c r="Q106" s="156"/>
    </row>
    <row r="107" spans="16:17">
      <c r="P107" s="2"/>
      <c r="Q107" s="156"/>
    </row>
    <row r="108" spans="16:17">
      <c r="P108" s="2"/>
      <c r="Q108" s="156"/>
    </row>
    <row r="109" spans="16:17">
      <c r="P109" s="2"/>
      <c r="Q109" s="156"/>
    </row>
    <row r="110" spans="16:17">
      <c r="P110" s="2"/>
      <c r="Q110" s="156"/>
    </row>
    <row r="111" spans="16:17">
      <c r="P111" s="2"/>
      <c r="Q111" s="156"/>
    </row>
    <row r="112" spans="16:17">
      <c r="P112" s="2"/>
      <c r="Q112" s="156"/>
    </row>
    <row r="113" spans="16:17">
      <c r="P113" s="2"/>
      <c r="Q113" s="156"/>
    </row>
    <row r="114" spans="16:17">
      <c r="P114" s="2"/>
      <c r="Q114" s="156"/>
    </row>
    <row r="115" spans="16:17">
      <c r="P115" s="2"/>
      <c r="Q115" s="156"/>
    </row>
    <row r="116" spans="16:17">
      <c r="P116" s="2"/>
      <c r="Q116" s="156"/>
    </row>
    <row r="117" spans="16:17">
      <c r="P117" s="2"/>
      <c r="Q117" s="156"/>
    </row>
    <row r="118" spans="16:17">
      <c r="P118" s="2"/>
      <c r="Q118" s="156"/>
    </row>
    <row r="119" spans="16:17">
      <c r="P119" s="2"/>
      <c r="Q119" s="156"/>
    </row>
    <row r="120" spans="16:17">
      <c r="P120" s="2"/>
      <c r="Q120" s="156"/>
    </row>
    <row r="121" spans="16:17">
      <c r="P121" s="2"/>
      <c r="Q121" s="156"/>
    </row>
    <row r="122" spans="16:17">
      <c r="P122" s="2"/>
      <c r="Q122" s="156"/>
    </row>
    <row r="123" spans="16:17">
      <c r="P123" s="2"/>
      <c r="Q123" s="156"/>
    </row>
    <row r="124" spans="16:17">
      <c r="P124" s="2"/>
      <c r="Q124" s="156"/>
    </row>
    <row r="125" spans="16:17">
      <c r="P125" s="2"/>
      <c r="Q125" s="156"/>
    </row>
    <row r="126" spans="16:17">
      <c r="P126" s="2"/>
      <c r="Q126" s="156"/>
    </row>
    <row r="127" spans="16:17">
      <c r="P127" s="2"/>
      <c r="Q127" s="156"/>
    </row>
    <row r="128" spans="16:17">
      <c r="P128" s="2"/>
      <c r="Q128" s="156"/>
    </row>
    <row r="129" spans="16:17">
      <c r="P129" s="2"/>
      <c r="Q129" s="156"/>
    </row>
    <row r="130" spans="16:17">
      <c r="P130" s="2"/>
      <c r="Q130" s="156"/>
    </row>
    <row r="131" spans="16:17">
      <c r="P131" s="2"/>
      <c r="Q131" s="156"/>
    </row>
    <row r="132" spans="16:17">
      <c r="P132" s="2"/>
      <c r="Q132" s="156"/>
    </row>
    <row r="133" spans="16:17">
      <c r="P133" s="2"/>
      <c r="Q133" s="156"/>
    </row>
    <row r="134" spans="16:17">
      <c r="P134" s="2"/>
      <c r="Q134" s="156"/>
    </row>
    <row r="135" spans="16:17">
      <c r="P135" s="2"/>
      <c r="Q135" s="156"/>
    </row>
    <row r="136" spans="16:17">
      <c r="P136" s="2"/>
      <c r="Q136" s="156"/>
    </row>
    <row r="137" spans="16:17">
      <c r="P137" s="2"/>
      <c r="Q137" s="156"/>
    </row>
    <row r="138" spans="16:17">
      <c r="P138" s="2"/>
      <c r="Q138" s="156"/>
    </row>
    <row r="139" spans="16:17">
      <c r="P139" s="2"/>
      <c r="Q139" s="156"/>
    </row>
  </sheetData>
  <sheetProtection formatCells="0" formatColumns="0" formatRows="0" insertColumns="0" insertRows="0" insertHyperlinks="0" deleteColumns="0" deleteRows="0" autoFilter="0"/>
  <mergeCells count="34">
    <mergeCell ref="C84:D84"/>
    <mergeCell ref="C85:D85"/>
    <mergeCell ref="C83:D83"/>
    <mergeCell ref="C86:J87"/>
    <mergeCell ref="C89:I90"/>
    <mergeCell ref="P1:Q1"/>
    <mergeCell ref="P11:Q11"/>
    <mergeCell ref="P31:Q31"/>
    <mergeCell ref="C5:C9"/>
    <mergeCell ref="C31:C32"/>
    <mergeCell ref="C13:C29"/>
    <mergeCell ref="C11:C12"/>
    <mergeCell ref="N31:O31"/>
    <mergeCell ref="D1:L1"/>
    <mergeCell ref="H3:I3"/>
    <mergeCell ref="J3:K3"/>
    <mergeCell ref="L3:M3"/>
    <mergeCell ref="H11:I11"/>
    <mergeCell ref="J11:K11"/>
    <mergeCell ref="L11:M11"/>
    <mergeCell ref="N11:O11"/>
    <mergeCell ref="N3:O3"/>
    <mergeCell ref="F67:K67"/>
    <mergeCell ref="C63:O63"/>
    <mergeCell ref="J31:K31"/>
    <mergeCell ref="L31:M31"/>
    <mergeCell ref="C59:C61"/>
    <mergeCell ref="C67:E67"/>
    <mergeCell ref="C30:D30"/>
    <mergeCell ref="H31:I31"/>
    <mergeCell ref="C35:C44"/>
    <mergeCell ref="C48:C50"/>
    <mergeCell ref="C52:C57"/>
    <mergeCell ref="C47:G47"/>
  </mergeCells>
  <printOptions horizontalCentered="1"/>
  <pageMargins left="0.31496062992125984" right="0.31496062992125984" top="0.31496062992125984" bottom="0.31496062992125984" header="0.31496062992125984" footer="0.31496062992125984"/>
  <pageSetup scale="37" fitToHeight="7" orientation="portrait" r:id="rId1"/>
  <headerFooter>
    <oddHeader xml:space="preserve">&amp;C
</oddHeader>
  </headerFooter>
  <rowBreaks count="1" manualBreakCount="1">
    <brk id="2" min="2" max="11" man="1"/>
  </rowBreaks>
  <ignoredErrors>
    <ignoredError sqref="I36:I40 I41:I44 K36:K44 M37:O44 I49:O49 I46:J46 L46:M46 H47 I53:O57 Q45 J47 H45 I61:O61 I58:J58 M36 O36 I60:N60 I50:M50" unlockedFormula="1"/>
    <ignoredError sqref="K45:K46 K47:O47 I51:O51 I47 K58:O58" formula="1" unlockedFormula="1"/>
    <ignoredError sqref="Q30 Q58"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59166-065E-454A-BB43-79C5324724F3}">
  <dimension ref="A1:P999"/>
  <sheetViews>
    <sheetView workbookViewId="0">
      <selection activeCell="F4" sqref="F4"/>
    </sheetView>
  </sheetViews>
  <sheetFormatPr baseColWidth="10" defaultColWidth="14.453125" defaultRowHeight="15" customHeight="1"/>
  <cols>
    <col min="1" max="2" width="4.81640625" style="62" customWidth="1"/>
    <col min="3" max="3" width="3.54296875" style="62" customWidth="1"/>
    <col min="4" max="4" width="14.1796875" style="62" customWidth="1"/>
    <col min="5" max="5" width="27" style="62" customWidth="1"/>
    <col min="6" max="6" width="11" style="62" customWidth="1"/>
    <col min="7" max="7" width="10.1796875" style="62" customWidth="1"/>
    <col min="8" max="8" width="11.1796875" style="62" customWidth="1"/>
    <col min="9" max="10" width="12.81640625" style="62" customWidth="1"/>
    <col min="11" max="11" width="12" style="62" customWidth="1"/>
    <col min="12" max="12" width="15.54296875" style="62" customWidth="1"/>
    <col min="13" max="13" width="16.1796875" style="62" customWidth="1"/>
    <col min="14" max="16384" width="14.453125" style="62"/>
  </cols>
  <sheetData>
    <row r="1" spans="1:16" ht="14.25" customHeight="1"/>
    <row r="2" spans="1:16" ht="14.25" customHeight="1">
      <c r="B2" s="63" t="s">
        <v>141</v>
      </c>
      <c r="C2" s="64"/>
      <c r="D2" s="64"/>
      <c r="E2" s="64"/>
      <c r="F2" s="65">
        <v>1750905</v>
      </c>
    </row>
    <row r="3" spans="1:16" ht="14.25" customHeight="1">
      <c r="B3" s="63" t="s">
        <v>142</v>
      </c>
      <c r="C3" s="64"/>
      <c r="D3" s="64"/>
      <c r="E3" s="64"/>
      <c r="F3" s="66">
        <v>249095</v>
      </c>
    </row>
    <row r="4" spans="1:16" ht="7.5" customHeight="1" thickBot="1">
      <c r="A4" s="67"/>
      <c r="B4" s="68"/>
      <c r="C4" s="68"/>
      <c r="D4" s="68"/>
      <c r="E4" s="68"/>
      <c r="F4" s="67"/>
      <c r="G4" s="67"/>
      <c r="H4" s="67"/>
      <c r="I4" s="67"/>
      <c r="J4" s="67"/>
      <c r="K4" s="67"/>
      <c r="L4" s="67"/>
      <c r="M4" s="67"/>
      <c r="N4" s="67"/>
    </row>
    <row r="5" spans="1:16" ht="14.25" customHeight="1">
      <c r="A5" s="67"/>
      <c r="B5" s="359" t="s">
        <v>143</v>
      </c>
      <c r="C5" s="360"/>
      <c r="D5" s="360"/>
      <c r="E5" s="361"/>
      <c r="F5" s="69"/>
      <c r="G5" s="365" t="s">
        <v>144</v>
      </c>
      <c r="H5" s="367" t="s">
        <v>145</v>
      </c>
      <c r="I5" s="70"/>
      <c r="J5" s="67"/>
      <c r="K5" s="67"/>
      <c r="L5" s="67"/>
      <c r="M5" s="67"/>
      <c r="N5" s="67"/>
    </row>
    <row r="6" spans="1:16" ht="40.5" customHeight="1" thickBot="1">
      <c r="A6" s="67"/>
      <c r="B6" s="362"/>
      <c r="C6" s="363"/>
      <c r="D6" s="363"/>
      <c r="E6" s="364"/>
      <c r="F6" s="71"/>
      <c r="G6" s="366"/>
      <c r="H6" s="368"/>
      <c r="I6" s="72"/>
      <c r="J6" s="72"/>
      <c r="K6" s="72"/>
      <c r="L6" s="73"/>
      <c r="M6" s="70"/>
      <c r="N6" s="70"/>
      <c r="O6" s="73"/>
      <c r="P6" s="73"/>
    </row>
    <row r="7" spans="1:16" ht="14.25" customHeight="1">
      <c r="A7" s="67"/>
      <c r="B7" s="74" t="s">
        <v>146</v>
      </c>
      <c r="C7" s="75"/>
      <c r="D7" s="76" t="s">
        <v>147</v>
      </c>
      <c r="E7" s="77"/>
      <c r="F7" s="78"/>
      <c r="G7" s="79">
        <v>100</v>
      </c>
      <c r="H7" s="79">
        <v>100</v>
      </c>
      <c r="I7" s="72"/>
      <c r="J7" s="72"/>
      <c r="K7" s="72"/>
      <c r="L7" s="72"/>
      <c r="M7" s="72"/>
      <c r="N7" s="72"/>
      <c r="O7" s="80"/>
    </row>
    <row r="8" spans="1:16" ht="14.25" customHeight="1">
      <c r="A8" s="67"/>
      <c r="B8" s="74"/>
      <c r="C8" s="75"/>
      <c r="F8" s="78"/>
      <c r="G8" s="78"/>
      <c r="H8" s="81"/>
      <c r="I8" s="72"/>
      <c r="J8" s="72"/>
      <c r="K8" s="72"/>
      <c r="L8" s="67"/>
      <c r="M8" s="67"/>
      <c r="N8" s="67"/>
    </row>
    <row r="9" spans="1:16" ht="14.25" customHeight="1">
      <c r="A9" s="67"/>
      <c r="B9" s="74" t="s">
        <v>148</v>
      </c>
      <c r="C9" s="75"/>
      <c r="D9" s="76" t="s">
        <v>149</v>
      </c>
      <c r="E9" s="77"/>
      <c r="F9" s="78"/>
      <c r="G9" s="82">
        <f t="shared" ref="G9:H9" si="0">SUM(G10:G24)</f>
        <v>59.851999999999997</v>
      </c>
      <c r="H9" s="82">
        <f t="shared" si="0"/>
        <v>51.851999999999997</v>
      </c>
      <c r="I9" s="72"/>
      <c r="J9" s="72"/>
      <c r="K9" s="72"/>
      <c r="L9" s="67"/>
      <c r="M9" s="67"/>
      <c r="N9" s="67"/>
    </row>
    <row r="10" spans="1:16" ht="14.25" customHeight="1">
      <c r="A10" s="67"/>
      <c r="B10" s="74"/>
      <c r="C10" s="83">
        <v>1</v>
      </c>
      <c r="D10" s="75" t="s">
        <v>150</v>
      </c>
      <c r="E10" s="77"/>
      <c r="F10" s="84" t="s">
        <v>151</v>
      </c>
      <c r="G10" s="79">
        <v>8.33</v>
      </c>
      <c r="H10" s="79">
        <v>8.33</v>
      </c>
      <c r="I10" s="72"/>
      <c r="J10" s="72"/>
      <c r="K10" s="72"/>
      <c r="L10" s="72"/>
      <c r="M10" s="72"/>
      <c r="N10" s="72"/>
      <c r="O10" s="80"/>
    </row>
    <row r="11" spans="1:16" ht="14.25" customHeight="1">
      <c r="A11" s="67"/>
      <c r="B11" s="74"/>
      <c r="C11" s="83">
        <v>2</v>
      </c>
      <c r="D11" s="75" t="s">
        <v>152</v>
      </c>
      <c r="E11" s="77"/>
      <c r="F11" s="84" t="s">
        <v>153</v>
      </c>
      <c r="G11" s="79">
        <v>1</v>
      </c>
      <c r="H11" s="79">
        <v>1</v>
      </c>
      <c r="I11" s="72"/>
      <c r="J11" s="72"/>
      <c r="K11" s="72"/>
      <c r="L11" s="72"/>
      <c r="M11" s="72"/>
      <c r="N11" s="72"/>
      <c r="O11" s="80"/>
    </row>
    <row r="12" spans="1:16" ht="14.25" customHeight="1">
      <c r="A12" s="67"/>
      <c r="B12" s="74"/>
      <c r="C12" s="83">
        <v>3</v>
      </c>
      <c r="D12" s="75" t="s">
        <v>154</v>
      </c>
      <c r="E12" s="77"/>
      <c r="F12" s="84" t="s">
        <v>151</v>
      </c>
      <c r="G12" s="79">
        <v>8.33</v>
      </c>
      <c r="H12" s="79">
        <v>8.33</v>
      </c>
      <c r="I12" s="72"/>
      <c r="J12" s="72"/>
      <c r="K12" s="72"/>
      <c r="L12" s="72"/>
      <c r="M12" s="72"/>
      <c r="N12" s="72"/>
      <c r="O12" s="80"/>
    </row>
    <row r="13" spans="1:16" ht="14.25" customHeight="1">
      <c r="A13" s="67"/>
      <c r="B13" s="74"/>
      <c r="C13" s="83">
        <v>4</v>
      </c>
      <c r="D13" s="75" t="s">
        <v>155</v>
      </c>
      <c r="E13" s="77"/>
      <c r="F13" s="84" t="s">
        <v>156</v>
      </c>
      <c r="G13" s="79">
        <v>4.17</v>
      </c>
      <c r="H13" s="79">
        <v>4.17</v>
      </c>
      <c r="I13" s="72"/>
      <c r="J13" s="72"/>
      <c r="K13" s="72"/>
      <c r="L13" s="72"/>
      <c r="M13" s="72"/>
      <c r="N13" s="72"/>
      <c r="O13" s="80"/>
    </row>
    <row r="14" spans="1:16" ht="14.25" customHeight="1">
      <c r="A14" s="67"/>
      <c r="B14" s="74"/>
      <c r="C14" s="83">
        <v>5</v>
      </c>
      <c r="D14" s="75" t="s">
        <v>157</v>
      </c>
      <c r="E14" s="77"/>
      <c r="F14" s="84"/>
      <c r="G14" s="79">
        <v>8</v>
      </c>
      <c r="H14" s="79">
        <v>0</v>
      </c>
      <c r="I14" s="72"/>
      <c r="J14" s="72"/>
      <c r="K14" s="72"/>
      <c r="L14" s="72"/>
      <c r="M14" s="72"/>
      <c r="N14" s="72"/>
      <c r="O14" s="80"/>
    </row>
    <row r="15" spans="1:16" ht="14.25" customHeight="1">
      <c r="A15" s="67"/>
      <c r="B15" s="74"/>
      <c r="C15" s="83"/>
      <c r="D15" s="76" t="s">
        <v>158</v>
      </c>
      <c r="E15" s="77"/>
      <c r="F15" s="84"/>
      <c r="G15" s="79"/>
      <c r="H15" s="81"/>
      <c r="I15" s="72"/>
      <c r="J15" s="72"/>
      <c r="K15" s="72"/>
      <c r="L15" s="67"/>
      <c r="M15" s="67"/>
      <c r="N15" s="67"/>
      <c r="P15" s="85"/>
    </row>
    <row r="16" spans="1:16" ht="14.25" customHeight="1">
      <c r="A16" s="67"/>
      <c r="B16" s="74"/>
      <c r="C16" s="83">
        <v>6</v>
      </c>
      <c r="D16" s="75" t="s">
        <v>159</v>
      </c>
      <c r="E16" s="77"/>
      <c r="F16" s="84" t="s">
        <v>160</v>
      </c>
      <c r="G16" s="79">
        <v>8.5</v>
      </c>
      <c r="H16" s="79">
        <v>8.5</v>
      </c>
      <c r="I16" s="72"/>
      <c r="J16" s="72"/>
      <c r="K16" s="72"/>
      <c r="L16" s="67"/>
      <c r="M16" s="67"/>
      <c r="N16" s="67"/>
    </row>
    <row r="17" spans="1:16" ht="14.25" customHeight="1">
      <c r="A17" s="67"/>
      <c r="B17" s="74"/>
      <c r="C17" s="83">
        <v>7</v>
      </c>
      <c r="D17" s="75" t="s">
        <v>161</v>
      </c>
      <c r="E17" s="77"/>
      <c r="F17" s="84" t="s">
        <v>160</v>
      </c>
      <c r="G17" s="79">
        <v>12</v>
      </c>
      <c r="H17" s="79">
        <v>12</v>
      </c>
      <c r="I17" s="72"/>
      <c r="J17" s="72"/>
      <c r="K17" s="72"/>
      <c r="L17" s="72"/>
      <c r="M17" s="72"/>
      <c r="N17" s="72"/>
      <c r="O17" s="80"/>
    </row>
    <row r="18" spans="1:16" ht="14.25" customHeight="1">
      <c r="A18" s="67"/>
      <c r="B18" s="74"/>
      <c r="C18" s="83">
        <v>8</v>
      </c>
      <c r="D18" s="75" t="s">
        <v>162</v>
      </c>
      <c r="E18" s="77"/>
      <c r="F18" s="84" t="s">
        <v>160</v>
      </c>
      <c r="G18" s="86">
        <v>0.52200000000000002</v>
      </c>
      <c r="H18" s="86">
        <v>0.52200000000000002</v>
      </c>
      <c r="I18" s="72"/>
      <c r="J18" s="72"/>
      <c r="K18" s="72"/>
      <c r="L18" s="72"/>
      <c r="M18" s="72"/>
      <c r="N18" s="72"/>
      <c r="O18" s="80"/>
    </row>
    <row r="19" spans="1:16" ht="14.25" customHeight="1">
      <c r="A19" s="67"/>
      <c r="B19" s="74"/>
      <c r="C19" s="83"/>
      <c r="D19" s="76" t="s">
        <v>163</v>
      </c>
      <c r="E19" s="77"/>
      <c r="F19" s="84"/>
      <c r="G19" s="79"/>
      <c r="H19" s="79"/>
      <c r="I19" s="72"/>
      <c r="J19" s="72"/>
      <c r="K19" s="72"/>
      <c r="L19" s="67"/>
      <c r="M19" s="67"/>
      <c r="N19" s="67"/>
      <c r="P19" s="85"/>
    </row>
    <row r="20" spans="1:16" ht="14.25" customHeight="1">
      <c r="A20" s="67"/>
      <c r="B20" s="74"/>
      <c r="C20" s="83">
        <v>10</v>
      </c>
      <c r="D20" s="75" t="s">
        <v>164</v>
      </c>
      <c r="E20" s="77"/>
      <c r="F20" s="84" t="s">
        <v>160</v>
      </c>
      <c r="G20" s="79">
        <v>4</v>
      </c>
      <c r="H20" s="79">
        <v>4</v>
      </c>
      <c r="I20" s="72"/>
      <c r="J20" s="72"/>
      <c r="K20" s="72"/>
      <c r="L20" s="72"/>
      <c r="M20" s="72"/>
      <c r="N20" s="72"/>
      <c r="O20" s="80"/>
      <c r="P20" s="85"/>
    </row>
    <row r="21" spans="1:16" ht="14.25" customHeight="1">
      <c r="A21" s="67"/>
      <c r="B21" s="74"/>
      <c r="C21" s="83">
        <v>11</v>
      </c>
      <c r="D21" s="75" t="s">
        <v>165</v>
      </c>
      <c r="E21" s="77"/>
      <c r="F21" s="84" t="s">
        <v>160</v>
      </c>
      <c r="G21" s="79">
        <v>2</v>
      </c>
      <c r="H21" s="79">
        <v>2</v>
      </c>
      <c r="I21" s="72"/>
      <c r="J21" s="72"/>
      <c r="K21" s="72"/>
      <c r="L21" s="67"/>
      <c r="M21" s="67"/>
      <c r="N21" s="67"/>
      <c r="P21" s="87"/>
    </row>
    <row r="22" spans="1:16" ht="14.25" customHeight="1">
      <c r="A22" s="67"/>
      <c r="B22" s="74"/>
      <c r="C22" s="83">
        <v>12</v>
      </c>
      <c r="D22" s="75" t="s">
        <v>166</v>
      </c>
      <c r="E22" s="77"/>
      <c r="F22" s="84" t="s">
        <v>160</v>
      </c>
      <c r="G22" s="79">
        <v>3</v>
      </c>
      <c r="H22" s="79">
        <v>3</v>
      </c>
      <c r="I22" s="72"/>
      <c r="J22" s="72"/>
      <c r="K22" s="72"/>
      <c r="L22" s="67"/>
      <c r="M22" s="67"/>
      <c r="N22" s="67"/>
      <c r="P22" s="87"/>
    </row>
    <row r="23" spans="1:16" ht="14.25" customHeight="1">
      <c r="A23" s="67"/>
      <c r="B23" s="74"/>
      <c r="C23" s="83"/>
      <c r="D23" s="76" t="s">
        <v>167</v>
      </c>
      <c r="F23" s="84" t="s">
        <v>160</v>
      </c>
      <c r="G23" s="88"/>
      <c r="H23" s="81"/>
      <c r="I23" s="72"/>
      <c r="J23" s="72"/>
      <c r="K23" s="72"/>
      <c r="L23" s="67"/>
      <c r="M23" s="67"/>
      <c r="N23" s="67"/>
      <c r="P23" s="87"/>
    </row>
    <row r="24" spans="1:16" ht="14.25" customHeight="1">
      <c r="A24" s="67"/>
      <c r="B24" s="74"/>
      <c r="C24" s="83">
        <v>13</v>
      </c>
      <c r="D24" s="75" t="s">
        <v>168</v>
      </c>
      <c r="F24" s="84" t="s">
        <v>160</v>
      </c>
      <c r="G24" s="79">
        <v>0</v>
      </c>
      <c r="H24" s="81">
        <v>0</v>
      </c>
      <c r="I24" s="72"/>
      <c r="J24" s="72"/>
      <c r="K24" s="72"/>
      <c r="L24" s="72"/>
      <c r="M24" s="72"/>
      <c r="N24" s="67"/>
      <c r="O24" s="80"/>
      <c r="P24" s="85"/>
    </row>
    <row r="25" spans="1:16" ht="14.25" customHeight="1">
      <c r="A25" s="67"/>
      <c r="B25" s="74" t="s">
        <v>169</v>
      </c>
      <c r="C25" s="75"/>
      <c r="D25" s="76" t="s">
        <v>170</v>
      </c>
      <c r="F25" s="84"/>
      <c r="G25" s="82">
        <f t="shared" ref="G25:H25" si="1">+G7+G9</f>
        <v>159.852</v>
      </c>
      <c r="H25" s="82">
        <f t="shared" si="1"/>
        <v>151.852</v>
      </c>
      <c r="I25" s="73"/>
      <c r="J25" s="73"/>
      <c r="K25" s="73"/>
      <c r="L25" s="67"/>
      <c r="M25" s="67"/>
      <c r="N25" s="67"/>
    </row>
    <row r="26" spans="1:16" ht="14.25" customHeight="1">
      <c r="A26" s="67"/>
      <c r="B26" s="89"/>
      <c r="C26" s="90"/>
      <c r="D26" s="91" t="s">
        <v>171</v>
      </c>
      <c r="E26" s="92"/>
      <c r="F26" s="93" t="s">
        <v>172</v>
      </c>
      <c r="G26" s="94">
        <f t="shared" ref="G26:H26" si="2">G25/100</f>
        <v>1.5985199999999999</v>
      </c>
      <c r="H26" s="94">
        <f t="shared" si="2"/>
        <v>1.5185200000000001</v>
      </c>
      <c r="I26" s="95"/>
      <c r="J26" s="95"/>
      <c r="K26" s="95"/>
      <c r="L26" s="67"/>
      <c r="M26" s="67"/>
      <c r="N26" s="67"/>
    </row>
    <row r="27" spans="1:16" ht="14.25" customHeight="1">
      <c r="A27" s="67"/>
      <c r="B27" s="67"/>
      <c r="C27" s="67"/>
      <c r="D27" s="87"/>
      <c r="E27" s="67"/>
      <c r="F27" s="67"/>
      <c r="G27" s="67"/>
      <c r="H27" s="67"/>
      <c r="I27" s="85"/>
      <c r="J27" s="73"/>
      <c r="K27" s="85"/>
      <c r="M27" s="67"/>
      <c r="N27" s="67"/>
    </row>
    <row r="28" spans="1:16" ht="14.25" customHeight="1">
      <c r="A28" s="67"/>
      <c r="B28" s="67" t="s">
        <v>173</v>
      </c>
      <c r="C28" s="67"/>
      <c r="D28" s="96"/>
      <c r="E28" s="96"/>
      <c r="F28" s="96"/>
      <c r="G28" s="67"/>
      <c r="H28" s="67"/>
      <c r="I28" s="72"/>
      <c r="J28" s="72"/>
      <c r="K28" s="67"/>
      <c r="L28" s="67"/>
      <c r="M28" s="67"/>
      <c r="N28" s="67"/>
    </row>
    <row r="29" spans="1:16" ht="14.25" customHeight="1">
      <c r="A29" s="67"/>
      <c r="B29" s="67" t="s">
        <v>174</v>
      </c>
      <c r="C29" s="67"/>
      <c r="D29" s="96"/>
      <c r="E29" s="96"/>
      <c r="F29" s="96"/>
      <c r="G29" s="67"/>
      <c r="H29" s="67"/>
      <c r="I29" s="67"/>
      <c r="J29" s="67"/>
      <c r="K29" s="67"/>
      <c r="L29" s="67"/>
      <c r="M29" s="67"/>
      <c r="N29" s="67"/>
    </row>
    <row r="30" spans="1:16" ht="14.25" customHeight="1">
      <c r="A30" s="67"/>
      <c r="B30" s="67" t="s">
        <v>175</v>
      </c>
      <c r="C30" s="67"/>
      <c r="D30" s="96"/>
      <c r="E30" s="96"/>
      <c r="F30" s="96"/>
      <c r="G30" s="67"/>
      <c r="H30" s="67"/>
      <c r="I30" s="67"/>
      <c r="J30" s="67"/>
      <c r="K30" s="67"/>
      <c r="L30" s="67"/>
      <c r="M30" s="67"/>
      <c r="N30" s="67"/>
    </row>
    <row r="31" spans="1:16" ht="14.25" customHeight="1">
      <c r="A31" s="67"/>
      <c r="B31" s="67" t="s">
        <v>176</v>
      </c>
      <c r="C31" s="67"/>
      <c r="D31" s="96"/>
      <c r="E31" s="96"/>
      <c r="F31" s="96"/>
      <c r="G31" s="67"/>
      <c r="H31" s="67"/>
      <c r="I31" s="67"/>
      <c r="J31" s="67"/>
      <c r="K31" s="67"/>
      <c r="L31" s="67"/>
      <c r="M31" s="67"/>
      <c r="N31" s="67"/>
    </row>
    <row r="32" spans="1:16" ht="14.25" customHeight="1">
      <c r="A32" s="67"/>
      <c r="B32" s="67" t="s">
        <v>177</v>
      </c>
      <c r="C32" s="67"/>
      <c r="D32" s="96"/>
      <c r="E32" s="97"/>
      <c r="F32" s="96"/>
      <c r="G32" s="67"/>
      <c r="H32" s="67"/>
      <c r="I32" s="67"/>
      <c r="J32" s="67"/>
      <c r="K32" s="67"/>
      <c r="L32" s="67"/>
      <c r="M32" s="67"/>
      <c r="N32" s="67"/>
    </row>
    <row r="33" spans="1:14" ht="14.25" customHeight="1">
      <c r="A33" s="67"/>
      <c r="B33" s="67" t="s">
        <v>178</v>
      </c>
      <c r="C33" s="67"/>
      <c r="D33" s="96"/>
      <c r="E33" s="96"/>
      <c r="F33" s="96"/>
      <c r="G33" s="67"/>
      <c r="H33" s="67"/>
      <c r="I33" s="67"/>
      <c r="J33" s="67"/>
      <c r="K33" s="67"/>
      <c r="L33" s="67"/>
      <c r="M33" s="67"/>
      <c r="N33" s="67"/>
    </row>
    <row r="34" spans="1:14" ht="14.25" customHeight="1">
      <c r="A34" s="67"/>
      <c r="B34" s="67" t="s">
        <v>179</v>
      </c>
      <c r="C34" s="67"/>
      <c r="D34" s="96"/>
      <c r="E34" s="96"/>
      <c r="F34" s="96"/>
      <c r="G34" s="67"/>
      <c r="H34" s="67"/>
      <c r="I34" s="67"/>
      <c r="J34" s="67"/>
      <c r="K34" s="67"/>
      <c r="L34" s="67"/>
      <c r="M34" s="67"/>
      <c r="N34" s="67"/>
    </row>
    <row r="35" spans="1:14" ht="14.25" customHeight="1">
      <c r="A35" s="67"/>
      <c r="B35" s="67" t="s">
        <v>180</v>
      </c>
      <c r="C35" s="67"/>
      <c r="D35" s="67"/>
      <c r="E35" s="67"/>
      <c r="F35" s="67"/>
      <c r="G35" s="67"/>
      <c r="H35" s="67"/>
      <c r="I35" s="67"/>
      <c r="J35" s="67"/>
      <c r="K35" s="67"/>
      <c r="L35" s="67"/>
      <c r="M35" s="67"/>
      <c r="N35" s="67"/>
    </row>
    <row r="36" spans="1:14" ht="14.25" customHeight="1">
      <c r="A36" s="67"/>
      <c r="B36" s="67" t="s">
        <v>181</v>
      </c>
      <c r="C36" s="67"/>
      <c r="D36" s="67"/>
      <c r="E36" s="67"/>
      <c r="F36" s="67"/>
      <c r="G36" s="67"/>
      <c r="H36" s="67"/>
      <c r="I36" s="67"/>
      <c r="J36" s="67"/>
      <c r="K36" s="67"/>
      <c r="L36" s="67"/>
      <c r="M36" s="67"/>
      <c r="N36" s="67"/>
    </row>
    <row r="37" spans="1:14" ht="14.25" customHeight="1">
      <c r="A37" s="67"/>
      <c r="B37" s="67"/>
      <c r="C37" s="67"/>
      <c r="D37" s="67"/>
      <c r="E37" s="67"/>
      <c r="F37" s="67"/>
      <c r="G37" s="67"/>
      <c r="H37" s="67"/>
      <c r="I37" s="67"/>
      <c r="J37" s="67"/>
      <c r="K37" s="67"/>
      <c r="L37" s="67"/>
      <c r="M37" s="67"/>
      <c r="N37" s="67"/>
    </row>
    <row r="38" spans="1:14" ht="14.25" customHeight="1">
      <c r="A38" s="67"/>
      <c r="B38" s="67"/>
      <c r="C38" s="67"/>
      <c r="D38" s="67"/>
      <c r="E38" s="67"/>
      <c r="F38" s="67"/>
      <c r="G38" s="67"/>
      <c r="H38" s="67"/>
      <c r="I38" s="67"/>
      <c r="J38" s="67"/>
      <c r="K38" s="67"/>
      <c r="L38" s="67"/>
      <c r="M38" s="67"/>
      <c r="N38" s="67"/>
    </row>
    <row r="39" spans="1:14" ht="14.25" customHeight="1">
      <c r="A39" s="67"/>
      <c r="B39" s="67"/>
      <c r="C39" s="67"/>
      <c r="D39" s="67"/>
      <c r="E39" s="67"/>
      <c r="F39" s="67"/>
      <c r="G39" s="67"/>
      <c r="H39" s="67"/>
      <c r="I39" s="67"/>
      <c r="J39" s="67"/>
      <c r="K39" s="67"/>
      <c r="L39" s="67"/>
      <c r="M39" s="67"/>
      <c r="N39" s="67"/>
    </row>
    <row r="40" spans="1:14" ht="14.25" customHeight="1">
      <c r="A40" s="67"/>
      <c r="B40" s="67"/>
      <c r="C40" s="67"/>
      <c r="D40" s="67"/>
      <c r="E40" s="67"/>
      <c r="F40" s="67"/>
      <c r="G40" s="67"/>
      <c r="H40" s="67"/>
      <c r="I40" s="67"/>
      <c r="J40" s="67"/>
      <c r="K40" s="67"/>
      <c r="L40" s="67"/>
      <c r="M40" s="67"/>
      <c r="N40" s="67"/>
    </row>
    <row r="41" spans="1:14" ht="14.25" customHeight="1">
      <c r="A41" s="67"/>
      <c r="B41" s="67"/>
      <c r="C41" s="67"/>
      <c r="D41" s="67"/>
      <c r="E41" s="67"/>
      <c r="F41" s="67"/>
      <c r="G41" s="67"/>
      <c r="H41" s="67"/>
      <c r="I41" s="67"/>
      <c r="J41" s="67"/>
      <c r="K41" s="67"/>
      <c r="L41" s="67"/>
      <c r="M41" s="67"/>
      <c r="N41" s="67"/>
    </row>
    <row r="42" spans="1:14" ht="14.25" customHeight="1">
      <c r="A42" s="67"/>
      <c r="B42" s="67"/>
      <c r="C42" s="67"/>
      <c r="D42" s="67"/>
      <c r="E42" s="67"/>
      <c r="F42" s="67"/>
      <c r="G42" s="67"/>
      <c r="H42" s="67"/>
      <c r="I42" s="67"/>
      <c r="J42" s="67"/>
      <c r="K42" s="67"/>
      <c r="L42" s="67"/>
      <c r="M42" s="67"/>
      <c r="N42" s="67"/>
    </row>
    <row r="43" spans="1:14" ht="14.25" customHeight="1">
      <c r="A43" s="67"/>
      <c r="B43" s="67"/>
      <c r="C43" s="67"/>
      <c r="D43" s="67"/>
      <c r="E43" s="67"/>
      <c r="F43" s="67"/>
      <c r="G43" s="67"/>
      <c r="H43" s="67"/>
      <c r="I43" s="67"/>
      <c r="J43" s="67"/>
      <c r="K43" s="67"/>
      <c r="L43" s="67"/>
      <c r="M43" s="67"/>
      <c r="N43" s="67"/>
    </row>
    <row r="44" spans="1:14" ht="14.25" customHeight="1">
      <c r="A44" s="67"/>
      <c r="B44" s="67"/>
      <c r="C44" s="67"/>
      <c r="D44" s="67"/>
      <c r="E44" s="67"/>
      <c r="F44" s="67"/>
      <c r="G44" s="67"/>
      <c r="H44" s="67"/>
      <c r="I44" s="67"/>
      <c r="J44" s="67"/>
      <c r="K44" s="67"/>
      <c r="L44" s="67"/>
      <c r="M44" s="67"/>
      <c r="N44" s="67"/>
    </row>
    <row r="45" spans="1:14" ht="14.25" customHeight="1">
      <c r="A45" s="67"/>
      <c r="B45" s="67"/>
      <c r="C45" s="67"/>
      <c r="D45" s="67"/>
      <c r="E45" s="67"/>
      <c r="F45" s="67"/>
      <c r="G45" s="67"/>
      <c r="H45" s="67"/>
      <c r="I45" s="67"/>
      <c r="J45" s="67"/>
      <c r="K45" s="67"/>
      <c r="L45" s="67"/>
      <c r="M45" s="67"/>
      <c r="N45" s="67"/>
    </row>
    <row r="46" spans="1:14" ht="14.25" customHeight="1">
      <c r="A46" s="67"/>
      <c r="B46" s="67"/>
      <c r="C46" s="67"/>
      <c r="D46" s="67"/>
      <c r="E46" s="67"/>
      <c r="F46" s="67"/>
      <c r="G46" s="67"/>
      <c r="H46" s="67"/>
      <c r="I46" s="67"/>
      <c r="J46" s="67"/>
      <c r="K46" s="67"/>
      <c r="L46" s="67"/>
      <c r="M46" s="67"/>
      <c r="N46" s="67"/>
    </row>
    <row r="47" spans="1:14" ht="14.25" customHeight="1">
      <c r="A47" s="67"/>
      <c r="B47" s="67"/>
      <c r="C47" s="67"/>
      <c r="D47" s="67"/>
      <c r="E47" s="67"/>
      <c r="F47" s="67"/>
      <c r="G47" s="67"/>
      <c r="H47" s="67"/>
      <c r="I47" s="67"/>
      <c r="J47" s="67"/>
      <c r="K47" s="67"/>
      <c r="L47" s="67"/>
      <c r="M47" s="67"/>
      <c r="N47" s="67"/>
    </row>
    <row r="48" spans="1:14" ht="14.25" customHeight="1">
      <c r="A48" s="67"/>
      <c r="B48" s="67"/>
      <c r="C48" s="67"/>
      <c r="D48" s="67"/>
      <c r="E48" s="67"/>
      <c r="F48" s="67"/>
      <c r="G48" s="67"/>
      <c r="H48" s="67"/>
      <c r="I48" s="67"/>
      <c r="J48" s="67"/>
      <c r="K48" s="67"/>
      <c r="L48" s="67"/>
      <c r="M48" s="67"/>
      <c r="N48" s="67"/>
    </row>
    <row r="49" spans="1:14" ht="14.25" customHeight="1">
      <c r="A49" s="67"/>
      <c r="B49" s="67"/>
      <c r="C49" s="67"/>
      <c r="D49" s="67"/>
      <c r="E49" s="67"/>
      <c r="F49" s="67"/>
      <c r="G49" s="67"/>
      <c r="H49" s="67"/>
      <c r="I49" s="67"/>
      <c r="J49" s="67"/>
      <c r="K49" s="67"/>
      <c r="L49" s="67"/>
      <c r="M49" s="67"/>
      <c r="N49" s="67"/>
    </row>
    <row r="50" spans="1:14" ht="14.25" customHeight="1">
      <c r="A50" s="67"/>
      <c r="B50" s="67"/>
      <c r="C50" s="67"/>
      <c r="D50" s="67"/>
      <c r="E50" s="67"/>
      <c r="F50" s="67"/>
      <c r="G50" s="67"/>
      <c r="H50" s="67"/>
      <c r="I50" s="67"/>
      <c r="J50" s="67"/>
      <c r="K50" s="67"/>
      <c r="L50" s="67"/>
      <c r="M50" s="67"/>
      <c r="N50" s="67"/>
    </row>
    <row r="51" spans="1:14" ht="14.25" customHeight="1">
      <c r="A51" s="67"/>
      <c r="B51" s="67"/>
      <c r="C51" s="67"/>
      <c r="D51" s="67"/>
      <c r="E51" s="67"/>
      <c r="F51" s="67"/>
      <c r="G51" s="67"/>
      <c r="H51" s="67"/>
      <c r="I51" s="67"/>
      <c r="J51" s="67"/>
      <c r="K51" s="67"/>
      <c r="L51" s="67"/>
      <c r="M51" s="67"/>
      <c r="N51" s="67"/>
    </row>
    <row r="52" spans="1:14" ht="14.25" customHeight="1">
      <c r="A52" s="67"/>
      <c r="B52" s="67"/>
      <c r="C52" s="67"/>
      <c r="D52" s="67"/>
      <c r="E52" s="67"/>
      <c r="F52" s="67"/>
      <c r="G52" s="67"/>
      <c r="H52" s="67"/>
      <c r="I52" s="67"/>
      <c r="J52" s="67"/>
      <c r="K52" s="67"/>
      <c r="L52" s="67"/>
      <c r="M52" s="67"/>
      <c r="N52" s="67"/>
    </row>
    <row r="53" spans="1:14" ht="14.25" customHeight="1">
      <c r="A53" s="67"/>
      <c r="B53" s="67"/>
      <c r="C53" s="67"/>
      <c r="D53" s="67"/>
      <c r="E53" s="67"/>
      <c r="F53" s="67"/>
      <c r="G53" s="67"/>
      <c r="H53" s="67"/>
      <c r="I53" s="67"/>
      <c r="J53" s="67"/>
      <c r="K53" s="67"/>
      <c r="L53" s="67"/>
      <c r="M53" s="67"/>
      <c r="N53" s="67"/>
    </row>
    <row r="54" spans="1:14" ht="14.25" customHeight="1">
      <c r="A54" s="67"/>
      <c r="B54" s="67"/>
      <c r="C54" s="67"/>
      <c r="D54" s="67"/>
      <c r="E54" s="67"/>
      <c r="F54" s="67"/>
      <c r="G54" s="67"/>
      <c r="H54" s="67"/>
      <c r="I54" s="67"/>
      <c r="J54" s="67"/>
      <c r="K54" s="67"/>
      <c r="L54" s="67"/>
      <c r="M54" s="67"/>
      <c r="N54" s="67"/>
    </row>
    <row r="55" spans="1:14" ht="14.25" customHeight="1">
      <c r="A55" s="67"/>
      <c r="B55" s="67"/>
      <c r="C55" s="67"/>
      <c r="D55" s="67"/>
      <c r="E55" s="67"/>
      <c r="F55" s="67"/>
      <c r="G55" s="67"/>
      <c r="H55" s="67"/>
      <c r="I55" s="67"/>
      <c r="J55" s="67"/>
      <c r="K55" s="67"/>
      <c r="L55" s="67"/>
      <c r="M55" s="67"/>
      <c r="N55" s="67"/>
    </row>
    <row r="56" spans="1:14" ht="14.25" customHeight="1">
      <c r="A56" s="67"/>
      <c r="B56" s="67"/>
      <c r="C56" s="67"/>
      <c r="D56" s="67"/>
      <c r="E56" s="67"/>
      <c r="F56" s="67"/>
      <c r="G56" s="67"/>
      <c r="H56" s="67"/>
      <c r="I56" s="67"/>
      <c r="J56" s="67"/>
      <c r="K56" s="67"/>
      <c r="L56" s="67"/>
      <c r="M56" s="67"/>
      <c r="N56" s="67"/>
    </row>
    <row r="57" spans="1:14" ht="14.25" customHeight="1">
      <c r="A57" s="67"/>
      <c r="B57" s="67"/>
      <c r="C57" s="67"/>
      <c r="D57" s="67"/>
      <c r="E57" s="67"/>
      <c r="F57" s="67"/>
      <c r="G57" s="67"/>
      <c r="H57" s="67"/>
      <c r="I57" s="67"/>
      <c r="J57" s="67"/>
      <c r="K57" s="67"/>
      <c r="L57" s="67"/>
      <c r="M57" s="67"/>
      <c r="N57" s="67"/>
    </row>
    <row r="58" spans="1:14" ht="14.25" customHeight="1">
      <c r="A58" s="67"/>
      <c r="B58" s="67"/>
      <c r="C58" s="67"/>
      <c r="D58" s="67"/>
      <c r="E58" s="67"/>
      <c r="F58" s="67"/>
      <c r="G58" s="67"/>
      <c r="H58" s="67"/>
      <c r="I58" s="67"/>
      <c r="J58" s="67"/>
      <c r="K58" s="67"/>
      <c r="L58" s="67"/>
      <c r="M58" s="67"/>
      <c r="N58" s="67"/>
    </row>
    <row r="59" spans="1:14" ht="14.25" customHeight="1">
      <c r="A59" s="67"/>
      <c r="B59" s="67"/>
      <c r="C59" s="67"/>
      <c r="D59" s="67"/>
      <c r="E59" s="67"/>
      <c r="F59" s="67"/>
      <c r="G59" s="67"/>
      <c r="H59" s="67"/>
      <c r="I59" s="67"/>
      <c r="J59" s="67"/>
      <c r="K59" s="67"/>
      <c r="L59" s="67"/>
      <c r="M59" s="67"/>
      <c r="N59" s="67"/>
    </row>
    <row r="60" spans="1:14" ht="14.25" customHeight="1">
      <c r="A60" s="67"/>
      <c r="B60" s="67"/>
      <c r="C60" s="67"/>
      <c r="D60" s="67"/>
      <c r="E60" s="67"/>
      <c r="F60" s="67"/>
      <c r="G60" s="67"/>
      <c r="H60" s="67"/>
      <c r="I60" s="67"/>
      <c r="J60" s="67"/>
      <c r="K60" s="67"/>
      <c r="L60" s="67"/>
      <c r="M60" s="67"/>
      <c r="N60" s="67"/>
    </row>
    <row r="61" spans="1:14" ht="14.25" customHeight="1">
      <c r="A61" s="67"/>
      <c r="B61" s="67"/>
      <c r="C61" s="67"/>
      <c r="D61" s="67"/>
      <c r="E61" s="67"/>
      <c r="F61" s="67"/>
      <c r="G61" s="67"/>
      <c r="H61" s="67"/>
      <c r="I61" s="67"/>
      <c r="J61" s="67"/>
      <c r="K61" s="67"/>
      <c r="L61" s="67"/>
      <c r="M61" s="67"/>
      <c r="N61" s="67"/>
    </row>
    <row r="62" spans="1:14" ht="14.25" customHeight="1">
      <c r="A62" s="67"/>
      <c r="B62" s="67"/>
      <c r="C62" s="67"/>
      <c r="D62" s="67"/>
      <c r="E62" s="67"/>
      <c r="F62" s="67"/>
      <c r="G62" s="67"/>
      <c r="H62" s="67"/>
      <c r="I62" s="67"/>
      <c r="J62" s="67"/>
      <c r="K62" s="67"/>
      <c r="L62" s="67"/>
      <c r="M62" s="67"/>
      <c r="N62" s="67"/>
    </row>
    <row r="63" spans="1:14" ht="14.25" customHeight="1">
      <c r="A63" s="67"/>
      <c r="B63" s="67"/>
      <c r="C63" s="67"/>
      <c r="D63" s="67"/>
      <c r="E63" s="67"/>
      <c r="F63" s="67"/>
      <c r="G63" s="67"/>
      <c r="H63" s="67"/>
      <c r="I63" s="67"/>
      <c r="J63" s="67"/>
      <c r="K63" s="67"/>
      <c r="L63" s="67"/>
      <c r="M63" s="67"/>
      <c r="N63" s="67"/>
    </row>
    <row r="64" spans="1:14" ht="14.25" customHeight="1">
      <c r="A64" s="67"/>
      <c r="B64" s="67"/>
      <c r="C64" s="67"/>
      <c r="D64" s="67"/>
      <c r="E64" s="67"/>
      <c r="F64" s="67"/>
      <c r="G64" s="67"/>
      <c r="H64" s="67"/>
      <c r="I64" s="67"/>
      <c r="J64" s="67"/>
      <c r="K64" s="67"/>
      <c r="L64" s="67"/>
      <c r="M64" s="67"/>
      <c r="N64" s="67"/>
    </row>
    <row r="65" spans="1:14" ht="14.25" customHeight="1">
      <c r="A65" s="67"/>
      <c r="B65" s="67"/>
      <c r="C65" s="67"/>
      <c r="D65" s="67"/>
      <c r="E65" s="67"/>
      <c r="F65" s="67"/>
      <c r="G65" s="67"/>
      <c r="H65" s="67"/>
      <c r="I65" s="67"/>
      <c r="J65" s="67"/>
      <c r="K65" s="67"/>
      <c r="L65" s="67"/>
      <c r="M65" s="67"/>
      <c r="N65" s="67"/>
    </row>
    <row r="66" spans="1:14" ht="14.25" customHeight="1">
      <c r="A66" s="67"/>
      <c r="B66" s="67"/>
      <c r="C66" s="67"/>
      <c r="D66" s="67"/>
      <c r="E66" s="67"/>
      <c r="F66" s="67"/>
      <c r="G66" s="67"/>
      <c r="H66" s="67"/>
      <c r="I66" s="67"/>
      <c r="J66" s="67"/>
      <c r="K66" s="67"/>
      <c r="L66" s="67"/>
      <c r="M66" s="67"/>
      <c r="N66" s="67"/>
    </row>
    <row r="67" spans="1:14" ht="14.25" customHeight="1">
      <c r="A67" s="67"/>
      <c r="B67" s="67"/>
      <c r="C67" s="67"/>
      <c r="D67" s="67"/>
      <c r="E67" s="67"/>
      <c r="F67" s="67"/>
      <c r="G67" s="67"/>
      <c r="H67" s="67"/>
      <c r="I67" s="67"/>
      <c r="J67" s="67"/>
      <c r="K67" s="67"/>
      <c r="L67" s="67"/>
      <c r="M67" s="67"/>
      <c r="N67" s="67"/>
    </row>
    <row r="68" spans="1:14" ht="14.25" customHeight="1">
      <c r="A68" s="67"/>
      <c r="B68" s="67"/>
      <c r="C68" s="67"/>
      <c r="D68" s="67"/>
      <c r="E68" s="67"/>
      <c r="F68" s="67"/>
      <c r="G68" s="67"/>
      <c r="H68" s="67"/>
      <c r="I68" s="67"/>
      <c r="J68" s="67"/>
      <c r="K68" s="67"/>
      <c r="L68" s="67"/>
      <c r="M68" s="67"/>
      <c r="N68" s="67"/>
    </row>
    <row r="69" spans="1:14" ht="14.25" customHeight="1">
      <c r="A69" s="67"/>
      <c r="B69" s="67"/>
      <c r="C69" s="67"/>
      <c r="D69" s="67"/>
      <c r="E69" s="67"/>
      <c r="F69" s="67"/>
      <c r="G69" s="67"/>
      <c r="H69" s="67"/>
      <c r="I69" s="67"/>
      <c r="J69" s="67"/>
      <c r="K69" s="67"/>
      <c r="L69" s="67"/>
      <c r="M69" s="67"/>
      <c r="N69" s="67"/>
    </row>
    <row r="70" spans="1:14" ht="14.25" customHeight="1">
      <c r="A70" s="67"/>
      <c r="B70" s="67"/>
      <c r="C70" s="67"/>
      <c r="D70" s="67"/>
      <c r="E70" s="67"/>
      <c r="F70" s="67"/>
      <c r="G70" s="67"/>
      <c r="H70" s="67"/>
      <c r="I70" s="67"/>
      <c r="J70" s="67"/>
      <c r="K70" s="67"/>
      <c r="L70" s="67"/>
      <c r="M70" s="67"/>
      <c r="N70" s="67"/>
    </row>
    <row r="71" spans="1:14" ht="14.25" customHeight="1">
      <c r="A71" s="67"/>
      <c r="B71" s="67"/>
      <c r="C71" s="67"/>
      <c r="D71" s="67"/>
      <c r="E71" s="67"/>
      <c r="F71" s="67"/>
      <c r="G71" s="67"/>
      <c r="H71" s="67"/>
      <c r="I71" s="67"/>
      <c r="J71" s="67"/>
      <c r="K71" s="67"/>
      <c r="L71" s="67"/>
      <c r="M71" s="67"/>
      <c r="N71" s="67"/>
    </row>
    <row r="72" spans="1:14" ht="14.25" customHeight="1">
      <c r="A72" s="67"/>
      <c r="B72" s="67"/>
      <c r="C72" s="67"/>
      <c r="D72" s="67"/>
      <c r="E72" s="67"/>
      <c r="F72" s="67"/>
      <c r="G72" s="67"/>
      <c r="H72" s="67"/>
      <c r="I72" s="67"/>
      <c r="J72" s="67"/>
      <c r="K72" s="67"/>
      <c r="L72" s="67"/>
      <c r="M72" s="67"/>
      <c r="N72" s="67"/>
    </row>
    <row r="73" spans="1:14" ht="14.25" customHeight="1">
      <c r="A73" s="67"/>
      <c r="B73" s="67"/>
      <c r="C73" s="67"/>
      <c r="D73" s="67"/>
      <c r="E73" s="67"/>
      <c r="F73" s="67"/>
      <c r="G73" s="67"/>
      <c r="H73" s="67"/>
      <c r="I73" s="67"/>
      <c r="J73" s="67"/>
      <c r="K73" s="67"/>
      <c r="L73" s="67"/>
      <c r="M73" s="67"/>
      <c r="N73" s="67"/>
    </row>
    <row r="74" spans="1:14" ht="14.25" customHeight="1">
      <c r="A74" s="67"/>
      <c r="B74" s="67"/>
      <c r="C74" s="67"/>
      <c r="D74" s="67"/>
      <c r="E74" s="67"/>
      <c r="F74" s="67"/>
      <c r="G74" s="67"/>
      <c r="H74" s="67"/>
      <c r="I74" s="67"/>
      <c r="J74" s="67"/>
      <c r="K74" s="67"/>
      <c r="L74" s="67"/>
      <c r="M74" s="67"/>
      <c r="N74" s="67"/>
    </row>
    <row r="75" spans="1:14" ht="14.25" customHeight="1">
      <c r="A75" s="67"/>
      <c r="B75" s="67"/>
      <c r="C75" s="67"/>
      <c r="D75" s="67"/>
      <c r="E75" s="67"/>
      <c r="F75" s="67"/>
      <c r="G75" s="67"/>
      <c r="H75" s="67"/>
      <c r="I75" s="67"/>
      <c r="J75" s="67"/>
      <c r="K75" s="67"/>
      <c r="L75" s="67"/>
      <c r="M75" s="67"/>
      <c r="N75" s="67"/>
    </row>
    <row r="76" spans="1:14" ht="14.25" customHeight="1">
      <c r="A76" s="67"/>
      <c r="B76" s="67"/>
      <c r="C76" s="67"/>
      <c r="D76" s="67"/>
      <c r="E76" s="67"/>
      <c r="F76" s="67"/>
      <c r="G76" s="67"/>
      <c r="H76" s="67"/>
      <c r="I76" s="67"/>
      <c r="J76" s="67"/>
      <c r="K76" s="67"/>
      <c r="L76" s="67"/>
      <c r="M76" s="67"/>
      <c r="N76" s="67"/>
    </row>
    <row r="77" spans="1:14" ht="14.25" customHeight="1">
      <c r="A77" s="67"/>
      <c r="B77" s="67"/>
      <c r="C77" s="67"/>
      <c r="D77" s="67"/>
      <c r="E77" s="67"/>
      <c r="F77" s="67"/>
      <c r="G77" s="67"/>
      <c r="H77" s="67"/>
      <c r="I77" s="67"/>
      <c r="J77" s="67"/>
      <c r="K77" s="67"/>
      <c r="L77" s="67"/>
      <c r="M77" s="67"/>
      <c r="N77" s="67"/>
    </row>
    <row r="78" spans="1:14" ht="14.25" customHeight="1">
      <c r="A78" s="67"/>
      <c r="B78" s="67"/>
      <c r="C78" s="67"/>
      <c r="D78" s="67"/>
      <c r="E78" s="67"/>
      <c r="F78" s="67"/>
      <c r="G78" s="67"/>
      <c r="H78" s="67"/>
      <c r="I78" s="67"/>
      <c r="J78" s="67"/>
      <c r="K78" s="67"/>
      <c r="L78" s="67"/>
      <c r="M78" s="67"/>
      <c r="N78" s="67"/>
    </row>
    <row r="79" spans="1:14" ht="14.25" customHeight="1">
      <c r="A79" s="67"/>
      <c r="B79" s="67"/>
      <c r="C79" s="67"/>
      <c r="D79" s="67"/>
      <c r="E79" s="67"/>
      <c r="F79" s="67"/>
      <c r="G79" s="67"/>
      <c r="H79" s="67"/>
      <c r="I79" s="67"/>
      <c r="J79" s="67"/>
      <c r="K79" s="67"/>
      <c r="L79" s="67"/>
      <c r="M79" s="67"/>
      <c r="N79" s="67"/>
    </row>
    <row r="80" spans="1:14" ht="14.25" customHeight="1">
      <c r="A80" s="67"/>
      <c r="B80" s="67"/>
      <c r="C80" s="67"/>
      <c r="D80" s="67"/>
      <c r="E80" s="67"/>
      <c r="F80" s="67"/>
      <c r="G80" s="67"/>
      <c r="H80" s="67"/>
      <c r="I80" s="67"/>
      <c r="J80" s="67"/>
      <c r="K80" s="67"/>
      <c r="L80" s="67"/>
      <c r="M80" s="67"/>
      <c r="N80" s="67"/>
    </row>
    <row r="81" spans="1:14" ht="14.25" customHeight="1">
      <c r="A81" s="67"/>
      <c r="B81" s="67"/>
      <c r="C81" s="67"/>
      <c r="D81" s="67"/>
      <c r="E81" s="67"/>
      <c r="F81" s="67"/>
      <c r="G81" s="67"/>
      <c r="H81" s="67"/>
      <c r="I81" s="67"/>
      <c r="J81" s="67"/>
      <c r="K81" s="67"/>
      <c r="L81" s="67"/>
      <c r="M81" s="67"/>
      <c r="N81" s="67"/>
    </row>
    <row r="82" spans="1:14" ht="14.25" customHeight="1">
      <c r="A82" s="67"/>
      <c r="B82" s="67"/>
      <c r="C82" s="67"/>
      <c r="D82" s="67"/>
      <c r="E82" s="67"/>
      <c r="F82" s="67"/>
      <c r="G82" s="67"/>
      <c r="H82" s="67"/>
      <c r="I82" s="67"/>
      <c r="J82" s="67"/>
      <c r="K82" s="67"/>
      <c r="L82" s="67"/>
      <c r="M82" s="67"/>
      <c r="N82" s="67"/>
    </row>
    <row r="83" spans="1:14" ht="14.25" customHeight="1">
      <c r="A83" s="67"/>
      <c r="B83" s="67"/>
      <c r="C83" s="67"/>
      <c r="D83" s="67"/>
      <c r="E83" s="67"/>
      <c r="F83" s="67"/>
      <c r="G83" s="67"/>
      <c r="H83" s="67"/>
      <c r="I83" s="67"/>
      <c r="J83" s="67"/>
      <c r="K83" s="67"/>
      <c r="L83" s="67"/>
      <c r="M83" s="67"/>
      <c r="N83" s="67"/>
    </row>
    <row r="84" spans="1:14" ht="14.25" customHeight="1">
      <c r="A84" s="67"/>
      <c r="B84" s="67"/>
      <c r="C84" s="67"/>
      <c r="D84" s="67"/>
      <c r="E84" s="67"/>
      <c r="F84" s="67"/>
      <c r="G84" s="67"/>
      <c r="H84" s="67"/>
      <c r="I84" s="67"/>
      <c r="J84" s="67"/>
      <c r="K84" s="67"/>
      <c r="L84" s="67"/>
      <c r="M84" s="67"/>
      <c r="N84" s="67"/>
    </row>
    <row r="85" spans="1:14" ht="14.25" customHeight="1">
      <c r="A85" s="67"/>
      <c r="B85" s="67"/>
      <c r="C85" s="67"/>
      <c r="D85" s="67"/>
      <c r="E85" s="67"/>
      <c r="F85" s="67"/>
      <c r="G85" s="67"/>
      <c r="H85" s="67"/>
      <c r="I85" s="67"/>
      <c r="J85" s="67"/>
      <c r="K85" s="67"/>
      <c r="L85" s="67"/>
      <c r="M85" s="67"/>
      <c r="N85" s="67"/>
    </row>
    <row r="86" spans="1:14" ht="14.25" customHeight="1">
      <c r="A86" s="67"/>
      <c r="B86" s="67"/>
      <c r="C86" s="67" t="s">
        <v>230</v>
      </c>
      <c r="D86" s="67"/>
      <c r="E86" s="67"/>
      <c r="F86" s="67"/>
      <c r="G86" s="67"/>
      <c r="H86" s="67"/>
      <c r="I86" s="67"/>
      <c r="J86" s="67"/>
      <c r="K86" s="67"/>
      <c r="L86" s="67"/>
      <c r="M86" s="67"/>
      <c r="N86" s="67"/>
    </row>
    <row r="87" spans="1:14" ht="23" customHeight="1">
      <c r="A87" s="67"/>
      <c r="B87" s="67"/>
      <c r="C87" s="67"/>
      <c r="D87" s="67"/>
      <c r="E87" s="67"/>
      <c r="F87" s="67"/>
      <c r="G87" s="67"/>
      <c r="H87" s="67"/>
      <c r="I87" s="67"/>
      <c r="J87" s="67"/>
      <c r="K87" s="67"/>
      <c r="L87" s="67"/>
      <c r="M87" s="67"/>
      <c r="N87" s="67"/>
    </row>
    <row r="88" spans="1:14" ht="14.25" customHeight="1">
      <c r="A88" s="67"/>
      <c r="B88" s="67"/>
      <c r="C88" s="67"/>
      <c r="D88" s="67"/>
      <c r="E88" s="67"/>
      <c r="F88" s="67"/>
      <c r="G88" s="67"/>
      <c r="H88" s="67"/>
      <c r="I88" s="67"/>
      <c r="J88" s="67"/>
      <c r="K88" s="67"/>
      <c r="L88" s="67"/>
      <c r="M88" s="67"/>
      <c r="N88" s="67"/>
    </row>
    <row r="89" spans="1:14" ht="14.25" customHeight="1">
      <c r="A89" s="67"/>
      <c r="B89" s="67"/>
      <c r="C89" s="67" t="s">
        <v>231</v>
      </c>
      <c r="D89" s="67"/>
      <c r="E89" s="67"/>
      <c r="F89" s="67"/>
      <c r="G89" s="67"/>
      <c r="H89" s="67"/>
      <c r="I89" s="67"/>
      <c r="J89" s="67"/>
      <c r="K89" s="67"/>
      <c r="L89" s="67"/>
      <c r="M89" s="67"/>
      <c r="N89" s="67"/>
    </row>
    <row r="90" spans="1:14" ht="14.25" customHeight="1">
      <c r="A90" s="67"/>
      <c r="B90" s="67"/>
      <c r="C90" s="67"/>
      <c r="D90" s="67"/>
      <c r="E90" s="67"/>
      <c r="F90" s="67"/>
      <c r="G90" s="67"/>
      <c r="H90" s="67"/>
      <c r="I90" s="67"/>
      <c r="J90" s="67"/>
      <c r="K90" s="67"/>
      <c r="L90" s="67"/>
      <c r="M90" s="67"/>
      <c r="N90" s="67"/>
    </row>
    <row r="91" spans="1:14" ht="14.25" customHeight="1">
      <c r="A91" s="67"/>
      <c r="B91" s="67"/>
      <c r="C91" s="67"/>
      <c r="D91" s="67"/>
      <c r="E91" s="67"/>
      <c r="F91" s="67"/>
      <c r="G91" s="67"/>
      <c r="H91" s="67"/>
      <c r="I91" s="67"/>
      <c r="J91" s="67"/>
      <c r="K91" s="67"/>
      <c r="L91" s="67"/>
      <c r="M91" s="67"/>
      <c r="N91" s="67"/>
    </row>
    <row r="92" spans="1:14" ht="14.25" customHeight="1">
      <c r="A92" s="67"/>
      <c r="B92" s="67"/>
      <c r="C92" s="67"/>
      <c r="D92" s="67"/>
      <c r="E92" s="67"/>
      <c r="F92" s="67"/>
      <c r="G92" s="67"/>
      <c r="H92" s="67"/>
      <c r="I92" s="67"/>
      <c r="J92" s="67"/>
      <c r="K92" s="67"/>
      <c r="L92" s="67"/>
      <c r="M92" s="67"/>
      <c r="N92" s="67"/>
    </row>
    <row r="93" spans="1:14" ht="14.25" customHeight="1">
      <c r="A93" s="67"/>
      <c r="B93" s="67"/>
      <c r="C93" s="67"/>
      <c r="D93" s="67"/>
      <c r="E93" s="67"/>
      <c r="F93" s="67"/>
      <c r="G93" s="67"/>
      <c r="H93" s="67"/>
      <c r="I93" s="67"/>
      <c r="J93" s="67"/>
      <c r="K93" s="67"/>
      <c r="L93" s="67"/>
      <c r="M93" s="67"/>
      <c r="N93" s="67"/>
    </row>
    <row r="94" spans="1:14" ht="14.25" customHeight="1">
      <c r="A94" s="67"/>
      <c r="B94" s="67"/>
      <c r="C94" s="67"/>
      <c r="D94" s="67"/>
      <c r="E94" s="67"/>
      <c r="F94" s="67"/>
      <c r="G94" s="67"/>
      <c r="H94" s="67"/>
      <c r="I94" s="67"/>
      <c r="J94" s="67"/>
      <c r="K94" s="67"/>
      <c r="L94" s="67"/>
      <c r="M94" s="67"/>
      <c r="N94" s="67"/>
    </row>
    <row r="95" spans="1:14" ht="14.25" customHeight="1">
      <c r="A95" s="67"/>
      <c r="B95" s="67"/>
      <c r="C95" s="67"/>
      <c r="D95" s="67"/>
      <c r="E95" s="67"/>
      <c r="F95" s="67"/>
      <c r="G95" s="67"/>
      <c r="H95" s="67"/>
      <c r="I95" s="67"/>
      <c r="J95" s="67"/>
      <c r="K95" s="67"/>
      <c r="L95" s="67"/>
      <c r="M95" s="67"/>
      <c r="N95" s="67"/>
    </row>
    <row r="96" spans="1:14" ht="14.25" customHeight="1">
      <c r="A96" s="67"/>
      <c r="B96" s="67"/>
      <c r="C96" s="67"/>
      <c r="D96" s="67"/>
      <c r="E96" s="67"/>
      <c r="F96" s="67"/>
      <c r="G96" s="67"/>
      <c r="H96" s="67"/>
      <c r="I96" s="67"/>
      <c r="J96" s="67"/>
      <c r="K96" s="67"/>
      <c r="L96" s="67"/>
      <c r="M96" s="67"/>
      <c r="N96" s="67"/>
    </row>
    <row r="97" spans="1:14" ht="14.25" customHeight="1">
      <c r="A97" s="67"/>
      <c r="B97" s="67"/>
      <c r="C97" s="67"/>
      <c r="D97" s="67"/>
      <c r="E97" s="67"/>
      <c r="F97" s="67"/>
      <c r="G97" s="67"/>
      <c r="H97" s="67"/>
      <c r="I97" s="67"/>
      <c r="J97" s="67"/>
      <c r="K97" s="67"/>
      <c r="L97" s="67"/>
      <c r="M97" s="67"/>
      <c r="N97" s="67"/>
    </row>
    <row r="98" spans="1:14" ht="14.25" customHeight="1">
      <c r="A98" s="67"/>
      <c r="B98" s="67"/>
      <c r="C98" s="67"/>
      <c r="D98" s="67"/>
      <c r="E98" s="67"/>
      <c r="F98" s="67"/>
      <c r="G98" s="67"/>
      <c r="H98" s="67"/>
      <c r="I98" s="67"/>
      <c r="J98" s="67"/>
      <c r="K98" s="67"/>
      <c r="L98" s="67"/>
      <c r="M98" s="67"/>
      <c r="N98" s="67"/>
    </row>
    <row r="99" spans="1:14" ht="14.25" customHeight="1">
      <c r="A99" s="67"/>
      <c r="B99" s="67"/>
      <c r="C99" s="67"/>
      <c r="D99" s="67"/>
      <c r="E99" s="67"/>
      <c r="F99" s="67"/>
      <c r="G99" s="67"/>
      <c r="H99" s="67"/>
      <c r="I99" s="67"/>
      <c r="J99" s="67"/>
      <c r="K99" s="67"/>
      <c r="L99" s="67"/>
      <c r="M99" s="67"/>
      <c r="N99" s="67"/>
    </row>
    <row r="100" spans="1:14" ht="14.25" customHeight="1">
      <c r="A100" s="67"/>
      <c r="B100" s="67"/>
      <c r="C100" s="67"/>
      <c r="D100" s="67"/>
      <c r="E100" s="67"/>
      <c r="F100" s="67"/>
      <c r="G100" s="67"/>
      <c r="H100" s="67"/>
      <c r="I100" s="67"/>
      <c r="J100" s="67"/>
      <c r="K100" s="67"/>
      <c r="L100" s="67"/>
      <c r="M100" s="67"/>
      <c r="N100" s="67"/>
    </row>
    <row r="101" spans="1:14" ht="14.25" customHeight="1">
      <c r="A101" s="67"/>
      <c r="B101" s="67"/>
      <c r="C101" s="67"/>
      <c r="D101" s="67"/>
      <c r="E101" s="67"/>
      <c r="F101" s="67"/>
      <c r="G101" s="67"/>
      <c r="H101" s="67"/>
      <c r="I101" s="67"/>
      <c r="J101" s="67"/>
      <c r="K101" s="67"/>
      <c r="L101" s="67"/>
      <c r="M101" s="67"/>
      <c r="N101" s="67"/>
    </row>
    <row r="102" spans="1:14" ht="14.25" customHeight="1">
      <c r="A102" s="67"/>
      <c r="B102" s="67"/>
      <c r="C102" s="67"/>
      <c r="D102" s="67"/>
      <c r="E102" s="67"/>
      <c r="F102" s="67"/>
      <c r="G102" s="67"/>
      <c r="H102" s="67"/>
      <c r="I102" s="67"/>
      <c r="J102" s="67"/>
      <c r="K102" s="67"/>
      <c r="L102" s="67"/>
      <c r="M102" s="67"/>
      <c r="N102" s="67"/>
    </row>
    <row r="103" spans="1:14" ht="14.25" customHeight="1">
      <c r="A103" s="67"/>
      <c r="B103" s="67"/>
      <c r="C103" s="67"/>
      <c r="D103" s="67"/>
      <c r="E103" s="67"/>
      <c r="F103" s="67"/>
      <c r="G103" s="67"/>
      <c r="H103" s="67"/>
      <c r="I103" s="67"/>
      <c r="J103" s="67"/>
      <c r="K103" s="67"/>
      <c r="L103" s="67"/>
      <c r="M103" s="67"/>
      <c r="N103" s="67"/>
    </row>
    <row r="104" spans="1:14" ht="14.25" customHeight="1">
      <c r="A104" s="67"/>
      <c r="B104" s="67"/>
      <c r="C104" s="67"/>
      <c r="D104" s="67"/>
      <c r="E104" s="67"/>
      <c r="F104" s="67"/>
      <c r="G104" s="67"/>
      <c r="H104" s="67"/>
      <c r="I104" s="67"/>
      <c r="J104" s="67"/>
      <c r="K104" s="67"/>
      <c r="L104" s="67"/>
      <c r="M104" s="67"/>
      <c r="N104" s="67"/>
    </row>
    <row r="105" spans="1:14" ht="14.25" customHeight="1">
      <c r="A105" s="67"/>
      <c r="B105" s="67"/>
      <c r="C105" s="67"/>
      <c r="D105" s="67"/>
      <c r="E105" s="67"/>
      <c r="F105" s="67"/>
      <c r="G105" s="67"/>
      <c r="H105" s="67"/>
      <c r="I105" s="67"/>
      <c r="J105" s="67"/>
      <c r="K105" s="67"/>
      <c r="L105" s="67"/>
      <c r="M105" s="67"/>
      <c r="N105" s="67"/>
    </row>
    <row r="106" spans="1:14" ht="14.25" customHeight="1">
      <c r="A106" s="67"/>
      <c r="B106" s="67"/>
      <c r="C106" s="67"/>
      <c r="D106" s="67"/>
      <c r="E106" s="67"/>
      <c r="F106" s="67"/>
      <c r="G106" s="67"/>
      <c r="H106" s="67"/>
      <c r="I106" s="67"/>
      <c r="J106" s="67"/>
      <c r="K106" s="67"/>
      <c r="L106" s="67"/>
      <c r="M106" s="67"/>
      <c r="N106" s="67"/>
    </row>
    <row r="107" spans="1:14" ht="14.25" customHeight="1">
      <c r="A107" s="67"/>
      <c r="B107" s="67"/>
      <c r="C107" s="67"/>
      <c r="D107" s="67"/>
      <c r="E107" s="67"/>
      <c r="F107" s="67"/>
      <c r="G107" s="67"/>
      <c r="H107" s="67"/>
      <c r="I107" s="67"/>
      <c r="J107" s="67"/>
      <c r="K107" s="67"/>
      <c r="L107" s="67"/>
      <c r="M107" s="67"/>
      <c r="N107" s="67"/>
    </row>
    <row r="108" spans="1:14" ht="14.25" customHeight="1">
      <c r="A108" s="67"/>
      <c r="B108" s="67"/>
      <c r="C108" s="67"/>
      <c r="D108" s="67"/>
      <c r="E108" s="67"/>
      <c r="F108" s="67"/>
      <c r="G108" s="67"/>
      <c r="H108" s="67"/>
      <c r="I108" s="67"/>
      <c r="J108" s="67"/>
      <c r="K108" s="67"/>
      <c r="L108" s="67"/>
      <c r="M108" s="67"/>
      <c r="N108" s="67"/>
    </row>
    <row r="109" spans="1:14" ht="14.25" customHeight="1">
      <c r="A109" s="67"/>
      <c r="B109" s="67"/>
      <c r="C109" s="67"/>
      <c r="D109" s="67"/>
      <c r="E109" s="67"/>
      <c r="F109" s="67"/>
      <c r="G109" s="67"/>
      <c r="H109" s="67"/>
      <c r="I109" s="67"/>
      <c r="J109" s="67"/>
      <c r="K109" s="67"/>
      <c r="L109" s="67"/>
      <c r="M109" s="67"/>
      <c r="N109" s="67"/>
    </row>
    <row r="110" spans="1:14" ht="14.25" customHeight="1">
      <c r="A110" s="67"/>
      <c r="B110" s="67"/>
      <c r="C110" s="67"/>
      <c r="D110" s="67"/>
      <c r="E110" s="67"/>
      <c r="F110" s="67"/>
      <c r="G110" s="67"/>
      <c r="H110" s="67"/>
      <c r="I110" s="67"/>
      <c r="J110" s="67"/>
      <c r="K110" s="67"/>
      <c r="L110" s="67"/>
      <c r="M110" s="67"/>
      <c r="N110" s="67"/>
    </row>
    <row r="111" spans="1:14" ht="14.25" customHeight="1">
      <c r="A111" s="67"/>
      <c r="B111" s="67"/>
      <c r="C111" s="67"/>
      <c r="D111" s="67"/>
      <c r="E111" s="67"/>
      <c r="F111" s="67"/>
      <c r="G111" s="67"/>
      <c r="H111" s="67"/>
      <c r="I111" s="67"/>
      <c r="J111" s="67"/>
      <c r="K111" s="67"/>
      <c r="L111" s="67"/>
      <c r="M111" s="67"/>
      <c r="N111" s="67"/>
    </row>
    <row r="112" spans="1:14" ht="14.25" customHeight="1">
      <c r="A112" s="67"/>
      <c r="B112" s="67"/>
      <c r="C112" s="67"/>
      <c r="D112" s="67"/>
      <c r="E112" s="67"/>
      <c r="F112" s="67"/>
      <c r="G112" s="67"/>
      <c r="H112" s="67"/>
      <c r="I112" s="67"/>
      <c r="J112" s="67"/>
      <c r="K112" s="67"/>
      <c r="L112" s="67"/>
      <c r="M112" s="67"/>
      <c r="N112" s="67"/>
    </row>
    <row r="113" spans="1:14" ht="14.25" customHeight="1">
      <c r="A113" s="67"/>
      <c r="B113" s="67"/>
      <c r="C113" s="67"/>
      <c r="D113" s="67"/>
      <c r="E113" s="67"/>
      <c r="F113" s="67"/>
      <c r="G113" s="67"/>
      <c r="H113" s="67"/>
      <c r="I113" s="67"/>
      <c r="J113" s="67"/>
      <c r="K113" s="67"/>
      <c r="L113" s="67"/>
      <c r="M113" s="67"/>
      <c r="N113" s="67"/>
    </row>
    <row r="114" spans="1:14" ht="14.25" customHeight="1">
      <c r="A114" s="67"/>
      <c r="B114" s="67"/>
      <c r="C114" s="67"/>
      <c r="D114" s="67"/>
      <c r="E114" s="67"/>
      <c r="F114" s="67"/>
      <c r="G114" s="67"/>
      <c r="H114" s="67"/>
      <c r="I114" s="67"/>
      <c r="J114" s="67"/>
      <c r="K114" s="67"/>
      <c r="L114" s="67"/>
      <c r="M114" s="67"/>
      <c r="N114" s="67"/>
    </row>
    <row r="115" spans="1:14" ht="14.25" customHeight="1">
      <c r="A115" s="67"/>
      <c r="B115" s="67"/>
      <c r="C115" s="67"/>
      <c r="D115" s="67"/>
      <c r="E115" s="67"/>
      <c r="F115" s="67"/>
      <c r="G115" s="67"/>
      <c r="H115" s="67"/>
      <c r="I115" s="67"/>
      <c r="J115" s="67"/>
      <c r="K115" s="67"/>
      <c r="L115" s="67"/>
      <c r="M115" s="67"/>
      <c r="N115" s="67"/>
    </row>
    <row r="116" spans="1:14" ht="14.25" customHeight="1">
      <c r="A116" s="67"/>
      <c r="B116" s="67"/>
      <c r="C116" s="67"/>
      <c r="D116" s="67"/>
      <c r="E116" s="67"/>
      <c r="F116" s="67"/>
      <c r="G116" s="67"/>
      <c r="H116" s="67"/>
      <c r="I116" s="67"/>
      <c r="J116" s="67"/>
      <c r="K116" s="67"/>
      <c r="L116" s="67"/>
      <c r="M116" s="67"/>
      <c r="N116" s="67"/>
    </row>
    <row r="117" spans="1:14" ht="14.25" customHeight="1">
      <c r="A117" s="67"/>
      <c r="B117" s="67"/>
      <c r="C117" s="67"/>
      <c r="D117" s="67"/>
      <c r="E117" s="67"/>
      <c r="F117" s="67"/>
      <c r="G117" s="67"/>
      <c r="H117" s="67"/>
      <c r="I117" s="67"/>
      <c r="J117" s="67"/>
      <c r="K117" s="67"/>
      <c r="L117" s="67"/>
      <c r="M117" s="67"/>
      <c r="N117" s="67"/>
    </row>
    <row r="118" spans="1:14" ht="14.25" customHeight="1">
      <c r="A118" s="67"/>
      <c r="B118" s="67"/>
      <c r="C118" s="67"/>
      <c r="D118" s="67"/>
      <c r="E118" s="67"/>
      <c r="F118" s="67"/>
      <c r="G118" s="67"/>
      <c r="H118" s="67"/>
      <c r="I118" s="67"/>
      <c r="J118" s="67"/>
      <c r="K118" s="67"/>
      <c r="L118" s="67"/>
      <c r="M118" s="67"/>
      <c r="N118" s="67"/>
    </row>
    <row r="119" spans="1:14" ht="14.25" customHeight="1">
      <c r="A119" s="67"/>
      <c r="B119" s="67"/>
      <c r="C119" s="67"/>
      <c r="D119" s="67"/>
      <c r="E119" s="67"/>
      <c r="F119" s="67"/>
      <c r="G119" s="67"/>
      <c r="H119" s="67"/>
      <c r="I119" s="67"/>
      <c r="J119" s="67"/>
      <c r="K119" s="67"/>
      <c r="L119" s="67"/>
      <c r="M119" s="67"/>
      <c r="N119" s="67"/>
    </row>
    <row r="120" spans="1:14" ht="14.25" customHeight="1">
      <c r="A120" s="67"/>
      <c r="B120" s="67"/>
      <c r="C120" s="67"/>
      <c r="D120" s="67"/>
      <c r="E120" s="67"/>
      <c r="F120" s="67"/>
      <c r="G120" s="67"/>
      <c r="H120" s="67"/>
      <c r="I120" s="67"/>
      <c r="J120" s="67"/>
      <c r="K120" s="67"/>
      <c r="L120" s="67"/>
      <c r="M120" s="67"/>
      <c r="N120" s="67"/>
    </row>
    <row r="121" spans="1:14" ht="14.25" customHeight="1">
      <c r="A121" s="67"/>
      <c r="B121" s="67"/>
      <c r="C121" s="67"/>
      <c r="D121" s="67"/>
      <c r="E121" s="67"/>
      <c r="F121" s="67"/>
      <c r="G121" s="67"/>
      <c r="H121" s="67"/>
      <c r="I121" s="67"/>
      <c r="J121" s="67"/>
      <c r="K121" s="67"/>
      <c r="L121" s="67"/>
      <c r="M121" s="67"/>
      <c r="N121" s="67"/>
    </row>
    <row r="122" spans="1:14" ht="14.25" customHeight="1">
      <c r="A122" s="67"/>
      <c r="B122" s="67"/>
      <c r="C122" s="67"/>
      <c r="D122" s="67"/>
      <c r="E122" s="67"/>
      <c r="F122" s="67"/>
      <c r="G122" s="67"/>
      <c r="H122" s="67"/>
      <c r="I122" s="67"/>
      <c r="J122" s="67"/>
      <c r="K122" s="67"/>
      <c r="L122" s="67"/>
      <c r="M122" s="67"/>
      <c r="N122" s="67"/>
    </row>
    <row r="123" spans="1:14" ht="14.25" customHeight="1">
      <c r="A123" s="67"/>
      <c r="B123" s="67"/>
      <c r="C123" s="67"/>
      <c r="D123" s="67"/>
      <c r="E123" s="67"/>
      <c r="F123" s="67"/>
      <c r="G123" s="67"/>
      <c r="H123" s="67"/>
      <c r="I123" s="67"/>
      <c r="J123" s="67"/>
      <c r="K123" s="67"/>
      <c r="L123" s="67"/>
      <c r="M123" s="67"/>
      <c r="N123" s="67"/>
    </row>
    <row r="124" spans="1:14" ht="14.25" customHeight="1">
      <c r="A124" s="67"/>
      <c r="B124" s="67"/>
      <c r="C124" s="67"/>
      <c r="D124" s="67"/>
      <c r="E124" s="67"/>
      <c r="F124" s="67"/>
      <c r="G124" s="67"/>
      <c r="H124" s="67"/>
      <c r="I124" s="67"/>
      <c r="J124" s="67"/>
      <c r="K124" s="67"/>
      <c r="L124" s="67"/>
      <c r="M124" s="67"/>
      <c r="N124" s="67"/>
    </row>
    <row r="125" spans="1:14" ht="14.25" customHeight="1">
      <c r="A125" s="67"/>
      <c r="B125" s="67"/>
      <c r="C125" s="67"/>
      <c r="D125" s="67"/>
      <c r="E125" s="67"/>
      <c r="F125" s="67"/>
      <c r="G125" s="67"/>
      <c r="H125" s="67"/>
      <c r="I125" s="67"/>
      <c r="J125" s="67"/>
      <c r="K125" s="67"/>
      <c r="L125" s="67"/>
      <c r="M125" s="67"/>
      <c r="N125" s="67"/>
    </row>
    <row r="126" spans="1:14" ht="14.25" customHeight="1">
      <c r="A126" s="67"/>
      <c r="B126" s="67"/>
      <c r="C126" s="67"/>
      <c r="D126" s="67"/>
      <c r="E126" s="67"/>
      <c r="F126" s="67"/>
      <c r="G126" s="67"/>
      <c r="H126" s="67"/>
      <c r="I126" s="67"/>
      <c r="J126" s="67"/>
      <c r="K126" s="67"/>
      <c r="L126" s="67"/>
      <c r="M126" s="67"/>
      <c r="N126" s="67"/>
    </row>
    <row r="127" spans="1:14" ht="14.25" customHeight="1">
      <c r="A127" s="67"/>
      <c r="B127" s="67"/>
      <c r="C127" s="67"/>
      <c r="D127" s="67"/>
      <c r="E127" s="67"/>
      <c r="F127" s="67"/>
      <c r="G127" s="67"/>
      <c r="H127" s="67"/>
      <c r="I127" s="67"/>
      <c r="J127" s="67"/>
      <c r="K127" s="67"/>
      <c r="L127" s="67"/>
      <c r="M127" s="67"/>
      <c r="N127" s="67"/>
    </row>
    <row r="128" spans="1:14" ht="14.25" customHeight="1">
      <c r="A128" s="67"/>
      <c r="B128" s="67"/>
      <c r="C128" s="67"/>
      <c r="D128" s="67"/>
      <c r="E128" s="67"/>
      <c r="F128" s="67"/>
      <c r="G128" s="67"/>
      <c r="H128" s="67"/>
      <c r="I128" s="67"/>
      <c r="J128" s="67"/>
      <c r="K128" s="67"/>
      <c r="L128" s="67"/>
      <c r="M128" s="67"/>
      <c r="N128" s="67"/>
    </row>
    <row r="129" spans="1:14" ht="14.25" customHeight="1">
      <c r="A129" s="67"/>
      <c r="B129" s="67"/>
      <c r="C129" s="67"/>
      <c r="D129" s="67"/>
      <c r="E129" s="67"/>
      <c r="F129" s="67"/>
      <c r="G129" s="67"/>
      <c r="H129" s="67"/>
      <c r="I129" s="67"/>
      <c r="J129" s="67"/>
      <c r="K129" s="67"/>
      <c r="L129" s="67"/>
      <c r="M129" s="67"/>
      <c r="N129" s="67"/>
    </row>
    <row r="130" spans="1:14" ht="14.25" customHeight="1">
      <c r="A130" s="67"/>
      <c r="B130" s="67"/>
      <c r="C130" s="67"/>
      <c r="D130" s="67"/>
      <c r="E130" s="67"/>
      <c r="F130" s="67"/>
      <c r="G130" s="67"/>
      <c r="H130" s="67"/>
      <c r="I130" s="67"/>
      <c r="J130" s="67"/>
      <c r="K130" s="67"/>
      <c r="L130" s="67"/>
      <c r="M130" s="67"/>
      <c r="N130" s="67"/>
    </row>
    <row r="131" spans="1:14" ht="14.25" customHeight="1">
      <c r="A131" s="67"/>
      <c r="B131" s="67"/>
      <c r="C131" s="67"/>
      <c r="D131" s="67"/>
      <c r="E131" s="67"/>
      <c r="F131" s="67"/>
      <c r="G131" s="67"/>
      <c r="H131" s="67"/>
      <c r="I131" s="67"/>
      <c r="J131" s="67"/>
      <c r="K131" s="67"/>
      <c r="L131" s="67"/>
      <c r="M131" s="67"/>
      <c r="N131" s="67"/>
    </row>
    <row r="132" spans="1:14" ht="14.25" customHeight="1">
      <c r="A132" s="67"/>
      <c r="B132" s="67"/>
      <c r="C132" s="67"/>
      <c r="D132" s="67"/>
      <c r="E132" s="67"/>
      <c r="F132" s="67"/>
      <c r="G132" s="67"/>
      <c r="H132" s="67"/>
      <c r="I132" s="67"/>
      <c r="J132" s="67"/>
      <c r="K132" s="67"/>
      <c r="L132" s="67"/>
      <c r="M132" s="67"/>
      <c r="N132" s="67"/>
    </row>
    <row r="133" spans="1:14" ht="14.25" customHeight="1">
      <c r="A133" s="67"/>
      <c r="B133" s="67"/>
      <c r="C133" s="67"/>
      <c r="D133" s="67"/>
      <c r="E133" s="67"/>
      <c r="F133" s="67"/>
      <c r="G133" s="67"/>
      <c r="H133" s="67"/>
      <c r="I133" s="67"/>
      <c r="J133" s="67"/>
      <c r="K133" s="67"/>
      <c r="L133" s="67"/>
      <c r="M133" s="67"/>
      <c r="N133" s="67"/>
    </row>
    <row r="134" spans="1:14" ht="14.25" customHeight="1">
      <c r="A134" s="67"/>
      <c r="B134" s="67"/>
      <c r="C134" s="67"/>
      <c r="D134" s="67"/>
      <c r="E134" s="67"/>
      <c r="F134" s="67"/>
      <c r="G134" s="67"/>
      <c r="H134" s="67"/>
      <c r="I134" s="67"/>
      <c r="J134" s="67"/>
      <c r="K134" s="67"/>
      <c r="L134" s="67"/>
      <c r="M134" s="67"/>
      <c r="N134" s="67"/>
    </row>
    <row r="135" spans="1:14" ht="14.25" customHeight="1">
      <c r="A135" s="67"/>
      <c r="B135" s="67"/>
      <c r="C135" s="67"/>
      <c r="D135" s="67"/>
      <c r="E135" s="67"/>
      <c r="F135" s="67"/>
      <c r="G135" s="67"/>
      <c r="H135" s="67"/>
      <c r="I135" s="67"/>
      <c r="J135" s="67"/>
      <c r="K135" s="67"/>
      <c r="L135" s="67"/>
      <c r="M135" s="67"/>
      <c r="N135" s="67"/>
    </row>
    <row r="136" spans="1:14" ht="14.25" customHeight="1">
      <c r="A136" s="67"/>
      <c r="B136" s="67"/>
      <c r="C136" s="67"/>
      <c r="D136" s="67"/>
      <c r="E136" s="67"/>
      <c r="F136" s="67"/>
      <c r="G136" s="67"/>
      <c r="H136" s="67"/>
      <c r="I136" s="67"/>
      <c r="J136" s="67"/>
      <c r="K136" s="67"/>
      <c r="L136" s="67"/>
      <c r="M136" s="67"/>
      <c r="N136" s="67"/>
    </row>
    <row r="137" spans="1:14" ht="14.25" customHeight="1">
      <c r="A137" s="67"/>
      <c r="B137" s="67"/>
      <c r="C137" s="67"/>
      <c r="D137" s="67"/>
      <c r="E137" s="67"/>
      <c r="F137" s="67"/>
      <c r="G137" s="67"/>
      <c r="H137" s="67"/>
      <c r="I137" s="67"/>
      <c r="J137" s="67"/>
      <c r="K137" s="67"/>
      <c r="L137" s="67"/>
      <c r="M137" s="67"/>
      <c r="N137" s="67"/>
    </row>
    <row r="138" spans="1:14" ht="14.25" customHeight="1">
      <c r="A138" s="67"/>
      <c r="B138" s="67"/>
      <c r="C138" s="67"/>
      <c r="D138" s="67"/>
      <c r="E138" s="67"/>
      <c r="F138" s="67"/>
      <c r="G138" s="67"/>
      <c r="H138" s="67"/>
      <c r="I138" s="67"/>
      <c r="J138" s="67"/>
      <c r="K138" s="67"/>
      <c r="L138" s="67"/>
      <c r="M138" s="67"/>
      <c r="N138" s="67"/>
    </row>
    <row r="139" spans="1:14" ht="14.25" customHeight="1">
      <c r="A139" s="67"/>
      <c r="B139" s="67"/>
      <c r="C139" s="67"/>
      <c r="D139" s="67"/>
      <c r="E139" s="67"/>
      <c r="F139" s="67"/>
      <c r="G139" s="67"/>
      <c r="H139" s="67"/>
      <c r="I139" s="67"/>
      <c r="J139" s="67"/>
      <c r="K139" s="67"/>
      <c r="L139" s="67"/>
      <c r="M139" s="67"/>
      <c r="N139" s="67"/>
    </row>
    <row r="140" spans="1:14" ht="14.25" customHeight="1">
      <c r="A140" s="67"/>
      <c r="B140" s="67"/>
      <c r="C140" s="67"/>
      <c r="D140" s="67"/>
      <c r="E140" s="67"/>
      <c r="F140" s="67"/>
      <c r="G140" s="67"/>
      <c r="H140" s="67"/>
      <c r="I140" s="67"/>
      <c r="J140" s="67"/>
      <c r="K140" s="67"/>
      <c r="L140" s="67"/>
      <c r="M140" s="67"/>
      <c r="N140" s="67"/>
    </row>
    <row r="141" spans="1:14" ht="14.25" customHeight="1">
      <c r="A141" s="67"/>
      <c r="B141" s="67"/>
      <c r="C141" s="67"/>
      <c r="D141" s="67"/>
      <c r="E141" s="67"/>
      <c r="F141" s="67"/>
      <c r="G141" s="67"/>
      <c r="H141" s="67"/>
      <c r="I141" s="67"/>
      <c r="J141" s="67"/>
      <c r="K141" s="67"/>
      <c r="L141" s="67"/>
      <c r="M141" s="67"/>
      <c r="N141" s="67"/>
    </row>
    <row r="142" spans="1:14" ht="14.25" customHeight="1">
      <c r="A142" s="67"/>
      <c r="B142" s="67"/>
      <c r="C142" s="67"/>
      <c r="D142" s="67"/>
      <c r="E142" s="67"/>
      <c r="F142" s="67"/>
      <c r="G142" s="67"/>
      <c r="H142" s="67"/>
      <c r="I142" s="67"/>
      <c r="J142" s="67"/>
      <c r="K142" s="67"/>
      <c r="L142" s="67"/>
      <c r="M142" s="67"/>
      <c r="N142" s="67"/>
    </row>
    <row r="143" spans="1:14" ht="14.25" customHeight="1">
      <c r="A143" s="67"/>
      <c r="B143" s="67"/>
      <c r="C143" s="67"/>
      <c r="D143" s="67"/>
      <c r="E143" s="67"/>
      <c r="F143" s="67"/>
      <c r="G143" s="67"/>
      <c r="H143" s="67"/>
      <c r="I143" s="67"/>
      <c r="J143" s="67"/>
      <c r="K143" s="67"/>
      <c r="L143" s="67"/>
      <c r="M143" s="67"/>
      <c r="N143" s="67"/>
    </row>
    <row r="144" spans="1:14" ht="14.25" customHeight="1">
      <c r="A144" s="67"/>
      <c r="B144" s="67"/>
      <c r="C144" s="67"/>
      <c r="D144" s="67"/>
      <c r="E144" s="67"/>
      <c r="F144" s="67"/>
      <c r="G144" s="67"/>
      <c r="H144" s="67"/>
      <c r="I144" s="67"/>
      <c r="J144" s="67"/>
      <c r="K144" s="67"/>
      <c r="L144" s="67"/>
      <c r="M144" s="67"/>
      <c r="N144" s="67"/>
    </row>
    <row r="145" spans="1:14" ht="14.25" customHeight="1">
      <c r="A145" s="67"/>
      <c r="B145" s="67"/>
      <c r="C145" s="67"/>
      <c r="D145" s="67"/>
      <c r="E145" s="67"/>
      <c r="F145" s="67"/>
      <c r="G145" s="67"/>
      <c r="H145" s="67"/>
      <c r="I145" s="67"/>
      <c r="J145" s="67"/>
      <c r="K145" s="67"/>
      <c r="L145" s="67"/>
      <c r="M145" s="67"/>
      <c r="N145" s="67"/>
    </row>
    <row r="146" spans="1:14" ht="14.25" customHeight="1">
      <c r="A146" s="67"/>
      <c r="B146" s="67"/>
      <c r="C146" s="67"/>
      <c r="D146" s="67"/>
      <c r="E146" s="67"/>
      <c r="F146" s="67"/>
      <c r="G146" s="67"/>
      <c r="H146" s="67"/>
      <c r="I146" s="67"/>
      <c r="J146" s="67"/>
      <c r="K146" s="67"/>
      <c r="L146" s="67"/>
      <c r="M146" s="67"/>
      <c r="N146" s="67"/>
    </row>
    <row r="147" spans="1:14" ht="14.25" customHeight="1">
      <c r="A147" s="67"/>
      <c r="B147" s="67"/>
      <c r="C147" s="67"/>
      <c r="D147" s="67"/>
      <c r="E147" s="67"/>
      <c r="F147" s="67"/>
      <c r="G147" s="67"/>
      <c r="H147" s="67"/>
      <c r="I147" s="67"/>
      <c r="J147" s="67"/>
      <c r="K147" s="67"/>
      <c r="L147" s="67"/>
      <c r="M147" s="67"/>
      <c r="N147" s="67"/>
    </row>
    <row r="148" spans="1:14" ht="14.25" customHeight="1">
      <c r="A148" s="67"/>
      <c r="B148" s="67"/>
      <c r="C148" s="67"/>
      <c r="D148" s="67"/>
      <c r="E148" s="67"/>
      <c r="F148" s="67"/>
      <c r="G148" s="67"/>
      <c r="H148" s="67"/>
      <c r="I148" s="67"/>
      <c r="J148" s="67"/>
      <c r="K148" s="67"/>
      <c r="L148" s="67"/>
      <c r="M148" s="67"/>
      <c r="N148" s="67"/>
    </row>
    <row r="149" spans="1:14" ht="14.25" customHeight="1">
      <c r="A149" s="67"/>
      <c r="B149" s="67"/>
      <c r="C149" s="67"/>
      <c r="D149" s="67"/>
      <c r="E149" s="67"/>
      <c r="F149" s="67"/>
      <c r="G149" s="67"/>
      <c r="H149" s="67"/>
      <c r="I149" s="67"/>
      <c r="J149" s="67"/>
      <c r="K149" s="67"/>
      <c r="L149" s="67"/>
      <c r="M149" s="67"/>
      <c r="N149" s="67"/>
    </row>
    <row r="150" spans="1:14" ht="14.25" customHeight="1">
      <c r="A150" s="67"/>
      <c r="B150" s="67"/>
      <c r="C150" s="67"/>
      <c r="D150" s="67"/>
      <c r="E150" s="67"/>
      <c r="F150" s="67"/>
      <c r="G150" s="67"/>
      <c r="H150" s="67"/>
      <c r="I150" s="67"/>
      <c r="J150" s="67"/>
      <c r="K150" s="67"/>
      <c r="L150" s="67"/>
      <c r="M150" s="67"/>
      <c r="N150" s="67"/>
    </row>
    <row r="151" spans="1:14" ht="14.25" customHeight="1">
      <c r="A151" s="67"/>
      <c r="B151" s="67"/>
      <c r="C151" s="67"/>
      <c r="D151" s="67"/>
      <c r="E151" s="67"/>
      <c r="F151" s="67"/>
      <c r="G151" s="67"/>
      <c r="H151" s="67"/>
      <c r="I151" s="67"/>
      <c r="J151" s="67"/>
      <c r="K151" s="67"/>
      <c r="L151" s="67"/>
      <c r="M151" s="67"/>
      <c r="N151" s="67"/>
    </row>
    <row r="152" spans="1:14" ht="14.25" customHeight="1">
      <c r="A152" s="67"/>
      <c r="B152" s="67"/>
      <c r="C152" s="67"/>
      <c r="D152" s="67"/>
      <c r="E152" s="67"/>
      <c r="F152" s="67"/>
      <c r="G152" s="67"/>
      <c r="H152" s="67"/>
      <c r="I152" s="67"/>
      <c r="J152" s="67"/>
      <c r="K152" s="67"/>
      <c r="L152" s="67"/>
      <c r="M152" s="67"/>
      <c r="N152" s="67"/>
    </row>
    <row r="153" spans="1:14" ht="14.25" customHeight="1">
      <c r="A153" s="67"/>
      <c r="B153" s="67"/>
      <c r="C153" s="67"/>
      <c r="D153" s="67"/>
      <c r="E153" s="67"/>
      <c r="F153" s="67"/>
      <c r="G153" s="67"/>
      <c r="H153" s="67"/>
      <c r="I153" s="67"/>
      <c r="J153" s="67"/>
      <c r="K153" s="67"/>
      <c r="L153" s="67"/>
      <c r="M153" s="67"/>
      <c r="N153" s="67"/>
    </row>
    <row r="154" spans="1:14" ht="14.25" customHeight="1">
      <c r="A154" s="67"/>
      <c r="B154" s="67"/>
      <c r="C154" s="67"/>
      <c r="D154" s="67"/>
      <c r="E154" s="67"/>
      <c r="F154" s="67"/>
      <c r="G154" s="67"/>
      <c r="H154" s="67"/>
      <c r="I154" s="67"/>
      <c r="J154" s="67"/>
      <c r="K154" s="67"/>
      <c r="L154" s="67"/>
      <c r="M154" s="67"/>
      <c r="N154" s="67"/>
    </row>
    <row r="155" spans="1:14" ht="14.25" customHeight="1">
      <c r="A155" s="67"/>
      <c r="B155" s="67"/>
      <c r="C155" s="67"/>
      <c r="D155" s="67"/>
      <c r="E155" s="67"/>
      <c r="F155" s="67"/>
      <c r="G155" s="67"/>
      <c r="H155" s="67"/>
      <c r="I155" s="67"/>
      <c r="J155" s="67"/>
      <c r="K155" s="67"/>
      <c r="L155" s="67"/>
      <c r="M155" s="67"/>
      <c r="N155" s="67"/>
    </row>
    <row r="156" spans="1:14" ht="14.25" customHeight="1">
      <c r="A156" s="67"/>
      <c r="B156" s="67"/>
      <c r="C156" s="67"/>
      <c r="D156" s="67"/>
      <c r="E156" s="67"/>
      <c r="F156" s="67"/>
      <c r="G156" s="67"/>
      <c r="H156" s="67"/>
      <c r="I156" s="67"/>
      <c r="J156" s="67"/>
      <c r="K156" s="67"/>
      <c r="L156" s="67"/>
      <c r="M156" s="67"/>
      <c r="N156" s="67"/>
    </row>
    <row r="157" spans="1:14" ht="14.25" customHeight="1">
      <c r="A157" s="67"/>
      <c r="B157" s="67"/>
      <c r="C157" s="67"/>
      <c r="D157" s="67"/>
      <c r="E157" s="67"/>
      <c r="F157" s="67"/>
      <c r="G157" s="67"/>
      <c r="H157" s="67"/>
      <c r="I157" s="67"/>
      <c r="J157" s="67"/>
      <c r="K157" s="67"/>
      <c r="L157" s="67"/>
      <c r="M157" s="67"/>
      <c r="N157" s="67"/>
    </row>
    <row r="158" spans="1:14" ht="14.25" customHeight="1">
      <c r="A158" s="67"/>
      <c r="B158" s="67"/>
      <c r="C158" s="67"/>
      <c r="D158" s="67"/>
      <c r="E158" s="67"/>
      <c r="F158" s="67"/>
      <c r="G158" s="67"/>
      <c r="H158" s="67"/>
      <c r="I158" s="67"/>
      <c r="J158" s="67"/>
      <c r="K158" s="67"/>
      <c r="L158" s="67"/>
      <c r="M158" s="67"/>
      <c r="N158" s="67"/>
    </row>
    <row r="159" spans="1:14" ht="14.25" customHeight="1">
      <c r="A159" s="67"/>
      <c r="B159" s="67"/>
      <c r="C159" s="67"/>
      <c r="D159" s="67"/>
      <c r="E159" s="67"/>
      <c r="F159" s="67"/>
      <c r="G159" s="67"/>
      <c r="H159" s="67"/>
      <c r="I159" s="67"/>
      <c r="J159" s="67"/>
      <c r="K159" s="67"/>
      <c r="L159" s="67"/>
      <c r="M159" s="67"/>
      <c r="N159" s="67"/>
    </row>
    <row r="160" spans="1:14" ht="14.25" customHeight="1">
      <c r="A160" s="67"/>
      <c r="B160" s="67"/>
      <c r="C160" s="67"/>
      <c r="D160" s="67"/>
      <c r="E160" s="67"/>
      <c r="F160" s="67"/>
      <c r="G160" s="67"/>
      <c r="H160" s="67"/>
      <c r="I160" s="67"/>
      <c r="J160" s="67"/>
      <c r="K160" s="67"/>
      <c r="L160" s="67"/>
      <c r="M160" s="67"/>
      <c r="N160" s="67"/>
    </row>
    <row r="161" spans="1:14" ht="14.25" customHeight="1">
      <c r="A161" s="67"/>
      <c r="B161" s="67"/>
      <c r="C161" s="67"/>
      <c r="D161" s="67"/>
      <c r="E161" s="67"/>
      <c r="F161" s="67"/>
      <c r="G161" s="67"/>
      <c r="H161" s="67"/>
      <c r="I161" s="67"/>
      <c r="J161" s="67"/>
      <c r="K161" s="67"/>
      <c r="L161" s="67"/>
      <c r="M161" s="67"/>
      <c r="N161" s="67"/>
    </row>
    <row r="162" spans="1:14" ht="14.25" customHeight="1">
      <c r="A162" s="67"/>
      <c r="B162" s="67"/>
      <c r="C162" s="67"/>
      <c r="D162" s="67"/>
      <c r="E162" s="67"/>
      <c r="F162" s="67"/>
      <c r="G162" s="67"/>
      <c r="H162" s="67"/>
      <c r="I162" s="67"/>
      <c r="J162" s="67"/>
      <c r="K162" s="67"/>
      <c r="L162" s="67"/>
      <c r="M162" s="67"/>
      <c r="N162" s="67"/>
    </row>
    <row r="163" spans="1:14" ht="14.25" customHeight="1">
      <c r="A163" s="67"/>
      <c r="B163" s="67"/>
      <c r="C163" s="67"/>
      <c r="D163" s="67"/>
      <c r="E163" s="67"/>
      <c r="F163" s="67"/>
      <c r="G163" s="67"/>
      <c r="H163" s="67"/>
      <c r="I163" s="67"/>
      <c r="J163" s="67"/>
      <c r="K163" s="67"/>
      <c r="L163" s="67"/>
      <c r="M163" s="67"/>
      <c r="N163" s="67"/>
    </row>
    <row r="164" spans="1:14" ht="14.25" customHeight="1">
      <c r="A164" s="67"/>
      <c r="B164" s="67"/>
      <c r="C164" s="67"/>
      <c r="D164" s="67"/>
      <c r="E164" s="67"/>
      <c r="F164" s="67"/>
      <c r="G164" s="67"/>
      <c r="H164" s="67"/>
      <c r="I164" s="67"/>
      <c r="J164" s="67"/>
      <c r="K164" s="67"/>
      <c r="L164" s="67"/>
      <c r="M164" s="67"/>
      <c r="N164" s="67"/>
    </row>
    <row r="165" spans="1:14" ht="14.25" customHeight="1">
      <c r="A165" s="67"/>
      <c r="B165" s="67"/>
      <c r="C165" s="67"/>
      <c r="D165" s="67"/>
      <c r="E165" s="67"/>
      <c r="F165" s="67"/>
      <c r="G165" s="67"/>
      <c r="H165" s="67"/>
      <c r="I165" s="67"/>
      <c r="J165" s="67"/>
      <c r="K165" s="67"/>
      <c r="L165" s="67"/>
      <c r="M165" s="67"/>
      <c r="N165" s="67"/>
    </row>
    <row r="166" spans="1:14" ht="14.25" customHeight="1">
      <c r="A166" s="67"/>
      <c r="B166" s="67"/>
      <c r="C166" s="67"/>
      <c r="D166" s="67"/>
      <c r="E166" s="67"/>
      <c r="F166" s="67"/>
      <c r="G166" s="67"/>
      <c r="H166" s="67"/>
      <c r="I166" s="67"/>
      <c r="J166" s="67"/>
      <c r="K166" s="67"/>
      <c r="L166" s="67"/>
      <c r="M166" s="67"/>
      <c r="N166" s="67"/>
    </row>
    <row r="167" spans="1:14" ht="14.25" customHeight="1">
      <c r="A167" s="67"/>
      <c r="B167" s="67"/>
      <c r="C167" s="67"/>
      <c r="D167" s="67"/>
      <c r="E167" s="67"/>
      <c r="F167" s="67"/>
      <c r="G167" s="67"/>
      <c r="H167" s="67"/>
      <c r="I167" s="67"/>
      <c r="J167" s="67"/>
      <c r="K167" s="67"/>
      <c r="L167" s="67"/>
      <c r="M167" s="67"/>
      <c r="N167" s="67"/>
    </row>
    <row r="168" spans="1:14" ht="14.25" customHeight="1">
      <c r="A168" s="67"/>
      <c r="B168" s="67"/>
      <c r="C168" s="67"/>
      <c r="D168" s="67"/>
      <c r="E168" s="67"/>
      <c r="F168" s="67"/>
      <c r="G168" s="67"/>
      <c r="H168" s="67"/>
      <c r="I168" s="67"/>
      <c r="J168" s="67"/>
      <c r="K168" s="67"/>
      <c r="L168" s="67"/>
      <c r="M168" s="67"/>
      <c r="N168" s="67"/>
    </row>
    <row r="169" spans="1:14" ht="14.25" customHeight="1">
      <c r="A169" s="67"/>
      <c r="B169" s="67"/>
      <c r="C169" s="67"/>
      <c r="D169" s="67"/>
      <c r="E169" s="67"/>
      <c r="F169" s="67"/>
      <c r="G169" s="67"/>
      <c r="H169" s="67"/>
      <c r="I169" s="67"/>
      <c r="J169" s="67"/>
      <c r="K169" s="67"/>
      <c r="L169" s="67"/>
      <c r="M169" s="67"/>
      <c r="N169" s="67"/>
    </row>
    <row r="170" spans="1:14" ht="14.25" customHeight="1">
      <c r="A170" s="67"/>
      <c r="B170" s="67"/>
      <c r="C170" s="67"/>
      <c r="D170" s="67"/>
      <c r="E170" s="67"/>
      <c r="F170" s="67"/>
      <c r="G170" s="67"/>
      <c r="H170" s="67"/>
      <c r="I170" s="67"/>
      <c r="J170" s="67"/>
      <c r="K170" s="67"/>
      <c r="L170" s="67"/>
      <c r="M170" s="67"/>
      <c r="N170" s="67"/>
    </row>
    <row r="171" spans="1:14" ht="14.25" customHeight="1">
      <c r="A171" s="67"/>
      <c r="B171" s="67"/>
      <c r="C171" s="67"/>
      <c r="D171" s="67"/>
      <c r="E171" s="67"/>
      <c r="F171" s="67"/>
      <c r="G171" s="67"/>
      <c r="H171" s="67"/>
      <c r="I171" s="67"/>
      <c r="J171" s="67"/>
      <c r="K171" s="67"/>
      <c r="L171" s="67"/>
      <c r="M171" s="67"/>
      <c r="N171" s="67"/>
    </row>
    <row r="172" spans="1:14" ht="14.25" customHeight="1">
      <c r="A172" s="67"/>
      <c r="B172" s="67"/>
      <c r="C172" s="67"/>
      <c r="D172" s="67"/>
      <c r="E172" s="67"/>
      <c r="F172" s="67"/>
      <c r="G172" s="67"/>
      <c r="H172" s="67"/>
      <c r="I172" s="67"/>
      <c r="J172" s="67"/>
      <c r="K172" s="67"/>
      <c r="L172" s="67"/>
      <c r="M172" s="67"/>
      <c r="N172" s="67"/>
    </row>
    <row r="173" spans="1:14" ht="14.25" customHeight="1">
      <c r="A173" s="67"/>
      <c r="B173" s="67"/>
      <c r="C173" s="67"/>
      <c r="D173" s="67"/>
      <c r="E173" s="67"/>
      <c r="F173" s="67"/>
      <c r="G173" s="67"/>
      <c r="H173" s="67"/>
      <c r="I173" s="67"/>
      <c r="J173" s="67"/>
      <c r="K173" s="67"/>
      <c r="L173" s="67"/>
      <c r="M173" s="67"/>
      <c r="N173" s="67"/>
    </row>
    <row r="174" spans="1:14" ht="14.25" customHeight="1">
      <c r="A174" s="67"/>
      <c r="B174" s="67"/>
      <c r="C174" s="67"/>
      <c r="D174" s="67"/>
      <c r="E174" s="67"/>
      <c r="F174" s="67"/>
      <c r="G174" s="67"/>
      <c r="H174" s="67"/>
      <c r="I174" s="67"/>
      <c r="J174" s="67"/>
      <c r="K174" s="67"/>
      <c r="L174" s="67"/>
      <c r="M174" s="67"/>
      <c r="N174" s="67"/>
    </row>
    <row r="175" spans="1:14" ht="14.25" customHeight="1">
      <c r="A175" s="67"/>
      <c r="B175" s="67"/>
      <c r="C175" s="67"/>
      <c r="D175" s="67"/>
      <c r="E175" s="67"/>
      <c r="F175" s="67"/>
      <c r="G175" s="67"/>
      <c r="H175" s="67"/>
      <c r="I175" s="67"/>
      <c r="J175" s="67"/>
      <c r="K175" s="67"/>
      <c r="L175" s="67"/>
      <c r="M175" s="67"/>
      <c r="N175" s="67"/>
    </row>
    <row r="176" spans="1:14" ht="14.25" customHeight="1">
      <c r="A176" s="67"/>
      <c r="B176" s="67"/>
      <c r="C176" s="67"/>
      <c r="D176" s="67"/>
      <c r="E176" s="67"/>
      <c r="F176" s="67"/>
      <c r="G176" s="67"/>
      <c r="H176" s="67"/>
      <c r="I176" s="67"/>
      <c r="J176" s="67"/>
      <c r="K176" s="67"/>
      <c r="L176" s="67"/>
      <c r="M176" s="67"/>
      <c r="N176" s="67"/>
    </row>
    <row r="177" spans="1:14" ht="14.25" customHeight="1">
      <c r="A177" s="67"/>
      <c r="B177" s="67"/>
      <c r="C177" s="67"/>
      <c r="D177" s="67"/>
      <c r="E177" s="67"/>
      <c r="F177" s="67"/>
      <c r="G177" s="67"/>
      <c r="H177" s="67"/>
      <c r="I177" s="67"/>
      <c r="J177" s="67"/>
      <c r="K177" s="67"/>
      <c r="L177" s="67"/>
      <c r="M177" s="67"/>
      <c r="N177" s="67"/>
    </row>
    <row r="178" spans="1:14" ht="14.25" customHeight="1">
      <c r="A178" s="67"/>
      <c r="B178" s="67"/>
      <c r="C178" s="67"/>
      <c r="D178" s="67"/>
      <c r="E178" s="67"/>
      <c r="F178" s="67"/>
      <c r="G178" s="67"/>
      <c r="H178" s="67"/>
      <c r="I178" s="67"/>
      <c r="J178" s="67"/>
      <c r="K178" s="67"/>
      <c r="L178" s="67"/>
      <c r="M178" s="67"/>
      <c r="N178" s="67"/>
    </row>
    <row r="179" spans="1:14" ht="14.25" customHeight="1">
      <c r="A179" s="67"/>
      <c r="B179" s="67"/>
      <c r="C179" s="67"/>
      <c r="D179" s="67"/>
      <c r="E179" s="67"/>
      <c r="F179" s="67"/>
      <c r="G179" s="67"/>
      <c r="H179" s="67"/>
      <c r="I179" s="67"/>
      <c r="J179" s="67"/>
      <c r="K179" s="67"/>
      <c r="L179" s="67"/>
      <c r="M179" s="67"/>
      <c r="N179" s="67"/>
    </row>
    <row r="180" spans="1:14" ht="14.25" customHeight="1">
      <c r="A180" s="67"/>
      <c r="B180" s="67"/>
      <c r="C180" s="67"/>
      <c r="D180" s="67"/>
      <c r="E180" s="67"/>
      <c r="F180" s="67"/>
      <c r="G180" s="67"/>
      <c r="H180" s="67"/>
      <c r="I180" s="67"/>
      <c r="J180" s="67"/>
      <c r="K180" s="67"/>
      <c r="L180" s="67"/>
      <c r="M180" s="67"/>
      <c r="N180" s="67"/>
    </row>
    <row r="181" spans="1:14" ht="14.25" customHeight="1">
      <c r="A181" s="67"/>
      <c r="B181" s="67"/>
      <c r="C181" s="67"/>
      <c r="D181" s="67"/>
      <c r="E181" s="67"/>
      <c r="F181" s="67"/>
      <c r="G181" s="67"/>
      <c r="H181" s="67"/>
      <c r="I181" s="67"/>
      <c r="J181" s="67"/>
      <c r="K181" s="67"/>
      <c r="L181" s="67"/>
      <c r="M181" s="67"/>
      <c r="N181" s="67"/>
    </row>
    <row r="182" spans="1:14" ht="14.25" customHeight="1">
      <c r="A182" s="67"/>
      <c r="B182" s="67"/>
      <c r="C182" s="67"/>
      <c r="D182" s="67"/>
      <c r="E182" s="67"/>
      <c r="F182" s="67"/>
      <c r="G182" s="67"/>
      <c r="H182" s="67"/>
      <c r="I182" s="67"/>
      <c r="J182" s="67"/>
      <c r="K182" s="67"/>
      <c r="L182" s="67"/>
      <c r="M182" s="67"/>
      <c r="N182" s="67"/>
    </row>
    <row r="183" spans="1:14" ht="14.25" customHeight="1">
      <c r="A183" s="67"/>
      <c r="B183" s="67"/>
      <c r="C183" s="67"/>
      <c r="D183" s="67"/>
      <c r="E183" s="67"/>
      <c r="F183" s="67"/>
      <c r="G183" s="67"/>
      <c r="H183" s="67"/>
      <c r="I183" s="67"/>
      <c r="J183" s="67"/>
      <c r="K183" s="67"/>
      <c r="L183" s="67"/>
      <c r="M183" s="67"/>
      <c r="N183" s="67"/>
    </row>
    <row r="184" spans="1:14" ht="14.25" customHeight="1">
      <c r="A184" s="67"/>
      <c r="B184" s="67"/>
      <c r="C184" s="67"/>
      <c r="D184" s="67"/>
      <c r="E184" s="67"/>
      <c r="F184" s="67"/>
      <c r="G184" s="67"/>
      <c r="H184" s="67"/>
      <c r="I184" s="67"/>
      <c r="J184" s="67"/>
      <c r="K184" s="67"/>
      <c r="L184" s="67"/>
      <c r="M184" s="67"/>
      <c r="N184" s="67"/>
    </row>
    <row r="185" spans="1:14" ht="14.25" customHeight="1">
      <c r="A185" s="67"/>
      <c r="B185" s="67"/>
      <c r="C185" s="67"/>
      <c r="D185" s="67"/>
      <c r="E185" s="67"/>
      <c r="F185" s="67"/>
      <c r="G185" s="67"/>
      <c r="H185" s="67"/>
      <c r="I185" s="67"/>
      <c r="J185" s="67"/>
      <c r="K185" s="67"/>
      <c r="L185" s="67"/>
      <c r="M185" s="67"/>
      <c r="N185" s="67"/>
    </row>
    <row r="186" spans="1:14" ht="14.25" customHeight="1">
      <c r="A186" s="67"/>
      <c r="B186" s="67"/>
      <c r="C186" s="67"/>
      <c r="D186" s="67"/>
      <c r="E186" s="67"/>
      <c r="F186" s="67"/>
      <c r="G186" s="67"/>
      <c r="H186" s="67"/>
      <c r="I186" s="67"/>
      <c r="J186" s="67"/>
      <c r="K186" s="67"/>
      <c r="L186" s="67"/>
      <c r="M186" s="67"/>
      <c r="N186" s="67"/>
    </row>
    <row r="187" spans="1:14" ht="14.25" customHeight="1">
      <c r="A187" s="67"/>
      <c r="B187" s="67"/>
      <c r="C187" s="67"/>
      <c r="D187" s="67"/>
      <c r="E187" s="67"/>
      <c r="F187" s="67"/>
      <c r="G187" s="67"/>
      <c r="H187" s="67"/>
      <c r="I187" s="67"/>
      <c r="J187" s="67"/>
      <c r="K187" s="67"/>
      <c r="L187" s="67"/>
      <c r="M187" s="67"/>
      <c r="N187" s="67"/>
    </row>
    <row r="188" spans="1:14" ht="14.25" customHeight="1">
      <c r="A188" s="67"/>
      <c r="B188" s="67"/>
      <c r="C188" s="67"/>
      <c r="D188" s="67"/>
      <c r="E188" s="67"/>
      <c r="F188" s="67"/>
      <c r="G188" s="67"/>
      <c r="H188" s="67"/>
      <c r="I188" s="67"/>
      <c r="J188" s="67"/>
      <c r="K188" s="67"/>
      <c r="L188" s="67"/>
      <c r="M188" s="67"/>
      <c r="N188" s="67"/>
    </row>
    <row r="189" spans="1:14" ht="14.25" customHeight="1">
      <c r="A189" s="67"/>
      <c r="B189" s="67"/>
      <c r="C189" s="67"/>
      <c r="D189" s="67"/>
      <c r="E189" s="67"/>
      <c r="F189" s="67"/>
      <c r="G189" s="67"/>
      <c r="H189" s="67"/>
      <c r="I189" s="67"/>
      <c r="J189" s="67"/>
      <c r="K189" s="67"/>
      <c r="L189" s="67"/>
      <c r="M189" s="67"/>
      <c r="N189" s="67"/>
    </row>
    <row r="190" spans="1:14" ht="14.25" customHeight="1">
      <c r="A190" s="67"/>
      <c r="B190" s="67"/>
      <c r="C190" s="67"/>
      <c r="D190" s="67"/>
      <c r="E190" s="67"/>
      <c r="F190" s="67"/>
      <c r="G190" s="67"/>
      <c r="H190" s="67"/>
      <c r="I190" s="67"/>
      <c r="J190" s="67"/>
      <c r="K190" s="67"/>
      <c r="L190" s="67"/>
      <c r="M190" s="67"/>
      <c r="N190" s="67"/>
    </row>
    <row r="191" spans="1:14" ht="14.25" customHeight="1">
      <c r="A191" s="67"/>
      <c r="B191" s="67"/>
      <c r="C191" s="67"/>
      <c r="D191" s="67"/>
      <c r="E191" s="67"/>
      <c r="F191" s="67"/>
      <c r="G191" s="67"/>
      <c r="H191" s="67"/>
      <c r="I191" s="67"/>
      <c r="J191" s="67"/>
      <c r="K191" s="67"/>
      <c r="L191" s="67"/>
      <c r="M191" s="67"/>
      <c r="N191" s="67"/>
    </row>
    <row r="192" spans="1:14" ht="14.25" customHeight="1">
      <c r="A192" s="67"/>
      <c r="B192" s="67"/>
      <c r="C192" s="67"/>
      <c r="D192" s="67"/>
      <c r="E192" s="67"/>
      <c r="F192" s="67"/>
      <c r="G192" s="67"/>
      <c r="H192" s="67"/>
      <c r="I192" s="67"/>
      <c r="J192" s="67"/>
      <c r="K192" s="67"/>
      <c r="L192" s="67"/>
      <c r="M192" s="67"/>
      <c r="N192" s="67"/>
    </row>
    <row r="193" spans="1:14" ht="14.25" customHeight="1">
      <c r="A193" s="67"/>
      <c r="B193" s="67"/>
      <c r="C193" s="67"/>
      <c r="D193" s="67"/>
      <c r="E193" s="67"/>
      <c r="F193" s="67"/>
      <c r="G193" s="67"/>
      <c r="H193" s="67"/>
      <c r="I193" s="67"/>
      <c r="J193" s="67"/>
      <c r="K193" s="67"/>
      <c r="L193" s="67"/>
      <c r="M193" s="67"/>
      <c r="N193" s="67"/>
    </row>
    <row r="194" spans="1:14" ht="14.25" customHeight="1">
      <c r="A194" s="67"/>
      <c r="B194" s="67"/>
      <c r="C194" s="67"/>
      <c r="D194" s="67"/>
      <c r="E194" s="67"/>
      <c r="F194" s="67"/>
      <c r="G194" s="67"/>
      <c r="H194" s="67"/>
      <c r="I194" s="67"/>
      <c r="J194" s="67"/>
      <c r="K194" s="67"/>
      <c r="L194" s="67"/>
      <c r="M194" s="67"/>
      <c r="N194" s="67"/>
    </row>
    <row r="195" spans="1:14" ht="14.25" customHeight="1">
      <c r="A195" s="67"/>
      <c r="B195" s="67"/>
      <c r="C195" s="67"/>
      <c r="D195" s="67"/>
      <c r="E195" s="67"/>
      <c r="F195" s="67"/>
      <c r="G195" s="67"/>
      <c r="H195" s="67"/>
      <c r="I195" s="67"/>
      <c r="J195" s="67"/>
      <c r="K195" s="67"/>
      <c r="L195" s="67"/>
      <c r="M195" s="67"/>
      <c r="N195" s="67"/>
    </row>
    <row r="196" spans="1:14" ht="14.25" customHeight="1">
      <c r="A196" s="67"/>
      <c r="B196" s="67"/>
      <c r="C196" s="67"/>
      <c r="D196" s="67"/>
      <c r="E196" s="67"/>
      <c r="F196" s="67"/>
      <c r="G196" s="67"/>
      <c r="H196" s="67"/>
      <c r="I196" s="67"/>
      <c r="J196" s="67"/>
      <c r="K196" s="67"/>
      <c r="L196" s="67"/>
      <c r="M196" s="67"/>
      <c r="N196" s="67"/>
    </row>
    <row r="197" spans="1:14" ht="14.25" customHeight="1">
      <c r="A197" s="67"/>
      <c r="B197" s="67"/>
      <c r="C197" s="67"/>
      <c r="D197" s="67"/>
      <c r="E197" s="67"/>
      <c r="F197" s="67"/>
      <c r="G197" s="67"/>
      <c r="H197" s="67"/>
      <c r="I197" s="67"/>
      <c r="J197" s="67"/>
      <c r="K197" s="67"/>
      <c r="L197" s="67"/>
      <c r="M197" s="67"/>
      <c r="N197" s="67"/>
    </row>
    <row r="198" spans="1:14" ht="14.25" customHeight="1">
      <c r="A198" s="67"/>
      <c r="B198" s="67"/>
      <c r="C198" s="67"/>
      <c r="D198" s="67"/>
      <c r="E198" s="67"/>
      <c r="F198" s="67"/>
      <c r="G198" s="67"/>
      <c r="H198" s="67"/>
      <c r="I198" s="67"/>
      <c r="J198" s="67"/>
      <c r="K198" s="67"/>
      <c r="L198" s="67"/>
      <c r="M198" s="67"/>
      <c r="N198" s="67"/>
    </row>
    <row r="199" spans="1:14" ht="14.25" customHeight="1">
      <c r="A199" s="67"/>
      <c r="B199" s="67"/>
      <c r="C199" s="67"/>
      <c r="D199" s="67"/>
      <c r="E199" s="67"/>
      <c r="F199" s="67"/>
      <c r="G199" s="67"/>
      <c r="H199" s="67"/>
      <c r="I199" s="67"/>
      <c r="J199" s="67"/>
      <c r="K199" s="67"/>
      <c r="L199" s="67"/>
      <c r="M199" s="67"/>
      <c r="N199" s="67"/>
    </row>
    <row r="200" spans="1:14" ht="14.25" customHeight="1">
      <c r="A200" s="67"/>
      <c r="B200" s="67"/>
      <c r="C200" s="67"/>
      <c r="D200" s="67"/>
      <c r="E200" s="67"/>
      <c r="F200" s="67"/>
      <c r="G200" s="67"/>
      <c r="H200" s="67"/>
      <c r="I200" s="67"/>
      <c r="J200" s="67"/>
      <c r="K200" s="67"/>
      <c r="L200" s="67"/>
      <c r="M200" s="67"/>
      <c r="N200" s="67"/>
    </row>
    <row r="201" spans="1:14" ht="14.25" customHeight="1">
      <c r="A201" s="67"/>
      <c r="B201" s="67"/>
      <c r="C201" s="67"/>
      <c r="D201" s="67"/>
      <c r="E201" s="67"/>
      <c r="F201" s="67"/>
      <c r="G201" s="67"/>
      <c r="H201" s="67"/>
      <c r="I201" s="67"/>
      <c r="J201" s="67"/>
      <c r="K201" s="67"/>
      <c r="L201" s="67"/>
      <c r="M201" s="67"/>
      <c r="N201" s="67"/>
    </row>
    <row r="202" spans="1:14" ht="14.25" customHeight="1">
      <c r="A202" s="67"/>
      <c r="B202" s="67"/>
      <c r="C202" s="67"/>
      <c r="D202" s="67"/>
      <c r="E202" s="67"/>
      <c r="F202" s="67"/>
      <c r="G202" s="67"/>
      <c r="H202" s="67"/>
      <c r="I202" s="67"/>
      <c r="J202" s="67"/>
      <c r="K202" s="67"/>
      <c r="L202" s="67"/>
      <c r="M202" s="67"/>
      <c r="N202" s="67"/>
    </row>
    <row r="203" spans="1:14" ht="14.25" customHeight="1">
      <c r="A203" s="67"/>
      <c r="B203" s="67"/>
      <c r="C203" s="67"/>
      <c r="D203" s="67"/>
      <c r="E203" s="67"/>
      <c r="F203" s="67"/>
      <c r="G203" s="67"/>
      <c r="H203" s="67"/>
      <c r="I203" s="67"/>
      <c r="J203" s="67"/>
      <c r="K203" s="67"/>
      <c r="L203" s="67"/>
      <c r="M203" s="67"/>
      <c r="N203" s="67"/>
    </row>
    <row r="204" spans="1:14" ht="14.25" customHeight="1">
      <c r="A204" s="67"/>
      <c r="B204" s="67"/>
      <c r="C204" s="67"/>
      <c r="D204" s="67"/>
      <c r="E204" s="67"/>
      <c r="F204" s="67"/>
      <c r="G204" s="67"/>
      <c r="H204" s="67"/>
      <c r="I204" s="67"/>
      <c r="J204" s="67"/>
      <c r="K204" s="67"/>
      <c r="L204" s="67"/>
      <c r="M204" s="67"/>
      <c r="N204" s="67"/>
    </row>
    <row r="205" spans="1:14" ht="14.25" customHeight="1">
      <c r="A205" s="67"/>
      <c r="B205" s="67"/>
      <c r="C205" s="67"/>
      <c r="D205" s="67"/>
      <c r="E205" s="67"/>
      <c r="F205" s="67"/>
      <c r="G205" s="67"/>
      <c r="H205" s="67"/>
      <c r="I205" s="67"/>
      <c r="J205" s="67"/>
      <c r="K205" s="67"/>
      <c r="L205" s="67"/>
      <c r="M205" s="67"/>
      <c r="N205" s="67"/>
    </row>
    <row r="206" spans="1:14" ht="14.25" customHeight="1">
      <c r="A206" s="67"/>
      <c r="B206" s="67"/>
      <c r="C206" s="67"/>
      <c r="D206" s="67"/>
      <c r="E206" s="67"/>
      <c r="F206" s="67"/>
      <c r="G206" s="67"/>
      <c r="H206" s="67"/>
      <c r="I206" s="67"/>
      <c r="J206" s="67"/>
      <c r="K206" s="67"/>
      <c r="L206" s="67"/>
      <c r="M206" s="67"/>
      <c r="N206" s="67"/>
    </row>
    <row r="207" spans="1:14" ht="14.25" customHeight="1">
      <c r="A207" s="67"/>
      <c r="B207" s="67"/>
      <c r="C207" s="67"/>
      <c r="D207" s="67"/>
      <c r="E207" s="67"/>
      <c r="F207" s="67"/>
      <c r="G207" s="67"/>
      <c r="H207" s="67"/>
      <c r="I207" s="67"/>
      <c r="J207" s="67"/>
      <c r="K207" s="67"/>
      <c r="L207" s="67"/>
      <c r="M207" s="67"/>
      <c r="N207" s="67"/>
    </row>
    <row r="208" spans="1:14" ht="14.25" customHeight="1">
      <c r="A208" s="67"/>
      <c r="B208" s="67"/>
      <c r="C208" s="67"/>
      <c r="D208" s="67"/>
      <c r="E208" s="67"/>
      <c r="F208" s="67"/>
      <c r="G208" s="67"/>
      <c r="H208" s="67"/>
      <c r="I208" s="67"/>
      <c r="J208" s="67"/>
      <c r="K208" s="67"/>
      <c r="L208" s="67"/>
      <c r="M208" s="67"/>
      <c r="N208" s="67"/>
    </row>
    <row r="209" spans="1:14" ht="14.25" customHeight="1">
      <c r="A209" s="67"/>
      <c r="B209" s="67"/>
      <c r="C209" s="67"/>
      <c r="D209" s="67"/>
      <c r="E209" s="67"/>
      <c r="F209" s="67"/>
      <c r="G209" s="67"/>
      <c r="H209" s="67"/>
      <c r="I209" s="67"/>
      <c r="J209" s="67"/>
      <c r="K209" s="67"/>
      <c r="L209" s="67"/>
      <c r="M209" s="67"/>
      <c r="N209" s="67"/>
    </row>
    <row r="210" spans="1:14" ht="14.25" customHeight="1">
      <c r="A210" s="67"/>
      <c r="B210" s="67"/>
      <c r="C210" s="67"/>
      <c r="D210" s="67"/>
      <c r="E210" s="67"/>
      <c r="F210" s="67"/>
      <c r="G210" s="67"/>
      <c r="H210" s="67"/>
      <c r="I210" s="67"/>
      <c r="J210" s="67"/>
      <c r="K210" s="67"/>
      <c r="L210" s="67"/>
      <c r="M210" s="67"/>
      <c r="N210" s="67"/>
    </row>
    <row r="211" spans="1:14" ht="14.25" customHeight="1">
      <c r="A211" s="67"/>
      <c r="B211" s="67"/>
      <c r="C211" s="67"/>
      <c r="D211" s="67"/>
      <c r="E211" s="67"/>
      <c r="F211" s="67"/>
      <c r="G211" s="67"/>
      <c r="H211" s="67"/>
      <c r="I211" s="67"/>
      <c r="J211" s="67"/>
      <c r="K211" s="67"/>
      <c r="L211" s="67"/>
      <c r="M211" s="67"/>
      <c r="N211" s="67"/>
    </row>
    <row r="212" spans="1:14" ht="14.25" customHeight="1">
      <c r="A212" s="67"/>
      <c r="B212" s="67"/>
      <c r="C212" s="67"/>
      <c r="D212" s="67"/>
      <c r="E212" s="67"/>
      <c r="F212" s="67"/>
      <c r="G212" s="67"/>
      <c r="H212" s="67"/>
      <c r="I212" s="67"/>
      <c r="J212" s="67"/>
      <c r="K212" s="67"/>
      <c r="L212" s="67"/>
      <c r="M212" s="67"/>
      <c r="N212" s="67"/>
    </row>
    <row r="213" spans="1:14" ht="14.25" customHeight="1">
      <c r="A213" s="67"/>
      <c r="B213" s="67"/>
      <c r="C213" s="67"/>
      <c r="D213" s="67"/>
      <c r="E213" s="67"/>
      <c r="F213" s="67"/>
      <c r="G213" s="67"/>
      <c r="H213" s="67"/>
      <c r="I213" s="67"/>
      <c r="J213" s="67"/>
      <c r="K213" s="67"/>
      <c r="L213" s="67"/>
      <c r="M213" s="67"/>
      <c r="N213" s="67"/>
    </row>
    <row r="214" spans="1:14" ht="14.25" customHeight="1">
      <c r="A214" s="67"/>
      <c r="B214" s="67"/>
      <c r="C214" s="67"/>
      <c r="D214" s="67"/>
      <c r="E214" s="67"/>
      <c r="F214" s="67"/>
      <c r="G214" s="67"/>
      <c r="H214" s="67"/>
      <c r="I214" s="67"/>
      <c r="J214" s="67"/>
      <c r="K214" s="67"/>
      <c r="L214" s="67"/>
      <c r="M214" s="67"/>
      <c r="N214" s="67"/>
    </row>
    <row r="215" spans="1:14" ht="14.25" customHeight="1">
      <c r="A215" s="67"/>
      <c r="B215" s="67"/>
      <c r="C215" s="67"/>
      <c r="D215" s="67"/>
      <c r="E215" s="67"/>
      <c r="F215" s="67"/>
      <c r="G215" s="67"/>
      <c r="H215" s="67"/>
      <c r="I215" s="67"/>
      <c r="J215" s="67"/>
      <c r="K215" s="67"/>
      <c r="L215" s="67"/>
      <c r="M215" s="67"/>
      <c r="N215" s="67"/>
    </row>
    <row r="216" spans="1:14" ht="14.25" customHeight="1">
      <c r="A216" s="67"/>
      <c r="B216" s="67"/>
      <c r="C216" s="67"/>
      <c r="D216" s="67"/>
      <c r="E216" s="67"/>
      <c r="F216" s="67"/>
      <c r="G216" s="67"/>
      <c r="H216" s="67"/>
      <c r="I216" s="67"/>
      <c r="J216" s="67"/>
      <c r="K216" s="67"/>
      <c r="L216" s="67"/>
      <c r="M216" s="67"/>
      <c r="N216" s="67"/>
    </row>
    <row r="217" spans="1:14" ht="14.25" customHeight="1">
      <c r="A217" s="67"/>
      <c r="B217" s="67"/>
      <c r="C217" s="67"/>
      <c r="D217" s="67"/>
      <c r="E217" s="67"/>
      <c r="F217" s="67"/>
      <c r="G217" s="67"/>
      <c r="H217" s="67"/>
      <c r="I217" s="67"/>
      <c r="J217" s="67"/>
      <c r="K217" s="67"/>
      <c r="L217" s="67"/>
      <c r="M217" s="67"/>
      <c r="N217" s="67"/>
    </row>
    <row r="218" spans="1:14" ht="14.25" customHeight="1">
      <c r="A218" s="67"/>
      <c r="B218" s="67"/>
      <c r="C218" s="67"/>
      <c r="D218" s="67"/>
      <c r="E218" s="67"/>
      <c r="F218" s="67"/>
      <c r="G218" s="67"/>
      <c r="H218" s="67"/>
      <c r="I218" s="67"/>
      <c r="J218" s="67"/>
      <c r="K218" s="67"/>
      <c r="L218" s="67"/>
      <c r="M218" s="67"/>
      <c r="N218" s="67"/>
    </row>
    <row r="219" spans="1:14" ht="14.25" customHeight="1">
      <c r="A219" s="67"/>
      <c r="B219" s="67"/>
      <c r="C219" s="67"/>
      <c r="D219" s="67"/>
      <c r="E219" s="67"/>
      <c r="F219" s="67"/>
      <c r="G219" s="67"/>
      <c r="H219" s="67"/>
      <c r="I219" s="67"/>
      <c r="J219" s="67"/>
      <c r="K219" s="67"/>
      <c r="L219" s="67"/>
      <c r="M219" s="67"/>
      <c r="N219" s="67"/>
    </row>
    <row r="220" spans="1:14" ht="14.25" customHeight="1">
      <c r="A220" s="67"/>
      <c r="B220" s="67"/>
      <c r="C220" s="67"/>
      <c r="D220" s="67"/>
      <c r="E220" s="67"/>
      <c r="F220" s="67"/>
      <c r="G220" s="67"/>
      <c r="H220" s="67"/>
      <c r="I220" s="67"/>
      <c r="J220" s="67"/>
      <c r="K220" s="67"/>
      <c r="L220" s="67"/>
      <c r="M220" s="67"/>
      <c r="N220" s="67"/>
    </row>
    <row r="221" spans="1:14" ht="14.25" customHeight="1">
      <c r="A221" s="67"/>
      <c r="B221" s="67"/>
      <c r="C221" s="67"/>
      <c r="D221" s="67"/>
      <c r="E221" s="67"/>
      <c r="F221" s="67"/>
      <c r="G221" s="67"/>
      <c r="H221" s="67"/>
      <c r="I221" s="67"/>
      <c r="J221" s="67"/>
      <c r="K221" s="67"/>
      <c r="L221" s="67"/>
      <c r="M221" s="67"/>
      <c r="N221" s="67"/>
    </row>
    <row r="222" spans="1:14" ht="14.25" customHeight="1">
      <c r="A222" s="67"/>
      <c r="B222" s="67"/>
      <c r="C222" s="67"/>
      <c r="D222" s="67"/>
      <c r="E222" s="67"/>
      <c r="F222" s="67"/>
      <c r="G222" s="67"/>
      <c r="H222" s="67"/>
      <c r="I222" s="67"/>
      <c r="J222" s="67"/>
      <c r="K222" s="67"/>
      <c r="L222" s="67"/>
      <c r="M222" s="67"/>
      <c r="N222" s="67"/>
    </row>
    <row r="223" spans="1:14" ht="14.25" customHeight="1">
      <c r="A223" s="67"/>
      <c r="B223" s="67"/>
      <c r="C223" s="67"/>
      <c r="D223" s="67"/>
      <c r="E223" s="67"/>
      <c r="F223" s="67"/>
      <c r="G223" s="67"/>
      <c r="H223" s="67"/>
      <c r="I223" s="67"/>
      <c r="J223" s="67"/>
      <c r="K223" s="67"/>
      <c r="L223" s="67"/>
      <c r="M223" s="67"/>
      <c r="N223" s="67"/>
    </row>
    <row r="224" spans="1:14" ht="14.25" customHeight="1">
      <c r="A224" s="67"/>
      <c r="B224" s="67"/>
      <c r="C224" s="67"/>
      <c r="D224" s="67"/>
      <c r="E224" s="67"/>
      <c r="F224" s="67"/>
      <c r="G224" s="67"/>
      <c r="H224" s="67"/>
      <c r="I224" s="67"/>
      <c r="J224" s="67"/>
      <c r="K224" s="67"/>
      <c r="L224" s="67"/>
      <c r="M224" s="67"/>
      <c r="N224" s="67"/>
    </row>
    <row r="225" spans="1:14" ht="14.25" customHeight="1">
      <c r="A225" s="67"/>
      <c r="B225" s="67"/>
      <c r="C225" s="67"/>
      <c r="D225" s="67"/>
      <c r="E225" s="67"/>
      <c r="F225" s="67"/>
      <c r="G225" s="67"/>
      <c r="H225" s="67"/>
      <c r="I225" s="67"/>
      <c r="J225" s="67"/>
      <c r="K225" s="67"/>
      <c r="L225" s="67"/>
      <c r="M225" s="67"/>
      <c r="N225" s="67"/>
    </row>
    <row r="226" spans="1:14" ht="14.25" customHeight="1">
      <c r="A226" s="67"/>
      <c r="B226" s="67"/>
      <c r="C226" s="67"/>
      <c r="D226" s="67"/>
      <c r="E226" s="67"/>
      <c r="F226" s="67"/>
      <c r="G226" s="67"/>
      <c r="H226" s="67"/>
      <c r="I226" s="67"/>
      <c r="J226" s="67"/>
      <c r="K226" s="67"/>
      <c r="L226" s="67"/>
      <c r="M226" s="67"/>
      <c r="N226" s="67"/>
    </row>
    <row r="227" spans="1:14" ht="14.25" customHeight="1">
      <c r="A227" s="67"/>
      <c r="B227" s="67"/>
      <c r="C227" s="67"/>
      <c r="D227" s="67"/>
      <c r="E227" s="67"/>
      <c r="F227" s="67"/>
      <c r="G227" s="67"/>
      <c r="H227" s="67"/>
      <c r="I227" s="67"/>
      <c r="J227" s="67"/>
      <c r="K227" s="67"/>
      <c r="L227" s="67"/>
      <c r="M227" s="67"/>
      <c r="N227" s="67"/>
    </row>
    <row r="228" spans="1:14" ht="14.25" customHeight="1">
      <c r="A228" s="67"/>
      <c r="B228" s="67"/>
      <c r="C228" s="67"/>
      <c r="D228" s="67"/>
      <c r="E228" s="67"/>
      <c r="F228" s="67"/>
      <c r="G228" s="67"/>
      <c r="H228" s="67"/>
      <c r="I228" s="67"/>
      <c r="J228" s="67"/>
      <c r="K228" s="67"/>
      <c r="L228" s="67"/>
      <c r="M228" s="67"/>
      <c r="N228" s="67"/>
    </row>
    <row r="229" spans="1:14" ht="14.25" customHeight="1">
      <c r="A229" s="67"/>
      <c r="B229" s="67"/>
      <c r="C229" s="67"/>
      <c r="D229" s="67"/>
      <c r="E229" s="67"/>
      <c r="F229" s="67"/>
      <c r="G229" s="67"/>
      <c r="H229" s="67"/>
      <c r="I229" s="67"/>
      <c r="J229" s="67"/>
      <c r="K229" s="67"/>
      <c r="L229" s="67"/>
      <c r="M229" s="67"/>
      <c r="N229" s="67"/>
    </row>
    <row r="230" spans="1:14" ht="14.25" customHeight="1">
      <c r="A230" s="67"/>
      <c r="B230" s="67"/>
      <c r="C230" s="67"/>
      <c r="D230" s="67"/>
      <c r="E230" s="67"/>
      <c r="F230" s="67"/>
      <c r="G230" s="67"/>
      <c r="H230" s="67"/>
      <c r="I230" s="67"/>
      <c r="J230" s="67"/>
      <c r="K230" s="67"/>
      <c r="L230" s="67"/>
      <c r="M230" s="67"/>
      <c r="N230" s="67"/>
    </row>
    <row r="231" spans="1:14" ht="14.25" customHeight="1">
      <c r="A231" s="67"/>
      <c r="B231" s="67"/>
      <c r="C231" s="67"/>
      <c r="D231" s="67"/>
      <c r="E231" s="67"/>
      <c r="F231" s="67"/>
      <c r="G231" s="67"/>
      <c r="H231" s="67"/>
      <c r="I231" s="67"/>
      <c r="J231" s="67"/>
      <c r="K231" s="67"/>
      <c r="L231" s="67"/>
      <c r="M231" s="67"/>
      <c r="N231" s="67"/>
    </row>
    <row r="232" spans="1:14" ht="14.25" customHeight="1">
      <c r="A232" s="67"/>
      <c r="B232" s="67"/>
      <c r="C232" s="67"/>
      <c r="D232" s="67"/>
      <c r="E232" s="67"/>
      <c r="F232" s="67"/>
      <c r="G232" s="67"/>
      <c r="H232" s="67"/>
      <c r="I232" s="67"/>
      <c r="J232" s="67"/>
      <c r="K232" s="67"/>
      <c r="L232" s="67"/>
      <c r="M232" s="67"/>
      <c r="N232" s="67"/>
    </row>
    <row r="233" spans="1:14" ht="14.25" customHeight="1">
      <c r="A233" s="67"/>
      <c r="B233" s="67"/>
      <c r="C233" s="67"/>
      <c r="D233" s="67"/>
      <c r="E233" s="67"/>
      <c r="F233" s="67"/>
      <c r="G233" s="67"/>
      <c r="H233" s="67"/>
      <c r="I233" s="67"/>
      <c r="J233" s="67"/>
      <c r="K233" s="67"/>
      <c r="L233" s="67"/>
      <c r="M233" s="67"/>
      <c r="N233" s="67"/>
    </row>
    <row r="234" spans="1:14" ht="14.25" customHeight="1">
      <c r="A234" s="67"/>
      <c r="B234" s="67"/>
      <c r="C234" s="67"/>
      <c r="D234" s="67"/>
      <c r="E234" s="67"/>
      <c r="F234" s="67"/>
      <c r="G234" s="67"/>
      <c r="H234" s="67"/>
      <c r="I234" s="67"/>
      <c r="J234" s="67"/>
      <c r="K234" s="67"/>
      <c r="L234" s="67"/>
      <c r="M234" s="67"/>
      <c r="N234" s="67"/>
    </row>
    <row r="235" spans="1:14" ht="14.25" customHeight="1">
      <c r="A235" s="67"/>
      <c r="B235" s="67"/>
      <c r="C235" s="67"/>
      <c r="D235" s="67"/>
      <c r="E235" s="67"/>
      <c r="F235" s="67"/>
      <c r="G235" s="67"/>
      <c r="H235" s="67"/>
      <c r="I235" s="67"/>
      <c r="J235" s="67"/>
      <c r="K235" s="67"/>
      <c r="L235" s="67"/>
      <c r="M235" s="67"/>
      <c r="N235" s="67"/>
    </row>
    <row r="236" spans="1:14" ht="14.25" customHeight="1">
      <c r="A236" s="67"/>
      <c r="B236" s="67"/>
      <c r="C236" s="67"/>
      <c r="D236" s="67"/>
      <c r="E236" s="67"/>
      <c r="F236" s="67"/>
      <c r="G236" s="67"/>
      <c r="H236" s="67"/>
      <c r="I236" s="67"/>
      <c r="J236" s="67"/>
      <c r="K236" s="67"/>
      <c r="L236" s="67"/>
      <c r="M236" s="67"/>
      <c r="N236" s="67"/>
    </row>
    <row r="237" spans="1:14" ht="14.25" customHeight="1"/>
    <row r="238" spans="1:14" ht="14.25" customHeight="1"/>
    <row r="239" spans="1:14" ht="14.25" customHeight="1"/>
    <row r="240" spans="1:14"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sheetData>
  <mergeCells count="3">
    <mergeCell ref="B5:E6"/>
    <mergeCell ref="G5:G6"/>
    <mergeCell ref="H5:H6"/>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PROYECC RECARGOS TH</vt:lpstr>
      <vt:lpstr>TALENTO HUMANO</vt:lpstr>
      <vt:lpstr>SUMINISTROS Y SERVICIOS</vt:lpstr>
      <vt:lpstr>FACTOR MULTIPLICADOR FM</vt:lpstr>
      <vt:lpstr>'SUMINISTROS Y SERVICIOS'!Área_de_impresión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marlin gonzalez</dc:creator>
  <cp:lastModifiedBy>marlin gonzalez</cp:lastModifiedBy>
  <dcterms:created xsi:type="dcterms:W3CDTF">2025-03-10T14:24:22Z</dcterms:created>
  <dcterms:modified xsi:type="dcterms:W3CDTF">2026-01-26T21:06:29Z</dcterms:modified>
</cp:coreProperties>
</file>