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ISCO DURO\CONTRATACION SANTA FE DE ANTIOQUIA\CONTRATACION 2026\SECRETARIA DE INFRAESTRUCTURA\CI-005-2026 ESTUDIOS Y DISEÑOS PUENTE DE OCCIDENTE\"/>
    </mc:Choice>
  </mc:AlternateContent>
  <xr:revisionPtr revIDLastSave="0" documentId="13_ncr:1_{A82BA4C2-F80B-4396-9D6E-DA1DCEDC7067}" xr6:coauthVersionLast="47" xr6:coauthVersionMax="47" xr10:uidLastSave="{00000000-0000-0000-0000-000000000000}"/>
  <bookViews>
    <workbookView xWindow="-108" yWindow="-108" windowWidth="23256" windowHeight="12456" xr2:uid="{2CCF0A5B-D077-4519-8E0E-964B446F4790}"/>
  </bookViews>
  <sheets>
    <sheet name="Hoja2 (2)" sheetId="3" r:id="rId1"/>
  </sheets>
  <definedNames>
    <definedName name="_xlnm.Print_Area" localSheetId="0">'Hoja2 (2)'!$A$1:$K$51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I49" i="3" l="1"/>
  <c r="I48" i="3"/>
  <c r="I46" i="3"/>
  <c r="I45" i="3" s="1"/>
  <c r="I44" i="3"/>
  <c r="I43" i="3"/>
  <c r="I42" i="3"/>
  <c r="I40" i="3"/>
  <c r="I39" i="3"/>
  <c r="I37" i="3"/>
  <c r="I36" i="3"/>
  <c r="I34" i="3"/>
  <c r="I29" i="3"/>
  <c r="I28" i="3"/>
  <c r="I25" i="3"/>
  <c r="I24" i="3"/>
  <c r="I23" i="3"/>
  <c r="I22" i="3"/>
  <c r="I20" i="3"/>
  <c r="I19" i="3" s="1"/>
  <c r="I18" i="3"/>
  <c r="I17" i="3"/>
  <c r="I15" i="3"/>
  <c r="I14" i="3"/>
  <c r="I13" i="3" s="1"/>
  <c r="I27" i="3"/>
  <c r="I16" i="3" l="1"/>
  <c r="I47" i="3"/>
  <c r="I41" i="3"/>
  <c r="I38" i="3"/>
  <c r="I35" i="3"/>
  <c r="I33" i="3"/>
  <c r="I21" i="3"/>
  <c r="I30" i="3"/>
  <c r="I26" i="3" s="1"/>
  <c r="I50" i="3" l="1"/>
  <c r="I51" i="3" s="1"/>
  <c r="I52" i="3" l="1"/>
  <c r="I53" i="3" s="1"/>
  <c r="H8" i="3" l="1"/>
  <c r="I8" i="3" s="1"/>
</calcChain>
</file>

<file path=xl/sharedStrings.xml><?xml version="1.0" encoding="utf-8"?>
<sst xmlns="http://schemas.openxmlformats.org/spreadsheetml/2006/main" count="88" uniqueCount="58">
  <si>
    <t>m2</t>
  </si>
  <si>
    <t>Ubicación</t>
  </si>
  <si>
    <t>Unidad</t>
  </si>
  <si>
    <t>Cantidad</t>
  </si>
  <si>
    <t>TOTAL</t>
  </si>
  <si>
    <t>1. Área Sendero tramo del Puente al Mirador Existente</t>
  </si>
  <si>
    <t>2. Área Sendero al Ascensor y zona de Estancia</t>
  </si>
  <si>
    <t>3. Área de Mirador 1 sector Virgen</t>
  </si>
  <si>
    <t>4. Área Tramos de Escaleras en Mirador de Virgen</t>
  </si>
  <si>
    <t>6. Plazoleta Comidas</t>
  </si>
  <si>
    <t>1. Plan de Manejo Ambiental</t>
  </si>
  <si>
    <t>DESCRIPCIÓN</t>
  </si>
  <si>
    <t>UNIDAD</t>
  </si>
  <si>
    <t>VR UNITARIO</t>
  </si>
  <si>
    <t>V TOTAL</t>
  </si>
  <si>
    <t>un</t>
  </si>
  <si>
    <t>2. Plan de Manejo de Transito</t>
  </si>
  <si>
    <t>1.1 Ficha de Manejo Ambiental</t>
  </si>
  <si>
    <t>1.2 Medidas ambientales y Prevención de impacto ambiental</t>
  </si>
  <si>
    <t>2.1 Control y Señalización a intervención</t>
  </si>
  <si>
    <t>5.1 Planos de Localización</t>
  </si>
  <si>
    <t>5.2 Memoria Descriptiva del Proyecto</t>
  </si>
  <si>
    <t>5.3 Memoria de Intervención de Equipamientos de la Zona</t>
  </si>
  <si>
    <t>5.6 Imágenes de paisajismo e imaginarios del proyecto</t>
  </si>
  <si>
    <t>6. Diseño Estructural</t>
  </si>
  <si>
    <t>6.1 Memoria del Proyecto</t>
  </si>
  <si>
    <t>6.3 Planos Hidrosanitario</t>
  </si>
  <si>
    <t>8. Diseño Hidrosanitario</t>
  </si>
  <si>
    <t>9. Presupuesto y Memorias</t>
  </si>
  <si>
    <t>9.1 Presupuesto General del Proyecto</t>
  </si>
  <si>
    <t>9.2 Memorias de Cantidades</t>
  </si>
  <si>
    <t>10. Cronograma</t>
  </si>
  <si>
    <t>9.1 Cronograma General del Proyecto</t>
  </si>
  <si>
    <t>Valor total Estudios</t>
  </si>
  <si>
    <t>Valor m2</t>
  </si>
  <si>
    <t>5. Plazoleta y Cuarto de Maquinas Existente - Baños Públicos</t>
  </si>
  <si>
    <t>2.2 Plano de Señalización</t>
  </si>
  <si>
    <t>3. Estudio Hidrológico</t>
  </si>
  <si>
    <t>3.1 Ficha Control Hidrológico</t>
  </si>
  <si>
    <t>4. Estudios de Suelos y Geotécnicos</t>
  </si>
  <si>
    <t>5. Diseño Arquitectónico</t>
  </si>
  <si>
    <t>5.4 Planos Arquitectónicos Plantas</t>
  </si>
  <si>
    <t>5.5 Planos Arquitectónicos Cortes Longitudinales y Transversales</t>
  </si>
  <si>
    <t>7. Diseño Eléctrico</t>
  </si>
  <si>
    <t>6.3 Planos Eléctricos</t>
  </si>
  <si>
    <t>9.3 Análisis de Precios Unitarios</t>
  </si>
  <si>
    <t>11. Levantamiento Topografico</t>
  </si>
  <si>
    <t>11.1 Levantamiento General del Proyecto</t>
  </si>
  <si>
    <t>11.2 Memorias de Coordenadas</t>
  </si>
  <si>
    <t>4.1 Movilización, localización y señalización de puntos de exploración geotécnica</t>
  </si>
  <si>
    <t>4.2 Perforación con SPT y muestreo en sondeo (incluye recuperación y manejo de muestras)</t>
  </si>
  <si>
    <t>4.3 Ensayos de laboratorio geotécnico para clasificación y parámetros de diseño</t>
  </si>
  <si>
    <t>4.4 Informe geotécnico final NSR-10 y recomendaciones de cimentación/estabilidad</t>
  </si>
  <si>
    <t>6.3 Memoria y Planos Estructurales</t>
  </si>
  <si>
    <t>TOTAL INCLUYE IVA</t>
  </si>
  <si>
    <t>Honorarios</t>
  </si>
  <si>
    <t>IVA Honorarios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</si>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</sst>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&quot;$&quot;\ #\,###\,###.00"/>
    <numFmt numFmtId="166" formatCode="&quot;$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5BDAF"/>
        <bgColor indexed="64"/>
      </patternFill>
    </fill>
    <fill>
      <patternFill patternType="solid">
        <fgColor rgb="FFEDEDE9"/>
        <bgColor indexed="64"/>
      </patternFill>
    </fill>
    <fill>
      <patternFill patternType="solid">
        <fgColor rgb="FFBEA8A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44" fontId="0" fillId="0" borderId="1" xfId="0" applyNumberFormat="1" applyBorder="1"/>
    <xf numFmtId="0" fontId="0" fillId="0" borderId="0" xfId="0" applyAlignment="1">
      <alignment horizontal="left" wrapText="1" indent="2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 indent="2"/>
    </xf>
    <xf numFmtId="164" fontId="0" fillId="0" borderId="1" xfId="0" applyNumberFormat="1" applyBorder="1" applyAlignment="1">
      <alignment horizontal="left" vertical="center" wrapText="1" indent="2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44" fontId="0" fillId="0" borderId="0" xfId="0" applyNumberFormat="1"/>
    <xf numFmtId="3" fontId="2" fillId="2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1" xfId="1" applyNumberFormat="1" applyFont="1" applyBorder="1" applyAlignment="1">
      <alignment horizontal="left" vertical="center" wrapText="1" indent="2"/>
    </xf>
    <xf numFmtId="165" fontId="0" fillId="0" borderId="1" xfId="1" applyNumberFormat="1" applyFont="1" applyBorder="1" applyAlignment="1">
      <alignment horizontal="left" wrapText="1" indent="2"/>
    </xf>
    <xf numFmtId="165" fontId="2" fillId="0" borderId="1" xfId="1" applyNumberFormat="1" applyFont="1" applyBorder="1"/>
    <xf numFmtId="0" fontId="0" fillId="0" borderId="1" xfId="0" applyBorder="1" applyAlignment="1">
      <alignment horizontal="left" indent="2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indent="1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wrapText="1" indent="2"/>
    </xf>
    <xf numFmtId="0" fontId="2" fillId="5" borderId="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6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EA8A7"/>
      <color rgb="FFEDEDE9"/>
      <color rgb="FFE3D5CA"/>
      <color rgb="FFD5BD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B143-0CF5-4425-9E81-B6C30AF210A5}">
  <sheetPr>
    <pageSetUpPr fitToPage="1"/>
  </sheetPr>
  <dimension ref="B1:K53"/>
  <sheetViews>
    <sheetView tabSelected="1" zoomScale="80" zoomScaleNormal="80" zoomScaleSheetLayoutView="100" workbookViewId="0">
      <selection activeCell="K53" sqref="K52:K53"/>
    </sheetView>
  </sheetViews>
  <sheetFormatPr baseColWidth="10" defaultRowHeight="14.4" x14ac:dyDescent="0.3"/>
  <cols>
    <col min="1" max="1" width="1.33203125" customWidth="1"/>
    <col min="2" max="4" width="16.6640625" customWidth="1"/>
    <col min="5" max="5" width="10.109375" customWidth="1"/>
    <col min="6" max="6" width="9.5546875" customWidth="1"/>
    <col min="7" max="7" width="10.6640625" customWidth="1"/>
    <col min="8" max="9" width="19.77734375" customWidth="1"/>
    <col min="10" max="11" width="11.109375" customWidth="1"/>
  </cols>
  <sheetData>
    <row r="1" spans="2:9" x14ac:dyDescent="0.3">
      <c r="B1" s="36" t="s">
        <v>1</v>
      </c>
      <c r="C1" s="37"/>
      <c r="D1" s="37"/>
      <c r="E1" s="38"/>
      <c r="F1" s="4" t="s">
        <v>2</v>
      </c>
      <c r="G1" s="4" t="s">
        <v>3</v>
      </c>
    </row>
    <row r="2" spans="2:9" x14ac:dyDescent="0.3">
      <c r="B2" s="32" t="s">
        <v>5</v>
      </c>
      <c r="C2" s="33"/>
      <c r="D2" s="33"/>
      <c r="E2" s="34"/>
      <c r="F2" s="3" t="s">
        <v>0</v>
      </c>
      <c r="G2" s="5">
        <v>1080</v>
      </c>
    </row>
    <row r="3" spans="2:9" x14ac:dyDescent="0.3">
      <c r="B3" s="32" t="s">
        <v>6</v>
      </c>
      <c r="C3" s="33"/>
      <c r="D3" s="33"/>
      <c r="E3" s="34"/>
      <c r="F3" s="3" t="s">
        <v>0</v>
      </c>
      <c r="G3" s="5">
        <v>98</v>
      </c>
    </row>
    <row r="4" spans="2:9" x14ac:dyDescent="0.3">
      <c r="B4" s="32" t="s">
        <v>7</v>
      </c>
      <c r="C4" s="33"/>
      <c r="D4" s="33"/>
      <c r="E4" s="34"/>
      <c r="F4" s="3" t="s">
        <v>0</v>
      </c>
      <c r="G4" s="5">
        <v>446</v>
      </c>
    </row>
    <row r="5" spans="2:9" x14ac:dyDescent="0.3">
      <c r="B5" s="32" t="s">
        <v>8</v>
      </c>
      <c r="C5" s="33"/>
      <c r="D5" s="33"/>
      <c r="E5" s="34"/>
      <c r="F5" s="3" t="s">
        <v>0</v>
      </c>
      <c r="G5" s="5">
        <v>845</v>
      </c>
    </row>
    <row r="6" spans="2:9" hidden="1" x14ac:dyDescent="0.3">
      <c r="B6" s="32" t="s">
        <v>35</v>
      </c>
      <c r="C6" s="33"/>
      <c r="D6" s="33"/>
      <c r="E6" s="34"/>
      <c r="F6" s="3" t="s">
        <v>0</v>
      </c>
      <c r="G6" s="5"/>
    </row>
    <row r="7" spans="2:9" hidden="1" x14ac:dyDescent="0.3">
      <c r="B7" s="32" t="s">
        <v>9</v>
      </c>
      <c r="C7" s="33"/>
      <c r="D7" s="33"/>
      <c r="E7" s="34"/>
      <c r="F7" s="3" t="s">
        <v>0</v>
      </c>
      <c r="G7" s="5"/>
      <c r="H7" s="6" t="s">
        <v>33</v>
      </c>
      <c r="I7" s="6" t="s">
        <v>34</v>
      </c>
    </row>
    <row r="8" spans="2:9" x14ac:dyDescent="0.3">
      <c r="F8" s="1" t="s">
        <v>4</v>
      </c>
      <c r="G8" s="18">
        <f>SUM(G2:G7)</f>
        <v>2469</v>
      </c>
      <c r="H8" s="7">
        <f>I53</f>
        <v>221000000.00000009</v>
      </c>
      <c r="I8" s="7">
        <f>H8/G8</f>
        <v>89509.923045767559</v>
      </c>
    </row>
    <row r="9" spans="2:9" x14ac:dyDescent="0.3">
      <c r="F9" s="15"/>
      <c r="G9" s="16"/>
      <c r="H9" s="17"/>
      <c r="I9" s="17"/>
    </row>
    <row r="10" spans="2:9" x14ac:dyDescent="0.3">
      <c r="F10" s="15"/>
      <c r="G10" s="16"/>
      <c r="H10" s="17"/>
      <c r="I10" s="17"/>
    </row>
    <row r="11" spans="2:9" x14ac:dyDescent="0.3">
      <c r="B11" s="27" t="s">
        <v>11</v>
      </c>
      <c r="C11" s="27"/>
      <c r="D11" s="27"/>
      <c r="E11" s="27"/>
      <c r="F11" s="9" t="s">
        <v>12</v>
      </c>
      <c r="G11" s="9"/>
      <c r="H11" s="9" t="s">
        <v>13</v>
      </c>
      <c r="I11" s="9" t="s">
        <v>14</v>
      </c>
    </row>
    <row r="12" spans="2:9" ht="6.6" customHeight="1" x14ac:dyDescent="0.3">
      <c r="B12" s="2"/>
      <c r="C12" s="2"/>
      <c r="D12" s="2"/>
      <c r="E12" s="2"/>
      <c r="F12" s="2"/>
      <c r="G12" s="2"/>
      <c r="H12" s="2"/>
      <c r="I12" s="2"/>
    </row>
    <row r="13" spans="2:9" x14ac:dyDescent="0.3">
      <c r="B13" s="28" t="s">
        <v>10</v>
      </c>
      <c r="C13" s="28"/>
      <c r="D13" s="28"/>
      <c r="E13" s="28"/>
      <c r="F13" s="10"/>
      <c r="G13" s="10"/>
      <c r="H13" s="19"/>
      <c r="I13" s="20">
        <f>SUM(I14:I15)</f>
        <v>8700000</v>
      </c>
    </row>
    <row r="14" spans="2:9" x14ac:dyDescent="0.3">
      <c r="B14" s="26" t="s">
        <v>17</v>
      </c>
      <c r="C14" s="26"/>
      <c r="D14" s="26"/>
      <c r="E14" s="26"/>
      <c r="F14" s="11" t="s">
        <v>15</v>
      </c>
      <c r="G14" s="12">
        <v>1</v>
      </c>
      <c r="H14" s="21">
        <v>4200000</v>
      </c>
      <c r="I14" s="22">
        <f>G14*H14</f>
        <v>4200000</v>
      </c>
    </row>
    <row r="15" spans="2:9" x14ac:dyDescent="0.3">
      <c r="B15" s="26" t="s">
        <v>18</v>
      </c>
      <c r="C15" s="26"/>
      <c r="D15" s="26"/>
      <c r="E15" s="26"/>
      <c r="F15" s="11" t="s">
        <v>15</v>
      </c>
      <c r="G15" s="12">
        <v>1</v>
      </c>
      <c r="H15" s="21">
        <v>4500000</v>
      </c>
      <c r="I15" s="22">
        <f>G15*H15</f>
        <v>4500000</v>
      </c>
    </row>
    <row r="16" spans="2:9" x14ac:dyDescent="0.3">
      <c r="B16" s="28" t="s">
        <v>16</v>
      </c>
      <c r="C16" s="28"/>
      <c r="D16" s="28"/>
      <c r="E16" s="28"/>
      <c r="F16" s="10"/>
      <c r="G16" s="10"/>
      <c r="H16" s="19"/>
      <c r="I16" s="20">
        <f>SUM(I17:I18)</f>
        <v>8000000</v>
      </c>
    </row>
    <row r="17" spans="2:9" x14ac:dyDescent="0.3">
      <c r="B17" s="26" t="s">
        <v>19</v>
      </c>
      <c r="C17" s="26"/>
      <c r="D17" s="26"/>
      <c r="E17" s="26"/>
      <c r="F17" s="11" t="s">
        <v>15</v>
      </c>
      <c r="G17" s="12">
        <v>1</v>
      </c>
      <c r="H17" s="21">
        <v>5500000</v>
      </c>
      <c r="I17" s="22">
        <f t="shared" ref="I17:I18" si="0">G17*H17</f>
        <v>5500000</v>
      </c>
    </row>
    <row r="18" spans="2:9" x14ac:dyDescent="0.3">
      <c r="B18" s="26" t="s">
        <v>36</v>
      </c>
      <c r="C18" s="26"/>
      <c r="D18" s="26"/>
      <c r="E18" s="26"/>
      <c r="F18" s="11" t="s">
        <v>15</v>
      </c>
      <c r="G18" s="12">
        <v>1</v>
      </c>
      <c r="H18" s="21">
        <v>2500000</v>
      </c>
      <c r="I18" s="22">
        <f t="shared" si="0"/>
        <v>2500000</v>
      </c>
    </row>
    <row r="19" spans="2:9" x14ac:dyDescent="0.3">
      <c r="B19" s="28" t="s">
        <v>37</v>
      </c>
      <c r="C19" s="28"/>
      <c r="D19" s="28"/>
      <c r="E19" s="28"/>
      <c r="F19" s="10"/>
      <c r="G19" s="10"/>
      <c r="H19" s="19"/>
      <c r="I19" s="20">
        <f>SUM(I20)</f>
        <v>14000000</v>
      </c>
    </row>
    <row r="20" spans="2:9" x14ac:dyDescent="0.3">
      <c r="B20" s="26" t="s">
        <v>38</v>
      </c>
      <c r="C20" s="26"/>
      <c r="D20" s="26"/>
      <c r="E20" s="26"/>
      <c r="F20" s="11" t="s">
        <v>15</v>
      </c>
      <c r="G20" s="12">
        <v>1</v>
      </c>
      <c r="H20" s="21">
        <v>14000000</v>
      </c>
      <c r="I20" s="22">
        <f>G20*H20</f>
        <v>14000000</v>
      </c>
    </row>
    <row r="21" spans="2:9" x14ac:dyDescent="0.3">
      <c r="B21" s="28" t="s">
        <v>39</v>
      </c>
      <c r="C21" s="28"/>
      <c r="D21" s="28"/>
      <c r="E21" s="28"/>
      <c r="F21" s="10"/>
      <c r="G21" s="10"/>
      <c r="H21" s="19"/>
      <c r="I21" s="20">
        <f>SUM(I22:I25)</f>
        <v>54000000</v>
      </c>
    </row>
    <row r="22" spans="2:9" s="8" customFormat="1" ht="30" customHeight="1" x14ac:dyDescent="0.3">
      <c r="B22" s="30" t="s">
        <v>49</v>
      </c>
      <c r="C22" s="30"/>
      <c r="D22" s="30"/>
      <c r="E22" s="30"/>
      <c r="F22" s="13" t="s">
        <v>15</v>
      </c>
      <c r="G22" s="14">
        <v>1</v>
      </c>
      <c r="H22" s="23">
        <v>4000000</v>
      </c>
      <c r="I22" s="24">
        <f t="shared" ref="I22:I25" si="1">G22*H22</f>
        <v>4000000</v>
      </c>
    </row>
    <row r="23" spans="2:9" s="8" customFormat="1" ht="30" customHeight="1" x14ac:dyDescent="0.3">
      <c r="B23" s="30" t="s">
        <v>50</v>
      </c>
      <c r="C23" s="30"/>
      <c r="D23" s="30"/>
      <c r="E23" s="30"/>
      <c r="F23" s="13" t="s">
        <v>15</v>
      </c>
      <c r="G23" s="14">
        <v>14</v>
      </c>
      <c r="H23" s="23">
        <v>3000000</v>
      </c>
      <c r="I23" s="24">
        <f t="shared" si="1"/>
        <v>42000000</v>
      </c>
    </row>
    <row r="24" spans="2:9" s="8" customFormat="1" ht="30" customHeight="1" x14ac:dyDescent="0.3">
      <c r="B24" s="30" t="s">
        <v>51</v>
      </c>
      <c r="C24" s="30"/>
      <c r="D24" s="30"/>
      <c r="E24" s="30"/>
      <c r="F24" s="13" t="s">
        <v>15</v>
      </c>
      <c r="G24" s="14">
        <v>1</v>
      </c>
      <c r="H24" s="23">
        <v>4000000</v>
      </c>
      <c r="I24" s="24">
        <f t="shared" si="1"/>
        <v>4000000</v>
      </c>
    </row>
    <row r="25" spans="2:9" s="8" customFormat="1" ht="30" customHeight="1" x14ac:dyDescent="0.3">
      <c r="B25" s="30" t="s">
        <v>52</v>
      </c>
      <c r="C25" s="30"/>
      <c r="D25" s="30"/>
      <c r="E25" s="30"/>
      <c r="F25" s="13" t="s">
        <v>15</v>
      </c>
      <c r="G25" s="14">
        <v>1</v>
      </c>
      <c r="H25" s="23">
        <v>4000000</v>
      </c>
      <c r="I25" s="24">
        <f t="shared" si="1"/>
        <v>4000000</v>
      </c>
    </row>
    <row r="26" spans="2:9" ht="14.4" customHeight="1" x14ac:dyDescent="0.3">
      <c r="B26" s="28" t="s">
        <v>40</v>
      </c>
      <c r="C26" s="28"/>
      <c r="D26" s="28"/>
      <c r="E26" s="28"/>
      <c r="F26" s="10"/>
      <c r="G26" s="10"/>
      <c r="H26" s="19"/>
      <c r="I26" s="20">
        <f>SUM(I27:I32)</f>
        <v>38258381.061473891</v>
      </c>
    </row>
    <row r="27" spans="2:9" x14ac:dyDescent="0.3">
      <c r="B27" s="26" t="s">
        <v>20</v>
      </c>
      <c r="C27" s="26"/>
      <c r="D27" s="26"/>
      <c r="E27" s="26"/>
      <c r="F27" s="11" t="s">
        <v>0</v>
      </c>
      <c r="G27" s="12">
        <v>2469</v>
      </c>
      <c r="H27" s="21">
        <v>3255.318372407407</v>
      </c>
      <c r="I27" s="22">
        <f t="shared" ref="I27:I30" si="2">G27*H27</f>
        <v>8037381.0614738874</v>
      </c>
    </row>
    <row r="28" spans="2:9" x14ac:dyDescent="0.3">
      <c r="B28" s="26" t="s">
        <v>21</v>
      </c>
      <c r="C28" s="26"/>
      <c r="D28" s="26"/>
      <c r="E28" s="26"/>
      <c r="F28" s="11" t="s">
        <v>15</v>
      </c>
      <c r="G28" s="12">
        <v>1</v>
      </c>
      <c r="H28" s="21">
        <v>4000000</v>
      </c>
      <c r="I28" s="22">
        <f t="shared" si="2"/>
        <v>4000000</v>
      </c>
    </row>
    <row r="29" spans="2:9" x14ac:dyDescent="0.3">
      <c r="B29" s="26" t="s">
        <v>22</v>
      </c>
      <c r="C29" s="26"/>
      <c r="D29" s="26"/>
      <c r="E29" s="26"/>
      <c r="F29" s="11" t="s">
        <v>15</v>
      </c>
      <c r="G29" s="12">
        <v>1</v>
      </c>
      <c r="H29" s="21">
        <v>4000000</v>
      </c>
      <c r="I29" s="22">
        <f t="shared" si="2"/>
        <v>4000000</v>
      </c>
    </row>
    <row r="30" spans="2:9" x14ac:dyDescent="0.3">
      <c r="B30" s="26" t="s">
        <v>41</v>
      </c>
      <c r="C30" s="26"/>
      <c r="D30" s="26"/>
      <c r="E30" s="26"/>
      <c r="F30" s="11" t="s">
        <v>0</v>
      </c>
      <c r="G30" s="35">
        <v>2469</v>
      </c>
      <c r="H30" s="29">
        <v>9000</v>
      </c>
      <c r="I30" s="29">
        <f t="shared" si="2"/>
        <v>22221000</v>
      </c>
    </row>
    <row r="31" spans="2:9" x14ac:dyDescent="0.3">
      <c r="B31" s="26" t="s">
        <v>42</v>
      </c>
      <c r="C31" s="26"/>
      <c r="D31" s="26"/>
      <c r="E31" s="26"/>
      <c r="F31" s="11" t="s">
        <v>0</v>
      </c>
      <c r="G31" s="35"/>
      <c r="H31" s="29"/>
      <c r="I31" s="29"/>
    </row>
    <row r="32" spans="2:9" x14ac:dyDescent="0.3">
      <c r="B32" s="26" t="s">
        <v>23</v>
      </c>
      <c r="C32" s="26"/>
      <c r="D32" s="26"/>
      <c r="E32" s="26"/>
      <c r="F32" s="11"/>
      <c r="G32" s="35"/>
      <c r="H32" s="29"/>
      <c r="I32" s="29"/>
    </row>
    <row r="33" spans="2:9" ht="14.4" customHeight="1" x14ac:dyDescent="0.3">
      <c r="B33" s="28" t="s">
        <v>24</v>
      </c>
      <c r="C33" s="28"/>
      <c r="D33" s="28"/>
      <c r="E33" s="28"/>
      <c r="F33" s="10"/>
      <c r="G33" s="10"/>
      <c r="H33" s="19"/>
      <c r="I33" s="20">
        <f>SUM(I34:I34)</f>
        <v>39600000</v>
      </c>
    </row>
    <row r="34" spans="2:9" x14ac:dyDescent="0.3">
      <c r="B34" s="26" t="s">
        <v>53</v>
      </c>
      <c r="C34" s="26"/>
      <c r="D34" s="26"/>
      <c r="E34" s="26"/>
      <c r="F34" s="11" t="s">
        <v>0</v>
      </c>
      <c r="G34" s="12">
        <v>3300</v>
      </c>
      <c r="H34" s="21">
        <v>12000</v>
      </c>
      <c r="I34" s="22">
        <f t="shared" ref="I34" si="3">G34*H34</f>
        <v>39600000</v>
      </c>
    </row>
    <row r="35" spans="2:9" x14ac:dyDescent="0.3">
      <c r="B35" s="28" t="s">
        <v>43</v>
      </c>
      <c r="C35" s="28"/>
      <c r="D35" s="28"/>
      <c r="E35" s="28"/>
      <c r="F35" s="10"/>
      <c r="G35" s="10"/>
      <c r="H35" s="19"/>
      <c r="I35" s="20">
        <f>SUM(I36:I37)</f>
        <v>16700000</v>
      </c>
    </row>
    <row r="36" spans="2:9" x14ac:dyDescent="0.3">
      <c r="B36" s="26" t="s">
        <v>25</v>
      </c>
      <c r="C36" s="26"/>
      <c r="D36" s="26"/>
      <c r="E36" s="26"/>
      <c r="F36" s="11" t="s">
        <v>15</v>
      </c>
      <c r="G36" s="12">
        <v>1</v>
      </c>
      <c r="H36" s="21">
        <v>3500000</v>
      </c>
      <c r="I36" s="22">
        <f t="shared" ref="I36:I37" si="4">G36*H36</f>
        <v>3500000</v>
      </c>
    </row>
    <row r="37" spans="2:9" x14ac:dyDescent="0.3">
      <c r="B37" s="26" t="s">
        <v>44</v>
      </c>
      <c r="C37" s="26"/>
      <c r="D37" s="26"/>
      <c r="E37" s="26"/>
      <c r="F37" s="11" t="s">
        <v>0</v>
      </c>
      <c r="G37" s="12">
        <v>3300</v>
      </c>
      <c r="H37" s="21">
        <v>4000</v>
      </c>
      <c r="I37" s="22">
        <f t="shared" si="4"/>
        <v>13200000</v>
      </c>
    </row>
    <row r="38" spans="2:9" x14ac:dyDescent="0.3">
      <c r="B38" s="28" t="s">
        <v>27</v>
      </c>
      <c r="C38" s="28"/>
      <c r="D38" s="28"/>
      <c r="E38" s="28"/>
      <c r="F38" s="10"/>
      <c r="G38" s="10"/>
      <c r="H38" s="19"/>
      <c r="I38" s="20">
        <f>SUM(I39:I40)</f>
        <v>16700000</v>
      </c>
    </row>
    <row r="39" spans="2:9" x14ac:dyDescent="0.3">
      <c r="B39" s="26" t="s">
        <v>25</v>
      </c>
      <c r="C39" s="26"/>
      <c r="D39" s="26"/>
      <c r="E39" s="26"/>
      <c r="F39" s="11" t="s">
        <v>15</v>
      </c>
      <c r="G39" s="12">
        <v>1</v>
      </c>
      <c r="H39" s="21">
        <v>3500000</v>
      </c>
      <c r="I39" s="22">
        <f t="shared" ref="I39:I40" si="5">G39*H39</f>
        <v>3500000</v>
      </c>
    </row>
    <row r="40" spans="2:9" x14ac:dyDescent="0.3">
      <c r="B40" s="26" t="s">
        <v>26</v>
      </c>
      <c r="C40" s="26"/>
      <c r="D40" s="26"/>
      <c r="E40" s="26"/>
      <c r="F40" s="11" t="s">
        <v>0</v>
      </c>
      <c r="G40" s="12">
        <v>3300</v>
      </c>
      <c r="H40" s="21">
        <v>4000</v>
      </c>
      <c r="I40" s="22">
        <f t="shared" si="5"/>
        <v>13200000</v>
      </c>
    </row>
    <row r="41" spans="2:9" x14ac:dyDescent="0.3">
      <c r="B41" s="28" t="s">
        <v>28</v>
      </c>
      <c r="C41" s="28"/>
      <c r="D41" s="28"/>
      <c r="E41" s="28"/>
      <c r="F41" s="10"/>
      <c r="G41" s="10"/>
      <c r="H41" s="19"/>
      <c r="I41" s="20">
        <f>SUM(I42:I44)</f>
        <v>8000000</v>
      </c>
    </row>
    <row r="42" spans="2:9" x14ac:dyDescent="0.3">
      <c r="B42" s="26" t="s">
        <v>29</v>
      </c>
      <c r="C42" s="26"/>
      <c r="D42" s="26"/>
      <c r="E42" s="26"/>
      <c r="F42" s="11" t="s">
        <v>15</v>
      </c>
      <c r="G42" s="12">
        <v>1</v>
      </c>
      <c r="H42" s="21">
        <v>2000000</v>
      </c>
      <c r="I42" s="22">
        <f t="shared" ref="I42:I44" si="6">G42*H42</f>
        <v>2000000</v>
      </c>
    </row>
    <row r="43" spans="2:9" x14ac:dyDescent="0.3">
      <c r="B43" s="26" t="s">
        <v>30</v>
      </c>
      <c r="C43" s="26"/>
      <c r="D43" s="26"/>
      <c r="E43" s="26"/>
      <c r="F43" s="11" t="s">
        <v>15</v>
      </c>
      <c r="G43" s="12">
        <v>1</v>
      </c>
      <c r="H43" s="21">
        <v>3000000</v>
      </c>
      <c r="I43" s="22">
        <f t="shared" si="6"/>
        <v>3000000</v>
      </c>
    </row>
    <row r="44" spans="2:9" x14ac:dyDescent="0.3">
      <c r="B44" s="26" t="s">
        <v>45</v>
      </c>
      <c r="C44" s="26"/>
      <c r="D44" s="26"/>
      <c r="E44" s="26"/>
      <c r="F44" s="11" t="s">
        <v>15</v>
      </c>
      <c r="G44" s="12">
        <v>1</v>
      </c>
      <c r="H44" s="21">
        <v>3000000</v>
      </c>
      <c r="I44" s="22">
        <f t="shared" si="6"/>
        <v>3000000</v>
      </c>
    </row>
    <row r="45" spans="2:9" x14ac:dyDescent="0.3">
      <c r="B45" s="28" t="s">
        <v>31</v>
      </c>
      <c r="C45" s="28"/>
      <c r="D45" s="28"/>
      <c r="E45" s="28"/>
      <c r="F45" s="10"/>
      <c r="G45" s="10"/>
      <c r="H45" s="19"/>
      <c r="I45" s="20">
        <f>SUM(I46)</f>
        <v>2500000</v>
      </c>
    </row>
    <row r="46" spans="2:9" x14ac:dyDescent="0.3">
      <c r="B46" s="26" t="s">
        <v>32</v>
      </c>
      <c r="C46" s="26"/>
      <c r="D46" s="26"/>
      <c r="E46" s="26"/>
      <c r="F46" s="11" t="s">
        <v>15</v>
      </c>
      <c r="G46" s="12">
        <v>1</v>
      </c>
      <c r="H46" s="21">
        <v>2500000</v>
      </c>
      <c r="I46" s="22">
        <f t="shared" ref="I46" si="7">G46*H46</f>
        <v>2500000</v>
      </c>
    </row>
    <row r="47" spans="2:9" x14ac:dyDescent="0.3">
      <c r="B47" s="28" t="s">
        <v>46</v>
      </c>
      <c r="C47" s="28"/>
      <c r="D47" s="28"/>
      <c r="E47" s="28"/>
      <c r="F47" s="10"/>
      <c r="G47" s="10"/>
      <c r="H47" s="19"/>
      <c r="I47" s="20">
        <f>SUM(I48:I49)</f>
        <v>4500000</v>
      </c>
    </row>
    <row r="48" spans="2:9" x14ac:dyDescent="0.3">
      <c r="B48" s="26" t="s">
        <v>47</v>
      </c>
      <c r="C48" s="26"/>
      <c r="D48" s="26"/>
      <c r="E48" s="26"/>
      <c r="F48" s="11" t="s">
        <v>15</v>
      </c>
      <c r="G48" s="12">
        <v>1</v>
      </c>
      <c r="H48" s="21">
        <v>2500000</v>
      </c>
      <c r="I48" s="22">
        <f t="shared" ref="I48:I49" si="8">G48*H48</f>
        <v>2500000</v>
      </c>
    </row>
    <row r="49" spans="2:11" x14ac:dyDescent="0.3">
      <c r="B49" s="26" t="s">
        <v>48</v>
      </c>
      <c r="C49" s="26"/>
      <c r="D49" s="26"/>
      <c r="E49" s="26"/>
      <c r="F49" s="11" t="s">
        <v>15</v>
      </c>
      <c r="G49" s="12">
        <v>1</v>
      </c>
      <c r="H49" s="21">
        <v>2000000</v>
      </c>
      <c r="I49" s="22">
        <f t="shared" si="8"/>
        <v>2000000</v>
      </c>
    </row>
    <row r="50" spans="2:11" x14ac:dyDescent="0.3">
      <c r="B50" s="31" t="s">
        <v>54</v>
      </c>
      <c r="C50" s="31"/>
      <c r="D50" s="31"/>
      <c r="E50" s="31"/>
      <c r="F50" s="31"/>
      <c r="G50" s="31"/>
      <c r="H50" s="31"/>
      <c r="I50" s="25">
        <f>SUM(I13:I49)/2</f>
        <v>210958381.06147391</v>
      </c>
    </row>
    <row r="51" spans="2:11" x14ac:dyDescent="0.3">
      <c r="B51" s="31" t="s">
        <v>55</v>
      </c>
      <c r="C51" s="31"/>
      <c r="D51" s="31"/>
      <c r="E51" s="31"/>
      <c r="F51" s="31"/>
      <c r="G51" s="31"/>
      <c r="H51" s="31"/>
      <c r="I51" s="25">
        <f>+I50*0.04</f>
        <v>8438335.2424589563</v>
      </c>
    </row>
    <row r="52" spans="2:11" x14ac:dyDescent="0.3">
      <c r="B52" s="31" t="s">
        <v>56</v>
      </c>
      <c r="C52" s="31"/>
      <c r="D52" s="31"/>
      <c r="E52" s="31"/>
      <c r="F52" s="31"/>
      <c r="G52" s="31"/>
      <c r="H52" s="31"/>
      <c r="I52" s="25">
        <f>+I51*0.19</f>
        <v>1603283.6960672017</v>
      </c>
    </row>
    <row r="53" spans="2:11" x14ac:dyDescent="0.3">
      <c r="B53" s="31" t="s">
        <v>57</v>
      </c>
      <c r="C53" s="31"/>
      <c r="D53" s="31"/>
      <c r="E53" s="31"/>
      <c r="F53" s="31"/>
      <c r="G53" s="31"/>
      <c r="H53" s="31"/>
      <c r="I53" s="25">
        <f>+I50+I51+I52</f>
        <v>221000000.00000009</v>
      </c>
      <c r="K53" s="39"/>
    </row>
  </sheetData>
  <mergeCells count="52">
    <mergeCell ref="B5:E5"/>
    <mergeCell ref="B4:E4"/>
    <mergeCell ref="B3:E3"/>
    <mergeCell ref="B2:E2"/>
    <mergeCell ref="B1:E1"/>
    <mergeCell ref="B51:H51"/>
    <mergeCell ref="B52:H52"/>
    <mergeCell ref="B53:H53"/>
    <mergeCell ref="B7:E7"/>
    <mergeCell ref="B6:E6"/>
    <mergeCell ref="B46:E46"/>
    <mergeCell ref="B47:E47"/>
    <mergeCell ref="B48:E48"/>
    <mergeCell ref="B49:E49"/>
    <mergeCell ref="B50:H50"/>
    <mergeCell ref="B33:E33"/>
    <mergeCell ref="G30:G32"/>
    <mergeCell ref="H30:H32"/>
    <mergeCell ref="B45:E45"/>
    <mergeCell ref="B34:E34"/>
    <mergeCell ref="B35:E35"/>
    <mergeCell ref="B44:E44"/>
    <mergeCell ref="B27:E27"/>
    <mergeCell ref="B28:E28"/>
    <mergeCell ref="B29:E29"/>
    <mergeCell ref="B30:E30"/>
    <mergeCell ref="B36:E36"/>
    <mergeCell ref="B37:E37"/>
    <mergeCell ref="B38:E38"/>
    <mergeCell ref="B39:E39"/>
    <mergeCell ref="B40:E40"/>
    <mergeCell ref="B24:E24"/>
    <mergeCell ref="B25:E25"/>
    <mergeCell ref="B41:E41"/>
    <mergeCell ref="B42:E42"/>
    <mergeCell ref="B43:E43"/>
    <mergeCell ref="B14:E14"/>
    <mergeCell ref="B11:E11"/>
    <mergeCell ref="B13:E13"/>
    <mergeCell ref="I30:I32"/>
    <mergeCell ref="B31:E31"/>
    <mergeCell ref="B32:E32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</mergeCells>
  <pageMargins left="0.7" right="0.7" top="0.75" bottom="0.75" header="0.3" footer="0.3"/>
  <pageSetup scale="78" fitToHeight="0" orientation="landscape" r:id="rId1"/>
  <rowBreaks count="1" manualBreakCount="1">
    <brk id="1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 (2)</vt:lpstr>
      <vt:lpstr>'Hoja2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Florez</dc:creator>
  <cp:lastModifiedBy>Usuario</cp:lastModifiedBy>
  <cp:lastPrinted>2024-12-01T21:35:37Z</cp:lastPrinted>
  <dcterms:created xsi:type="dcterms:W3CDTF">2024-11-29T19:21:27Z</dcterms:created>
  <dcterms:modified xsi:type="dcterms:W3CDTF">2026-01-28T21:09:51Z</dcterms:modified>
</cp:coreProperties>
</file>